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https://d.docs.live.net/04b230e526619ed5/Desktop/SWIGGY PROJECT 3/"/>
    </mc:Choice>
  </mc:AlternateContent>
  <xr:revisionPtr revIDLastSave="5" documentId="8_{3DCFE712-A880-41A9-A658-BAFA4BF0C363}" xr6:coauthVersionLast="47" xr6:coauthVersionMax="47" xr10:uidLastSave="{581B05F2-4BA7-48B4-9D70-56A67407676A}"/>
  <bookViews>
    <workbookView xWindow="-108" yWindow="-108" windowWidth="23256" windowHeight="13176" tabRatio="892" firstSheet="4" activeTab="11" xr2:uid="{C3E3D336-936E-40C9-A3D3-D81F536D4628}"/>
  </bookViews>
  <sheets>
    <sheet name="Working with Top-Bottom Data" sheetId="14" r:id="rId1"/>
    <sheet name="1. Objective Requirement" sheetId="1" r:id="rId2"/>
    <sheet name="Swiggy_Orders_Data" sheetId="4" r:id="rId3"/>
    <sheet name="Restaurant Area Correction" sheetId="11" r:id="rId4"/>
    <sheet name="Food Item Level Data" sheetId="5" r:id="rId5"/>
    <sheet name="Restaurant Level Analysis" sheetId="13" r:id="rId6"/>
    <sheet name="Area Level Analysis" sheetId="12" r:id="rId7"/>
    <sheet name="Monthly Expenditure" sheetId="8" r:id="rId8"/>
    <sheet name="Food Items Analysis" sheetId="10" r:id="rId9"/>
    <sheet name="KPIs" sheetId="16" r:id="rId10"/>
    <sheet name="Dashboard" sheetId="7" r:id="rId11"/>
    <sheet name="Some more analysis" sheetId="17" r:id="rId12"/>
  </sheets>
  <definedNames>
    <definedName name="_xlnm._FilterDatabase" localSheetId="8" hidden="1">'Food Items Analysis'!#REF!</definedName>
    <definedName name="_xlnm._FilterDatabase" localSheetId="5" hidden="1">'Restaurant Level Analysis'!$A$1:$C$44</definedName>
    <definedName name="_xlnm._FilterDatabase" localSheetId="2" hidden="1">Swiggy_Orders_Data!$A$1:$AE$108</definedName>
    <definedName name="_xlchart.v1.0" hidden="1">'Restaurant Level Analysis'!$A$2:$A$44</definedName>
    <definedName name="_xlchart.v1.1" hidden="1">'Restaurant Level Analysis'!$B$2:$B$44</definedName>
    <definedName name="_xlcn.WorksheetConnection_FoodItemLevelDataA1E1711" hidden="1">'Food Item Level Data'!$A$1:$E$171</definedName>
    <definedName name="_xlcn.WorksheetConnection_Swiggy_Orders_DataA1AE1081" hidden="1">Swiggy_Orders_Data!$A$1:$AE$108</definedName>
    <definedName name="_xlcn.WorksheetConnection_Swiggy_Orders_DataA1AG1081" hidden="1">Swiggy_Orders_Data!$A$1:$AG$108</definedName>
    <definedName name="_xlcn.WorksheetConnection_Swiggy_Orders_DataA1AH1081" hidden="1">Swiggy_Orders_Data!$A$1:$AH$108</definedName>
    <definedName name="_xlcn.WorksheetConnection_Table31" hidden="1">Table3[]</definedName>
    <definedName name="Slicer_on_time">#N/A</definedName>
    <definedName name="Slicer_Veg_Non_Veg">#N/A</definedName>
    <definedName name="Timeline_month">#N/A</definedName>
  </definedNames>
  <calcPr calcId="191029"/>
  <pivotCaches>
    <pivotCache cacheId="129" r:id="rId13"/>
    <pivotCache cacheId="130" r:id="rId14"/>
    <pivotCache cacheId="131" r:id="rId15"/>
    <pivotCache cacheId="132" r:id="rId16"/>
    <pivotCache cacheId="133" r:id="rId17"/>
    <pivotCache cacheId="134" r:id="rId18"/>
    <pivotCache cacheId="136" r:id="rId19"/>
    <pivotCache cacheId="137" r:id="rId20"/>
    <pivotCache cacheId="142" r:id="rId21"/>
  </pivotCaches>
  <extLst>
    <ext xmlns:x14="http://schemas.microsoft.com/office/spreadsheetml/2009/9/main" uri="{876F7934-8845-4945-9796-88D515C7AA90}">
      <x14:pivotCaches>
        <pivotCache cacheId="6" r:id="rId22"/>
        <pivotCache cacheId="7" r:id="rId23"/>
      </x14:pivotCaches>
    </ex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 r:id="rId26"/>
      </x15:timelineCachePivotCaches>
    </ext>
    <ext xmlns:x15="http://schemas.microsoft.com/office/spreadsheetml/2010/11/main" uri="{D0CA8CA8-9F24-4464-BF8E-62219DCF47F9}">
      <x15:timelineCacheRefs>
        <x15:timelineCacheRef r:id="rId2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WorksheetConnection_Table3"/>
          <x15:modelTable id="Range 2" name="Range 2" connection="WorksheetConnection_Swiggy_Orders_Data!$A$1:$AH$108"/>
          <x15:modelTable id="Range" name="Range" connection="WorksheetConnection_Swiggy_Orders_Data!$A$1:$AG$108"/>
          <x15:modelTable id="Range 3" name="Range 3" connection="WorksheetConnection_Swiggy_Orders_Data!$A$1:$AE$108"/>
          <x15:modelTable id="Range 1" name="Range 1" connection="WorksheetConnection_Food Item Level Data!$A$1:$E$171"/>
        </x15:modelTables>
        <x15:extLst>
          <ext xmlns:x16="http://schemas.microsoft.com/office/spreadsheetml/2014/11/main" uri="{9835A34E-60A6-4A7C-AAB8-D5F71C897F49}">
            <x16:modelTimeGroupings>
              <x16:modelTimeGrouping tableName="Range 2" columnName="month" columnId="month">
                <x16:calculatedTimeColumn columnName="month (Year)" columnId="month (Year)" contentType="years" isSelected="1"/>
                <x16:calculatedTimeColumn columnName="month (Quarter)" columnId="month (Quarter)" contentType="quarters" isSelected="1"/>
                <x16:calculatedTimeColumn columnName="month (Month Index)" columnId="month (Month Index)" contentType="monthsindex" isSelected="1"/>
                <x16:calculatedTimeColumn columnName="month (Month)" columnId="month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3" l="1"/>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L4" i="7" a="1"/>
  <c r="L4" i="7" s="1"/>
  <c r="F4" i="7"/>
  <c r="F3" i="7"/>
  <c r="AF2" i="4"/>
  <c r="AG2" i="4"/>
  <c r="AH2" i="4"/>
  <c r="AF3" i="4"/>
  <c r="AG3" i="4"/>
  <c r="AH3" i="4"/>
  <c r="AF4" i="4"/>
  <c r="AG4" i="4"/>
  <c r="AH4" i="4"/>
  <c r="AF5" i="4"/>
  <c r="AG5" i="4"/>
  <c r="AH5" i="4"/>
  <c r="AF6" i="4"/>
  <c r="AG6" i="4"/>
  <c r="AH6" i="4"/>
  <c r="AF7" i="4"/>
  <c r="AG7" i="4"/>
  <c r="AH7" i="4"/>
  <c r="AF8" i="4"/>
  <c r="AG8" i="4"/>
  <c r="AH8" i="4"/>
  <c r="AF9" i="4"/>
  <c r="AG9" i="4"/>
  <c r="AH9" i="4"/>
  <c r="AF10" i="4"/>
  <c r="AG10" i="4"/>
  <c r="AH10" i="4"/>
  <c r="AF11" i="4"/>
  <c r="AG11" i="4"/>
  <c r="AH11" i="4"/>
  <c r="AF12" i="4"/>
  <c r="AG12" i="4"/>
  <c r="AH12" i="4"/>
  <c r="AF13" i="4"/>
  <c r="AG13" i="4"/>
  <c r="AH13" i="4"/>
  <c r="AF14" i="4"/>
  <c r="AG14" i="4"/>
  <c r="AH14" i="4"/>
  <c r="AF15" i="4"/>
  <c r="AG15" i="4"/>
  <c r="AH15" i="4"/>
  <c r="AF16" i="4"/>
  <c r="AG16" i="4"/>
  <c r="AH16" i="4"/>
  <c r="AF17" i="4"/>
  <c r="AG17" i="4"/>
  <c r="AH17" i="4"/>
  <c r="AF18" i="4"/>
  <c r="AG18" i="4"/>
  <c r="AH18" i="4"/>
  <c r="AF19" i="4"/>
  <c r="AG19" i="4"/>
  <c r="AH19" i="4"/>
  <c r="AF20" i="4"/>
  <c r="AG20" i="4"/>
  <c r="AH20" i="4"/>
  <c r="AF21" i="4"/>
  <c r="AG21" i="4"/>
  <c r="AH21" i="4"/>
  <c r="AF22" i="4"/>
  <c r="AG22" i="4"/>
  <c r="AH22" i="4"/>
  <c r="AF23" i="4"/>
  <c r="AG23" i="4"/>
  <c r="AH23" i="4"/>
  <c r="AF24" i="4"/>
  <c r="AG24" i="4"/>
  <c r="AH24" i="4"/>
  <c r="AF25" i="4"/>
  <c r="AG25" i="4"/>
  <c r="AH25" i="4"/>
  <c r="AF26" i="4"/>
  <c r="AG26" i="4"/>
  <c r="AH26" i="4"/>
  <c r="AF27" i="4"/>
  <c r="AG27" i="4"/>
  <c r="AH27" i="4"/>
  <c r="AF28" i="4"/>
  <c r="AG28" i="4"/>
  <c r="AH28" i="4"/>
  <c r="AF29" i="4"/>
  <c r="AG29" i="4"/>
  <c r="AH29" i="4"/>
  <c r="AF30" i="4"/>
  <c r="AG30" i="4"/>
  <c r="AH30" i="4"/>
  <c r="AF31" i="4"/>
  <c r="AG31" i="4"/>
  <c r="AH31" i="4"/>
  <c r="AF32" i="4"/>
  <c r="AG32" i="4"/>
  <c r="AH32" i="4"/>
  <c r="AF33" i="4"/>
  <c r="AG33" i="4"/>
  <c r="AH33" i="4"/>
  <c r="AF34" i="4"/>
  <c r="AG34" i="4"/>
  <c r="AH34" i="4"/>
  <c r="AF35" i="4"/>
  <c r="AG35" i="4"/>
  <c r="AH35" i="4"/>
  <c r="AF36" i="4"/>
  <c r="AG36" i="4"/>
  <c r="AH36" i="4"/>
  <c r="AF37" i="4"/>
  <c r="AG37" i="4"/>
  <c r="AH37" i="4"/>
  <c r="AF38" i="4"/>
  <c r="AG38" i="4"/>
  <c r="AH38" i="4"/>
  <c r="AF39" i="4"/>
  <c r="AG39" i="4"/>
  <c r="AH39" i="4"/>
  <c r="AF40" i="4"/>
  <c r="AG40" i="4"/>
  <c r="AH40" i="4"/>
  <c r="AF41" i="4"/>
  <c r="AG41" i="4"/>
  <c r="AH41" i="4"/>
  <c r="AF42" i="4"/>
  <c r="AG42" i="4"/>
  <c r="AH42" i="4"/>
  <c r="AF43" i="4"/>
  <c r="AG43" i="4"/>
  <c r="AH43" i="4"/>
  <c r="AF44" i="4"/>
  <c r="AG44" i="4"/>
  <c r="AH44" i="4"/>
  <c r="AF45" i="4"/>
  <c r="AG45" i="4"/>
  <c r="AH45" i="4"/>
  <c r="AF46" i="4"/>
  <c r="AG46" i="4"/>
  <c r="AH46" i="4"/>
  <c r="AF47" i="4"/>
  <c r="AG47" i="4"/>
  <c r="AH47" i="4"/>
  <c r="AF48" i="4"/>
  <c r="AG48" i="4"/>
  <c r="AH48" i="4"/>
  <c r="AF49" i="4"/>
  <c r="AG49" i="4"/>
  <c r="AH49" i="4"/>
  <c r="AF50" i="4"/>
  <c r="AG50" i="4"/>
  <c r="AH50" i="4"/>
  <c r="AF51" i="4"/>
  <c r="AG51" i="4"/>
  <c r="AH51" i="4"/>
  <c r="AF52" i="4"/>
  <c r="AG52" i="4"/>
  <c r="AH52" i="4"/>
  <c r="AF53" i="4"/>
  <c r="AG53" i="4"/>
  <c r="AH53" i="4"/>
  <c r="AF54" i="4"/>
  <c r="AG54" i="4"/>
  <c r="AH54" i="4"/>
  <c r="AF55" i="4"/>
  <c r="AG55" i="4"/>
  <c r="AH55" i="4"/>
  <c r="AF56" i="4"/>
  <c r="AG56" i="4"/>
  <c r="AH56" i="4"/>
  <c r="AF57" i="4"/>
  <c r="AG57" i="4"/>
  <c r="AH57" i="4"/>
  <c r="AF58" i="4"/>
  <c r="AG58" i="4"/>
  <c r="AH58" i="4"/>
  <c r="AF59" i="4"/>
  <c r="AG59" i="4"/>
  <c r="AH59" i="4"/>
  <c r="AF60" i="4"/>
  <c r="AG60" i="4"/>
  <c r="AH60" i="4"/>
  <c r="AF61" i="4"/>
  <c r="AG61" i="4"/>
  <c r="AH61" i="4"/>
  <c r="AF62" i="4"/>
  <c r="AG62" i="4"/>
  <c r="AH62" i="4"/>
  <c r="AF63" i="4"/>
  <c r="AG63" i="4"/>
  <c r="AH63" i="4"/>
  <c r="AF64" i="4"/>
  <c r="AG64" i="4"/>
  <c r="AH64" i="4"/>
  <c r="AF65" i="4"/>
  <c r="AG65" i="4"/>
  <c r="AH65" i="4"/>
  <c r="AF66" i="4"/>
  <c r="AG66" i="4"/>
  <c r="AH66" i="4"/>
  <c r="AF67" i="4"/>
  <c r="AG67" i="4"/>
  <c r="AH67" i="4"/>
  <c r="AF68" i="4"/>
  <c r="AG68" i="4"/>
  <c r="AH68" i="4"/>
  <c r="AF69" i="4"/>
  <c r="AG69" i="4"/>
  <c r="AH69" i="4"/>
  <c r="AF70" i="4"/>
  <c r="AG70" i="4"/>
  <c r="AH70" i="4"/>
  <c r="AF71" i="4"/>
  <c r="AG71" i="4"/>
  <c r="AH71" i="4"/>
  <c r="AF72" i="4"/>
  <c r="AG72" i="4"/>
  <c r="AH72" i="4"/>
  <c r="AF73" i="4"/>
  <c r="AG73" i="4"/>
  <c r="AH73" i="4"/>
  <c r="AF74" i="4"/>
  <c r="AG74" i="4"/>
  <c r="AH74" i="4"/>
  <c r="AF75" i="4"/>
  <c r="AG75" i="4"/>
  <c r="AH75" i="4"/>
  <c r="AF76" i="4"/>
  <c r="AG76" i="4"/>
  <c r="AH76" i="4"/>
  <c r="AF77" i="4"/>
  <c r="AG77" i="4"/>
  <c r="AH77" i="4"/>
  <c r="AF78" i="4"/>
  <c r="AG78" i="4"/>
  <c r="AH78" i="4"/>
  <c r="AF79" i="4"/>
  <c r="AG79" i="4"/>
  <c r="AH79" i="4"/>
  <c r="AF80" i="4"/>
  <c r="AG80" i="4"/>
  <c r="AH80" i="4"/>
  <c r="AF81" i="4"/>
  <c r="AG81" i="4"/>
  <c r="AH81" i="4"/>
  <c r="AF82" i="4"/>
  <c r="AG82" i="4"/>
  <c r="AH82" i="4"/>
  <c r="AF83" i="4"/>
  <c r="AG83" i="4"/>
  <c r="AH83" i="4"/>
  <c r="AF84" i="4"/>
  <c r="AG84" i="4"/>
  <c r="AH84" i="4"/>
  <c r="AF85" i="4"/>
  <c r="AG85" i="4"/>
  <c r="AH85" i="4"/>
  <c r="AF86" i="4"/>
  <c r="AG86" i="4"/>
  <c r="AH86" i="4"/>
  <c r="AF87" i="4"/>
  <c r="AG87" i="4"/>
  <c r="AH87" i="4"/>
  <c r="AF88" i="4"/>
  <c r="AG88" i="4"/>
  <c r="AH88" i="4"/>
  <c r="AF89" i="4"/>
  <c r="AG89" i="4"/>
  <c r="AH89" i="4"/>
  <c r="AF90" i="4"/>
  <c r="AG90" i="4"/>
  <c r="AH90" i="4"/>
  <c r="AF91" i="4"/>
  <c r="AG91" i="4"/>
  <c r="AH91" i="4"/>
  <c r="AF92" i="4"/>
  <c r="AG92" i="4"/>
  <c r="AH92" i="4"/>
  <c r="AF93" i="4"/>
  <c r="AG93" i="4"/>
  <c r="AH93" i="4"/>
  <c r="AF94" i="4"/>
  <c r="AG94" i="4"/>
  <c r="AH94" i="4"/>
  <c r="AF95" i="4"/>
  <c r="AG95" i="4"/>
  <c r="AH95" i="4"/>
  <c r="AF96" i="4"/>
  <c r="AG96" i="4"/>
  <c r="AH96" i="4"/>
  <c r="AF97" i="4"/>
  <c r="AG97" i="4"/>
  <c r="AH97" i="4"/>
  <c r="AF98" i="4"/>
  <c r="AG98" i="4"/>
  <c r="AH98" i="4"/>
  <c r="AF99" i="4"/>
  <c r="AG99" i="4"/>
  <c r="AH99" i="4"/>
  <c r="AF100" i="4"/>
  <c r="AG100" i="4"/>
  <c r="AH100" i="4"/>
  <c r="AF101" i="4"/>
  <c r="AG101" i="4"/>
  <c r="AH101" i="4"/>
  <c r="AF102" i="4"/>
  <c r="AG102" i="4"/>
  <c r="AH102" i="4"/>
  <c r="AF103" i="4"/>
  <c r="AG103" i="4"/>
  <c r="AH103" i="4"/>
  <c r="AF104" i="4"/>
  <c r="AG104" i="4"/>
  <c r="AH104" i="4"/>
  <c r="AF105" i="4"/>
  <c r="AG105" i="4"/>
  <c r="AH105" i="4"/>
  <c r="AF106" i="4"/>
  <c r="AG106" i="4"/>
  <c r="AH106" i="4"/>
  <c r="AF107" i="4"/>
  <c r="AG107" i="4"/>
  <c r="AH107" i="4"/>
  <c r="AF108" i="4"/>
  <c r="AG108" i="4"/>
  <c r="AH108" i="4"/>
  <c r="F5" i="7" l="1"/>
  <c r="D7" i="10"/>
  <c r="D8" i="10"/>
  <c r="D9" i="10"/>
  <c r="D10" i="10"/>
  <c r="D11" i="10"/>
  <c r="D12" i="10"/>
  <c r="D13" i="10"/>
  <c r="D14" i="10"/>
  <c r="D15" i="10"/>
  <c r="D16" i="10"/>
  <c r="C4" i="10" s="1" a="1"/>
  <c r="C4" i="10" s="1"/>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7" i="10"/>
  <c r="B7" i="10" a="1"/>
  <c r="B7" i="10" s="1"/>
  <c r="E12" i="5" l="1"/>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8" i="5"/>
  <c r="E9" i="5"/>
  <c r="E10" i="5"/>
  <c r="E11" i="5"/>
  <c r="E6" i="5"/>
  <c r="E7" i="5"/>
  <c r="E3" i="5"/>
  <c r="E4" i="5"/>
  <c r="E5" i="5"/>
  <c r="E2" i="5"/>
  <c r="AE3" i="4"/>
  <c r="AE4" i="4"/>
  <c r="AE5"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E53"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2" i="4"/>
  <c r="AD3" i="4"/>
  <c r="AD4" i="4"/>
  <c r="AD5" i="4"/>
  <c r="AD6" i="4"/>
  <c r="AD7" i="4"/>
  <c r="AD8" i="4"/>
  <c r="AD9" i="4"/>
  <c r="AD10" i="4"/>
  <c r="AD11" i="4"/>
  <c r="AD12" i="4"/>
  <c r="AD13" i="4"/>
  <c r="AD14" i="4"/>
  <c r="AD15" i="4"/>
  <c r="AD16" i="4"/>
  <c r="AD17" i="4"/>
  <c r="AD18" i="4"/>
  <c r="AD19" i="4"/>
  <c r="AD20" i="4"/>
  <c r="AD21" i="4"/>
  <c r="AD22" i="4"/>
  <c r="AD23" i="4"/>
  <c r="AD24" i="4"/>
  <c r="AD25" i="4"/>
  <c r="AD26" i="4"/>
  <c r="AD27" i="4"/>
  <c r="AD28" i="4"/>
  <c r="AD29" i="4"/>
  <c r="AD30" i="4"/>
  <c r="AD31" i="4"/>
  <c r="AD32" i="4"/>
  <c r="AD33" i="4"/>
  <c r="AD34" i="4"/>
  <c r="AD35" i="4"/>
  <c r="AD36" i="4"/>
  <c r="AD37" i="4"/>
  <c r="AD38" i="4"/>
  <c r="AD39" i="4"/>
  <c r="AD40" i="4"/>
  <c r="AD41" i="4"/>
  <c r="AD42" i="4"/>
  <c r="AD43" i="4"/>
  <c r="AD44" i="4"/>
  <c r="AD45" i="4"/>
  <c r="AD46" i="4"/>
  <c r="AD47" i="4"/>
  <c r="AD48" i="4"/>
  <c r="AD49" i="4"/>
  <c r="AD50" i="4"/>
  <c r="AD51" i="4"/>
  <c r="AD52" i="4"/>
  <c r="AD53" i="4"/>
  <c r="AD54" i="4"/>
  <c r="AD55" i="4"/>
  <c r="AD56" i="4"/>
  <c r="AD57" i="4"/>
  <c r="AD58" i="4"/>
  <c r="AD59" i="4"/>
  <c r="AD60" i="4"/>
  <c r="AD61" i="4"/>
  <c r="AD62" i="4"/>
  <c r="AD63" i="4"/>
  <c r="AD64" i="4"/>
  <c r="AD65" i="4"/>
  <c r="AD66" i="4"/>
  <c r="AD67" i="4"/>
  <c r="AD68" i="4"/>
  <c r="AD69" i="4"/>
  <c r="AD70" i="4"/>
  <c r="AD71" i="4"/>
  <c r="AD72" i="4"/>
  <c r="AD73" i="4"/>
  <c r="AD74" i="4"/>
  <c r="AD75" i="4"/>
  <c r="AD76" i="4"/>
  <c r="AD77" i="4"/>
  <c r="AD78" i="4"/>
  <c r="AD79" i="4"/>
  <c r="AD80" i="4"/>
  <c r="AD81" i="4"/>
  <c r="AD82" i="4"/>
  <c r="AD83" i="4"/>
  <c r="AD84" i="4"/>
  <c r="AD85" i="4"/>
  <c r="AD86" i="4"/>
  <c r="AD87" i="4"/>
  <c r="AD88" i="4"/>
  <c r="AD89" i="4"/>
  <c r="AD90" i="4"/>
  <c r="AD91" i="4"/>
  <c r="AD92" i="4"/>
  <c r="AD93" i="4"/>
  <c r="AD94" i="4"/>
  <c r="AD95" i="4"/>
  <c r="AD96" i="4"/>
  <c r="AD97" i="4"/>
  <c r="AD98" i="4"/>
  <c r="AD99" i="4"/>
  <c r="AD100" i="4"/>
  <c r="AD101" i="4"/>
  <c r="AD102" i="4"/>
  <c r="AD103" i="4"/>
  <c r="AD104" i="4"/>
  <c r="AD105" i="4"/>
  <c r="AD106" i="4"/>
  <c r="AD107" i="4"/>
  <c r="AD108" i="4"/>
  <c r="AD2" i="4"/>
  <c r="AC2" i="4"/>
  <c r="AC3" i="4"/>
  <c r="AC4" i="4"/>
  <c r="AC5" i="4"/>
  <c r="AC6" i="4"/>
  <c r="AC7" i="4"/>
  <c r="AC8" i="4"/>
  <c r="AC9" i="4"/>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AC108" i="4"/>
  <c r="D8" i="14"/>
  <c r="D9" i="14"/>
  <c r="D10" i="14"/>
  <c r="D11" i="14"/>
  <c r="D12" i="14"/>
  <c r="D7" i="14"/>
  <c r="D37" i="14"/>
  <c r="B11" i="13" l="1"/>
  <c r="B42" i="13"/>
  <c r="B34" i="13"/>
  <c r="B26" i="13"/>
  <c r="B18" i="13"/>
  <c r="B10" i="13"/>
  <c r="B41" i="13"/>
  <c r="B33" i="13"/>
  <c r="B25" i="13"/>
  <c r="B17" i="13"/>
  <c r="B9" i="13"/>
  <c r="B2" i="13"/>
  <c r="B40" i="13"/>
  <c r="B32" i="13"/>
  <c r="B24" i="13"/>
  <c r="B16" i="13"/>
  <c r="B8" i="13"/>
  <c r="B5" i="13"/>
  <c r="B39" i="13"/>
  <c r="B31" i="13"/>
  <c r="B23" i="13"/>
  <c r="B15" i="13"/>
  <c r="B7" i="13"/>
  <c r="B4" i="13"/>
  <c r="B38" i="13"/>
  <c r="B30" i="13"/>
  <c r="B22" i="13"/>
  <c r="B14" i="13"/>
  <c r="B6" i="13"/>
  <c r="B3" i="13"/>
  <c r="B37" i="13"/>
  <c r="B29" i="13"/>
  <c r="B21" i="13"/>
  <c r="B13" i="13"/>
  <c r="B44" i="13"/>
  <c r="B36" i="13"/>
  <c r="B28" i="13"/>
  <c r="B20" i="13"/>
  <c r="B12" i="13"/>
  <c r="B43" i="13"/>
  <c r="B35" i="13"/>
  <c r="B27" i="13"/>
  <c r="B19" i="13"/>
  <c r="L3"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EC0A15-B1D0-44E7-A59F-9451D41971AF}" keepAlive="1" name="Query - swiggy_orders (7)" description="Connection to the 'swiggy_orders (7)' query in the workbook." type="5" refreshedVersion="0" background="1">
    <dbPr connection="Provider=Microsoft.Mashup.OleDb.1;Data Source=$Workbook$;Location=&quot;swiggy_orders (7)&quot;;Extended Properties=&quot;&quot;" command="SELECT * FROM [swiggy_orders (7)]"/>
  </connection>
  <connection id="2" xr16:uid="{25F967F8-6232-4001-8836-21476B436AB1}" keepAlive="1" name="Query - swiggy_orders (8)" description="Connection to the 'swiggy_orders (8)' query in the workbook." type="5" refreshedVersion="0" background="1">
    <dbPr connection="Provider=Microsoft.Mashup.OleDb.1;Data Source=$Workbook$;Location=&quot;swiggy_orders (8)&quot;;Extended Properties=&quot;&quot;" command="SELECT * FROM [swiggy_orders (8)]"/>
  </connection>
  <connection id="3" xr16:uid="{C30CE6B9-F61D-480C-A93E-F65C29D48B3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2A536045-F9F0-4511-9C5F-E08AD1C85C71}" name="WorksheetConnection_Food Item Level Data!$A$1:$E$171" type="102" refreshedVersion="7" minRefreshableVersion="5">
    <extLst>
      <ext xmlns:x15="http://schemas.microsoft.com/office/spreadsheetml/2010/11/main" uri="{DE250136-89BD-433C-8126-D09CA5730AF9}">
        <x15:connection id="Range 1" autoDelete="1">
          <x15:rangePr sourceName="_xlcn.WorksheetConnection_FoodItemLevelDataA1E1711"/>
        </x15:connection>
      </ext>
    </extLst>
  </connection>
  <connection id="5" xr16:uid="{96414C29-F710-4F79-AEEF-CEA3D504B29D}" name="WorksheetConnection_Swiggy_Orders_Data!$A$1:$AE$108" type="102" refreshedVersion="7" minRefreshableVersion="5">
    <extLst>
      <ext xmlns:x15="http://schemas.microsoft.com/office/spreadsheetml/2010/11/main" uri="{DE250136-89BD-433C-8126-D09CA5730AF9}">
        <x15:connection id="Range 3" autoDelete="1">
          <x15:rangePr sourceName="_xlcn.WorksheetConnection_Swiggy_Orders_DataA1AE1081"/>
        </x15:connection>
      </ext>
    </extLst>
  </connection>
  <connection id="6" xr16:uid="{17F433F9-D36D-441F-BFD6-8ED836E08C5F}" name="WorksheetConnection_Swiggy_Orders_Data!$A$1:$AG$108" type="102" refreshedVersion="7" minRefreshableVersion="5">
    <extLst>
      <ext xmlns:x15="http://schemas.microsoft.com/office/spreadsheetml/2010/11/main" uri="{DE250136-89BD-433C-8126-D09CA5730AF9}">
        <x15:connection id="Range" autoDelete="1">
          <x15:rangePr sourceName="_xlcn.WorksheetConnection_Swiggy_Orders_DataA1AG1081"/>
        </x15:connection>
      </ext>
    </extLst>
  </connection>
  <connection id="7" xr16:uid="{DCE96AA1-AC11-40BA-823D-8A34127336EE}" name="WorksheetConnection_Swiggy_Orders_Data!$A$1:$AH$108" type="102" refreshedVersion="7" minRefreshableVersion="5">
    <extLst>
      <ext xmlns:x15="http://schemas.microsoft.com/office/spreadsheetml/2010/11/main" uri="{DE250136-89BD-433C-8126-D09CA5730AF9}">
        <x15:connection id="Range 2" autoDelete="1">
          <x15:rangePr sourceName="_xlcn.WorksheetConnection_Swiggy_Orders_DataA1AH1081"/>
        </x15:connection>
      </ext>
    </extLst>
  </connection>
  <connection id="8" xr16:uid="{65A2AE9B-EF85-40CB-8536-A84F85A2D308}" name="WorksheetConnection_Table3" type="102" refreshedVersion="8" minRefreshableVersion="5">
    <extLst>
      <ext xmlns:x15="http://schemas.microsoft.com/office/spreadsheetml/2010/11/main" uri="{DE250136-89BD-433C-8126-D09CA5730AF9}">
        <x15:connection id="Table3">
          <x15:rangePr sourceName="_xlcn.WorksheetConnection_Table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<sst xmlns="http://schemas.openxmlformats.org/spreadsheetml/2006/main" count="2069" uniqueCount="793">
  <si>
    <t>order_id</t>
  </si>
  <si>
    <t>is_coupon_applied</t>
  </si>
  <si>
    <t>coupon_applied</t>
  </si>
  <si>
    <t>offers_data</t>
  </si>
  <si>
    <t>order_time</t>
  </si>
  <si>
    <t>confirmed_time</t>
  </si>
  <si>
    <t>customer_id</t>
  </si>
  <si>
    <t>order_status</t>
  </si>
  <si>
    <t>delivery_boy</t>
  </si>
  <si>
    <t>restaurant_id</t>
  </si>
  <si>
    <t>restaurant_name</t>
  </si>
  <si>
    <t>restaurant_address</t>
  </si>
  <si>
    <t>restaurant_locality</t>
  </si>
  <si>
    <t>restaurant_city_name</t>
  </si>
  <si>
    <t>delivery_time_in_seconds</t>
  </si>
  <si>
    <t>order_total</t>
  </si>
  <si>
    <t>order_total_with_tip</t>
  </si>
  <si>
    <t>net_total</t>
  </si>
  <si>
    <t>item_total</t>
  </si>
  <si>
    <t>free_delivery_discount_hit</t>
  </si>
  <si>
    <t>restaurant_order_rating</t>
  </si>
  <si>
    <t>restaurant_lat_lng</t>
  </si>
  <si>
    <t>restaurant_customer_distance</t>
  </si>
  <si>
    <t>coupon_code</t>
  </si>
  <si>
    <t>order_payment_method</t>
  </si>
  <si>
    <t>restaurant_area_name</t>
  </si>
  <si>
    <t>on_time</t>
  </si>
  <si>
    <t>rain_mode</t>
  </si>
  <si>
    <t>SWIGGYIT</t>
  </si>
  <si>
    <t>[{"id":"7740ff94-cc8f-41cf-b6ec-d4c97cbd0060","super_type":"SUPERTYPE_UNSPECIFIED","total_offer_discount":120,"discount_share":{"swiggy_discount":67.2,"store_discount":52.8,"alliance_discount":0},"discount_type":"PERCENTAGE","description":"60% off","fixed_charges":{"gp":{"id":"","final_price":0}}}]</t>
  </si>
  <si>
    <t>2024-05-21 12:28:52</t>
  </si>
  <si>
    <t>2024-05-21 12:29:13</t>
  </si>
  <si>
    <t>Delivered</t>
  </si>
  <si>
    <t>[Record]</t>
  </si>
  <si>
    <t>Paris Panini - Gourmet Sandwiches &amp; Wraps</t>
  </si>
  <si>
    <t>No.690/A, 14th Main, 100ft Road, JP Nagar 2nd Phase, Bangalore 560078.</t>
  </si>
  <si>
    <t>JP Nagar</t>
  </si>
  <si>
    <t>Bangalore</t>
  </si>
  <si>
    <t>12.90649867,77.59165435</t>
  </si>
  <si>
    <t>UPICollect</t>
  </si>
  <si>
    <t/>
  </si>
  <si>
    <t>2024-05-20 15:00:17</t>
  </si>
  <si>
    <t>2024-05-20 15:00:38</t>
  </si>
  <si>
    <t>Nandhana Palace</t>
  </si>
  <si>
    <t>JP nagar, 147, 24th Main Rd, R.K Colony, Marenahalli, 2nd Phase, J. P. Nagar, Bengaluru, Karnataka 560078</t>
  </si>
  <si>
    <t>12.914599,77.585509</t>
  </si>
  <si>
    <t>MISSEDYOU</t>
  </si>
  <si>
    <t>[{"id":"c1399a7d-65f4-486a-ba3e-72a9d9c70cad","super_type":"SUPERTYPE_UNSPECIFIED","total_offer_discount":80,"discount_share":{"swiggy_discount":16,"store_discount":64,"alliance_discount":0},"discount_type":"PERCENTAGE","description":"40% off","fixed_charges":{"gp":{"id":"","final_price":0}}}]</t>
  </si>
  <si>
    <t>2024-05-18 21:21:54</t>
  </si>
  <si>
    <t>2024-05-18 21:22:15</t>
  </si>
  <si>
    <t>The Ganache Factory - Cakes &amp; Desserts</t>
  </si>
  <si>
    <t>#156, 43rd Cross, 8th Block, Next to Udupi Hub Resto, Jayanagar, Bangalore</t>
  </si>
  <si>
    <t>8th Block</t>
  </si>
  <si>
    <t>12.91835714,77.578127</t>
  </si>
  <si>
    <t>Jayanagar</t>
  </si>
  <si>
    <t>[{"id":"28bf3ebb-4a69-4a92-88a4-f491a5f86e17","super_type":"SUPERTYPE_UNSPECIFIED","total_offer_discount":39.99,"discount_share":{"swiggy_discount":0,"store_discount":39.99,"alliance_discount":0},"discount_type":"PERCENTAGE","description":"10% off","fixed_charges":{"gp":{"id":"","final_price":0}}}]</t>
  </si>
  <si>
    <t>2024-05-18 09:07:26</t>
  </si>
  <si>
    <t>2024-05-18 09:07:44</t>
  </si>
  <si>
    <t>Rasayan</t>
  </si>
  <si>
    <t>652,13th cross,29th main road BTM 2nd stage,560078, Bangalore Karnataka</t>
  </si>
  <si>
    <t>Health Bar</t>
  </si>
  <si>
    <t>12.907799,77.613487</t>
  </si>
  <si>
    <t>BTM 2nd Stage</t>
  </si>
  <si>
    <t>DEALICIOUS</t>
  </si>
  <si>
    <t>[{"id":"91e6269d-640b-443e-a7d4-46089c0574f6","super_type":"SUPERTYPE_UNSPECIFIED","total_offer_discount":124.99,"discount_share":{"swiggy_discount":0,"store_discount":124.99,"alliance_discount":0},"discount_type":"FLAT","description":"FLAT125 off","fixed_charges":{"gp":{"id":"","final_price":0}}}]</t>
  </si>
  <si>
    <t>2024-05-17 14:41:45</t>
  </si>
  <si>
    <t>2024-05-17 14:42:09</t>
  </si>
  <si>
    <t>Firangi Bake</t>
  </si>
  <si>
    <t>Shop No.4, Frist Floor, NGK Complex, Tavarekere Main Rd, 1st Stage, BTM Layout, Bengaluru, Karnataka 560029 ( Above DMart Ready)</t>
  </si>
  <si>
    <t>NGK Complex</t>
  </si>
  <si>
    <t>12.920219,77.610520</t>
  </si>
  <si>
    <t>BTM 1st Stage</t>
  </si>
  <si>
    <t>MDM150</t>
  </si>
  <si>
    <t>[{"id":"60d51c5f-a27d-407c-9d72-c55f498dea78","super_type":"SUPERTYPE_UNSPECIFIED","total_offer_discount":149.99,"discount_share":{"swiggy_discount":15,"store_discount":134.99,"alliance_discount":0},"discount_type":"FLAT","description":"Flat ₹150 off","fixed_charges":{"gp":{"id":"","final_price":0}}}]</t>
  </si>
  <si>
    <t>2024-05-10 22:20:55</t>
  </si>
  <si>
    <t>2024-05-10 22:21:01</t>
  </si>
  <si>
    <t>Daily Sushi</t>
  </si>
  <si>
    <t>No.5, 1st Floor, 9th Main Road, 5th block, Jayanagar, 560041</t>
  </si>
  <si>
    <t>5th Block</t>
  </si>
  <si>
    <t>12.92243257,77.58390586</t>
  </si>
  <si>
    <t>Cash</t>
  </si>
  <si>
    <t>2024-05-10 19:14:56</t>
  </si>
  <si>
    <t>2024-05-10 19:15:01</t>
  </si>
  <si>
    <t>[{"id":"8a02a1ac-9efe-46ea-9649-fc635c7c8618","super_type":"SUPERTYPE_UNSPECIFIED","total_offer_discount":35,"discount_share":{"swiggy_discount":0,"store_discount":35,"alliance_discount":0},"discount_type":"PERCENTAGE","description":"10% off","fixed_charges":{"gp":{"id":"","final_price":0}}}]</t>
  </si>
  <si>
    <t>2024-05-08 11:36:45</t>
  </si>
  <si>
    <t>2024-05-08 11:37:28</t>
  </si>
  <si>
    <t>Naalnaad Mane</t>
  </si>
  <si>
    <t>16,2ND FLOOR GOWRY'S BUILDING,ABOVE DOMINO'S,SY NO 13 OF AREKERE VILLAGE,BANNERGHATTA,BANGLAORE,jayanagar,B.B.M.PM south, karnataka - 560076</t>
  </si>
  <si>
    <t>Mico Layout</t>
  </si>
  <si>
    <t>12.89009167,77.5976944</t>
  </si>
  <si>
    <t>Arekere</t>
  </si>
  <si>
    <t>2024-05-07 23:45:56</t>
  </si>
  <si>
    <t>2024-05-07 23:46:17</t>
  </si>
  <si>
    <t>Theobroma</t>
  </si>
  <si>
    <t>SHOP NO-39,SHABARI ARCADE,14TH MAIN ROAD,OPP MAX SHOWROOM, HSR LAYOUT,BANGALORE-560102, BTM Layout , B.B.M.P South, Karnataka-560102</t>
  </si>
  <si>
    <t>7th Sector</t>
  </si>
  <si>
    <t>12.91135428,77.6380469</t>
  </si>
  <si>
    <t>HSR Layout</t>
  </si>
  <si>
    <t>2024-05-07 21:31:39</t>
  </si>
  <si>
    <t>2024-05-07 21:31:57</t>
  </si>
  <si>
    <t>SHOP NO. 475, GROUND FLOOR, 39TH "C" CROSS, 9TH MAIN, 5THBLOCK, JAYANAGAR,BANGALORE, Jayanagar ,B.B.M.P South, Karnataka,560041</t>
  </si>
  <si>
    <t>5th block</t>
  </si>
  <si>
    <t>12.92017647,77.5836421</t>
  </si>
  <si>
    <t>[{"id":"8a02a1ac-9efe-46ea-9649-fc635c7c8618","super_type":"SUPERTYPE_UNSPECIFIED","total_offer_discount":28,"discount_share":{"swiggy_discount":0,"store_discount":28,"alliance_discount":0},"discount_type":"PERCENTAGE","description":"10% off","fixed_charges":{"gp":{"id":"","final_price":0}}}]</t>
  </si>
  <si>
    <t>2024-05-07 19:02:12</t>
  </si>
  <si>
    <t>2024-05-07 19:02:53</t>
  </si>
  <si>
    <t>TRYNEW</t>
  </si>
  <si>
    <t>[{"id":"5c8d9a7d-f899-4dcc-998e-d3e0b2960661","super_type":"SUPERTYPE_UNSPECIFIED","total_offer_discount":80,"discount_share":{"swiggy_discount":0,"store_discount":80,"alliance_discount":0},"discount_type":"PERCENTAGE","description":"40% off","fixed_charges":{"gp":{"id":"","final_price":0}}}]</t>
  </si>
  <si>
    <t>2024-05-07 13:18:22</t>
  </si>
  <si>
    <t>2024-05-07 13:18:44</t>
  </si>
  <si>
    <t>[{"id":"28bf3ebb-4a69-4a92-88a4-f491a5f86e17","super_type":"SUPERTYPE_UNSPECIFIED","total_offer_discount":23.9,"discount_share":{"swiggy_discount":0,"store_discount":23.9,"alliance_discount":0},"discount_type":"PERCENTAGE","description":"10% off","fixed_charges":{"gp":{"id":"","final_price":0}}}]</t>
  </si>
  <si>
    <t>2024-05-07 10:06:46</t>
  </si>
  <si>
    <t>2024-05-07 10:07:00</t>
  </si>
  <si>
    <t>[{"id":"137a1aed-678a-41ce-ac11-088fcce35f29","super_type":"SUPERTYPE_UNSPECIFIED","total_offer_discount":100,"discount_share":{"swiggy_discount":48,"store_discount":52,"alliance_discount":0},"discount_type":"PERCENTAGE","description":"50% off","fixed_charges":{"gp":{"id":"","final_price":0}}}]</t>
  </si>
  <si>
    <t>2024-05-06 19:18:39</t>
  </si>
  <si>
    <t>2024-05-06 19:19:03</t>
  </si>
  <si>
    <t>2024-05-06 16:03:12</t>
  </si>
  <si>
    <t>2024-05-06 16:03:45</t>
  </si>
  <si>
    <t>Love And Crumble</t>
  </si>
  <si>
    <t>NO 307, LALEHZAR APARTMENTS PALACE ROAD SHIVAJINAGARA B.B.M.P EAST KARNATAKA</t>
  </si>
  <si>
    <t>Lalehzar Apartments Palace Road</t>
  </si>
  <si>
    <t>12.98505012,77.5880017</t>
  </si>
  <si>
    <t>Malleshwaram</t>
  </si>
  <si>
    <t>[{"id":"8ecc3140-454d-483f-810e-78be04d68af5","super_type":"SUPERTYPE_UNSPECIFIED","total_offer_discount":124.99,"discount_share":{"swiggy_discount":0,"store_discount":124.99,"alliance_discount":0},"discount_type":"FLAT","description":"FLAT125 off","fixed_charges":{"gp":{"id":"","final_price":0}}}]</t>
  </si>
  <si>
    <t>2024-05-06 13:53:24</t>
  </si>
  <si>
    <t>2024-05-06 13:53:46</t>
  </si>
  <si>
    <t>No 87/15/638/2 Nanjappa garden, Katha no - 1785/87/15/638/2, Arekere Village, begur hobali, Bangalore South taluk, Bangalore - 560076</t>
  </si>
  <si>
    <t>Begur Hobali</t>
  </si>
  <si>
    <t>12.885643,77.602120</t>
  </si>
  <si>
    <t>2024-05-06 08:43:13</t>
  </si>
  <si>
    <t>2024-05-06 08:43:38</t>
  </si>
  <si>
    <t>[{"id":"28bf3ebb-4a69-4a92-88a4-f491a5f86e17","super_type":"SUPERTYPE_UNSPECIFIED","total_offer_discount":40,"discount_share":{"swiggy_discount":0,"store_discount":40,"alliance_discount":0},"discount_type":"PERCENTAGE","description":"10% off","fixed_charges":{"gp":{"id":"","final_price":0}}}]</t>
  </si>
  <si>
    <t>2024-05-05 19:17:56</t>
  </si>
  <si>
    <t>2024-05-05 19:18:22</t>
  </si>
  <si>
    <t>JUMBO</t>
  </si>
  <si>
    <t>[{"id":"7b5f26f9-18b8-4c51-aed1-b1e142eba2ae","super_type":"SUPERTYPE_UNSPECIFIED","total_offer_discount":149.4,"discount_share":{"swiggy_discount":0,"store_discount":149.4,"alliance_discount":0},"discount_type":"PERCENTAGE","description":"30% off","fixed_charges":{"gp":{"id":"","final_price":0}}}]</t>
  </si>
  <si>
    <t>2024-05-05 08:36:52</t>
  </si>
  <si>
    <t>2024-05-05 08:37:10</t>
  </si>
  <si>
    <t>[{"id":"903b3cd1-104b-4bdd-94d3-96daaea1a80b","super_type":"SUPERTYPE_UNSPECIFIED","total_offer_discount":44.99,"discount_share":{"swiggy_discount":0,"store_discount":44.99,"alliance_discount":0},"discount_type":"PERCENTAGE","description":"15% off","fixed_charges":{"gp":{"id":"","final_price":0}}}]</t>
  </si>
  <si>
    <t>2024-05-04 15:56:01</t>
  </si>
  <si>
    <t>2024-05-04 15:56:19</t>
  </si>
  <si>
    <t>[{"id":"bcdcaa8c-6d73-46c7-af56-3b6dc93e207a","super_type":"SUPERTYPE_UNSPECIFIED","total_offer_discount":60,"discount_share":{"swiggy_discount":12,"store_discount":48,"alliance_discount":0},"discount_type":"PERCENTAGE","description":"30% off","fixed_charges":{"gp":{"id":"","final_price":0}}}]</t>
  </si>
  <si>
    <t>2024-05-02 19:15:20</t>
  </si>
  <si>
    <t>2024-05-02 19:15:26</t>
  </si>
  <si>
    <t>Homely</t>
  </si>
  <si>
    <t>No. 135/14, 100ft Ring Road, 15th Cross, J.P.Nagar, 3rd Phase, Bengaluru.560076</t>
  </si>
  <si>
    <t>3rd Phase</t>
  </si>
  <si>
    <t>12.906291,77.596256</t>
  </si>
  <si>
    <t>[{"id":"6efa58fe-50e0-4c94-aadd-f2cf8ce25c67","super_type":"SUPERTYPE_UNSPECIFIED","total_offer_discount":99.99000000000001,"discount_share":{"swiggy_discount":47.99,"store_discount":52,"alliance_discount":0},"discount_type":"PERCENTAGE","description":"50% off","fixed_charges":{"gp":{"id":"","final_price":0}}}]</t>
  </si>
  <si>
    <t>2024-05-01 15:58:19</t>
  </si>
  <si>
    <t>2024-05-01 15:58:57</t>
  </si>
  <si>
    <t>[{"id":"7b5f26f9-18b8-4c51-aed1-b1e142eba2ae","super_type":"SUPERTYPE_UNSPECIFIED","total_offer_discount":148.8,"discount_share":{"swiggy_discount":0,"store_discount":148.8,"alliance_discount":0},"discount_type":"PERCENTAGE","description":"30% off","fixed_charges":{"gp":{"id":"","final_price":0}}}]</t>
  </si>
  <si>
    <t>2024-05-01 10:16:04</t>
  </si>
  <si>
    <t>2024-05-01 10:16:24</t>
  </si>
  <si>
    <t>[{"id":"7b5f26f9-18b8-4c51-aed1-b1e142eba2ae","super_type":"SUPERTYPE_UNSPECIFIED","total_offer_discount":149.99,"discount_share":{"swiggy_discount":0,"store_discount":149.99,"alliance_discount":0},"discount_type":"PERCENTAGE","description":"30% off","fixed_charges":{"gp":{"id":"","final_price":0}}}]</t>
  </si>
  <si>
    <t>2024-04-27 10:09:55</t>
  </si>
  <si>
    <t>2024-04-27 10:10:09</t>
  </si>
  <si>
    <t>2024-04-27 10:07:51</t>
  </si>
  <si>
    <t>2024-04-27 10:08:09</t>
  </si>
  <si>
    <t>cancelled</t>
  </si>
  <si>
    <t>[{"id":"f90d8119-321f-4158-a454-d7576a8e0a65","super_type":"SUPERTYPE_UNSPECIFIED","total_offer_discount":75,"discount_share":{"swiggy_discount":18.75,"store_discount":56.25,"alliance_discount":0},"discount_type":"PERCENTAGE","description":"30% off","fixed_charges":{"gp":{"id":"","final_price":0}}}]</t>
  </si>
  <si>
    <t>2024-04-25 19:00:59</t>
  </si>
  <si>
    <t>2024-04-25 19:01:33</t>
  </si>
  <si>
    <t>Chowman</t>
  </si>
  <si>
    <t>SAI DURGA ENCLAVE, KATHA NO 1099, AND NO 833/1, GROUND FLOOR, BELLENDUR VILLAGE, VARTHUR HOBLI, BANGALORE, Mahadevapura , B.B.M.P East, Karnataka-560037</t>
  </si>
  <si>
    <t>Sai Durga Enclave</t>
  </si>
  <si>
    <t>12.92314229,77.6713331</t>
  </si>
  <si>
    <t>Bellandur</t>
  </si>
  <si>
    <t>[{"id":"12337c67-3996-4380-afdd-b7cf7e3de7a3","super_type":"SUPERTYPE_UNSPECIFIED","total_offer_discount":100,"discount_share":{"swiggy_discount":48,"store_discount":52,"alliance_discount":0},"discount_type":"PERCENTAGE","description":"50% off","fixed_charges":{"gp":{"id":"","final_price":0}}}]</t>
  </si>
  <si>
    <t>2024-04-24 19:40:51</t>
  </si>
  <si>
    <t>2024-04-24 19:41:11</t>
  </si>
  <si>
    <t>Counter No. 23, 24 &amp; 33, No. 53/2,  Doddakannelli Village, Varthur Hobli,  Bangalore, Mahadevapura , B.B.M.P East,  Karnataka-560038</t>
  </si>
  <si>
    <t>Sarjapur Road</t>
  </si>
  <si>
    <t>12.90906249,77.68766132</t>
  </si>
  <si>
    <t>Bellandur Sarjapur</t>
  </si>
  <si>
    <t>[{"id":"a95119de-61b8-489b-ad8b-1cf7a5d62a5e","super_type":"SUPERTYPE_UNSPECIFIED","total_offer_discount":50,"discount_share":{"swiggy_discount":15,"store_discount":35,"alliance_discount":0},"discount_type":"PERCENTAGE","description":"20% off","fixed_charges":{"gp":{"id":"","final_price":0}}}]</t>
  </si>
  <si>
    <t>2024-04-23 23:43:02</t>
  </si>
  <si>
    <t>2024-04-23 23:43:23</t>
  </si>
  <si>
    <t>Frozen Bottle - Milkshakes, Desserts And Ice Cream</t>
  </si>
  <si>
    <t>88, Celler Floor, 17th Cross, 14th main, Sector - 4, HSR, Bangalore</t>
  </si>
  <si>
    <t>12.91233118,77.63839138</t>
  </si>
  <si>
    <t>[{"id":"768dad50-eef1-40d7-bfd4-5327ee71bb5a","super_type":"SUPERTYPE_UNSPECIFIED","total_offer_discount":60,"discount_share":{"swiggy_discount":0,"store_discount":60,"alliance_discount":0},"discount_type":"PERCENTAGE","description":"30% off","fixed_charges":{"gp":{"id":"","final_price":0}}}]</t>
  </si>
  <si>
    <t>2024-04-23 19:20:12</t>
  </si>
  <si>
    <t>2024-04-23 19:20:29</t>
  </si>
  <si>
    <t>SHOP NO 2318,HSR LAYOUT SECTOR ONE,NEAR NIFT COLLEGE,BANGALORE</t>
  </si>
  <si>
    <t>Near NIFT College, Sector 1</t>
  </si>
  <si>
    <t>12.912101,77.65163400000006</t>
  </si>
  <si>
    <t>[{"id":"24ecd13d-e27f-4858-9c2a-bdc2b708cce4","super_type":"SUPERTYPE_UNSPECIFIED","total_offer_discount":150,"discount_share":{"swiggy_discount":75,"store_discount":75,"alliance_discount":0},"discount_type":"FLAT","description":"Flat ₹150 off","fixed_charges":{"gp":{"id":"","final_price":0}}}]</t>
  </si>
  <si>
    <t>2024-04-22 19:58:41</t>
  </si>
  <si>
    <t>2024-04-22 19:59:12</t>
  </si>
  <si>
    <t>Leon's - Burgers &amp; Wings (Leon Grill)</t>
  </si>
  <si>
    <t>No.17, Ground Floor, 18th Cross Road, 3rd Sector, HSR Layout, Bangalore.</t>
  </si>
  <si>
    <t>12.91181131,77.64374963</t>
  </si>
  <si>
    <t>[{"id":"8cdbbc6c-7669-489e-b255-421d322ec80f","super_type":"SUPERTYPE_UNSPECIFIED","total_offer_discount":150,"discount_share":{"swiggy_discount":75,"store_discount":75,"alliance_discount":0},"discount_type":"FLAT","description":"Flat ₹150 off","fixed_charges":{"gp":{"id":"","final_price":0}}}]</t>
  </si>
  <si>
    <t>2024-04-18 18:43:41</t>
  </si>
  <si>
    <t>2024-04-18 18:44:05</t>
  </si>
  <si>
    <t>2024-04-03 18:53:56</t>
  </si>
  <si>
    <t>2024-04-03 18:54:20</t>
  </si>
  <si>
    <t>2024-04-01 19:23:01</t>
  </si>
  <si>
    <t>2024-04-01 19:23:06</t>
  </si>
  <si>
    <t>2024-03-31 15:46:07</t>
  </si>
  <si>
    <t>2024-03-31 15:46:25</t>
  </si>
  <si>
    <t>[{"id":"16ef3f62-96d1-48fa-977b-3851da22b190","super_type":"SUPERTYPE_UNSPECIFIED","total_offer_discount":80,"discount_share":{"swiggy_discount":20,"store_discount":60,"alliance_discount":0},"discount_type":"PERCENTAGE","description":"40% off","fixed_charges":{"gp":{"id":"","final_price":0}}}]</t>
  </si>
  <si>
    <t>2024-03-25 14:23:37</t>
  </si>
  <si>
    <t>2024-03-25 14:23:54</t>
  </si>
  <si>
    <t>Subway</t>
  </si>
  <si>
    <t>36, 3rd Store, 7th Sector, 14th main, HSR Layout</t>
  </si>
  <si>
    <t>12.9118135,77.637958</t>
  </si>
  <si>
    <t>Hsr Layout</t>
  </si>
  <si>
    <t>FLATDEAL</t>
  </si>
  <si>
    <t>[{"id":"20f94987-8858-4c7d-bf7b-c2ff8a327fa8","super_type":"SUPERTYPE_UNSPECIFIED","total_offer_discount":99.99,"discount_share":{"swiggy_discount":0,"store_discount":99.99,"alliance_discount":0},"discount_type":"FLAT","description":"FLAT100 off","fixed_charges":{"gp":{"id":"","final_price":0}}}]</t>
  </si>
  <si>
    <t>2024-03-21 19:08:54</t>
  </si>
  <si>
    <t>2024-03-21 19:09:08</t>
  </si>
  <si>
    <t>[{"id":"e7373c56-9ba3-49f4-be3d-f75ecf92675e","super_type":"SUPERTYPE_UNSPECIFIED","total_offer_discount":80,"discount_share":{"swiggy_discount":20,"store_discount":60,"alliance_discount":0},"discount_type":"PERCENTAGE","description":"40% off","fixed_charges":{"gp":{"id":"","final_price":0}}}]</t>
  </si>
  <si>
    <t>2024-03-10 21:08:36</t>
  </si>
  <si>
    <t>2024-03-10 21:09:03</t>
  </si>
  <si>
    <t>2024-03-09 18:33:51</t>
  </si>
  <si>
    <t>2024-03-09 18:34:15</t>
  </si>
  <si>
    <t>2024-03-08 19:49:32</t>
  </si>
  <si>
    <t>2024-03-08 19:49:59</t>
  </si>
  <si>
    <t>Bowl Soul</t>
  </si>
  <si>
    <t>No 526/A,Ganesh Complex,Ground floor,18th Main Road,HSR 3rd sector,Bangalore:560102</t>
  </si>
  <si>
    <t>3rd Sector</t>
  </si>
  <si>
    <t>12.9054065,77.64410799999996</t>
  </si>
  <si>
    <t>[{"id":"68fb12f6-cd47-465f-8695-896e48e6c41d","super_type":"SUPERTYPE_UNSPECIFIED","total_offer_discount":80,"discount_share":{"swiggy_discount":20,"store_discount":60,"alliance_discount":0},"discount_type":"PERCENTAGE","description":"40% off","fixed_charges":{"gp":{"id":"","final_price":0}}}]</t>
  </si>
  <si>
    <t>2024-03-05 21:00:14</t>
  </si>
  <si>
    <t>2024-03-05 21:00:40</t>
  </si>
  <si>
    <t>2024-03-04 14:50:09</t>
  </si>
  <si>
    <t>2024-03-04 14:50:43</t>
  </si>
  <si>
    <t>Koramangala, 7, Mahakavi Vemana Rd, KHB Block Koramangala, Koramangala 4-B Block, Koramangala, Bengaluru, Karnataka 560034</t>
  </si>
  <si>
    <t>Koramangala</t>
  </si>
  <si>
    <t>12.93171741,77.6229908</t>
  </si>
  <si>
    <t>2024-03-03 17:55:54</t>
  </si>
  <si>
    <t>2024-03-03 17:56:20</t>
  </si>
  <si>
    <t>No.1212, SBM Fortune, 4th Floor, 22nd Cross Road, 14th Main Rd, 3rd Sector, HSR Layout, Bengaluru, Karnataka 560102, India</t>
  </si>
  <si>
    <t>12.90942041,77.63866215</t>
  </si>
  <si>
    <t>2024-03-02 01:47:43</t>
  </si>
  <si>
    <t>2024-03-02 01:49:00</t>
  </si>
  <si>
    <t>Sundae Everyday Ice Creams</t>
  </si>
  <si>
    <t>Bharadwaj Ventures No.2007,Next to Park Villa, Behind Amul Parlour, Near Venkateshwara College, Vidya Nagar, Bengaluru North 562157, Bangalore North, Bangalore Urban, Karnataka-562157</t>
  </si>
  <si>
    <t>Vidya Nagar</t>
  </si>
  <si>
    <t>13.16024,77.6351</t>
  </si>
  <si>
    <t>Yelahanka</t>
  </si>
  <si>
    <t>[{"id":"ba56dab2-1b4c-454a-87c7-66ccaab3091f","super_type":"SUPERTYPE_UNSPECIFIED","total_offer_discount":20.9,"discount_share":{"swiggy_discount":0,"store_discount":20.9,"alliance_discount":0},"discount_type":"PERCENTAGE","description":"10% off","fixed_charges":{"gp":{"id":"","final_price":0}}}]</t>
  </si>
  <si>
    <t>2024-02-27 23:58:33</t>
  </si>
  <si>
    <t>2024-02-27 23:58:54</t>
  </si>
  <si>
    <t>Smoky Docky</t>
  </si>
  <si>
    <t>130, 17th H Main Rd, KHB Colony, M.I.G, 5th Block, Koramangala, Bengaluru, Karnataka 560095, India</t>
  </si>
  <si>
    <t>12.934678,77.616812</t>
  </si>
  <si>
    <t>[{"id":"5ba597b1-287c-4335-9317-451a632f4519","super_type":"SUPERTYPE_UNSPECIFIED","total_offer_discount":75,"discount_share":{"swiggy_discount":18.75,"store_discount":56.25,"alliance_discount":0},"discount_type":"PERCENTAGE","description":"30% off","fixed_charges":{"gp":{"id":"","final_price":0}}}]</t>
  </si>
  <si>
    <t>2024-02-27 19:55:39</t>
  </si>
  <si>
    <t>2024-02-27 19:56:01</t>
  </si>
  <si>
    <t>CNA Arcade, Ground Floor, No. 37, 1st Main, 1st Block, Koramangala, Bangalore-560034</t>
  </si>
  <si>
    <t>1st Block</t>
  </si>
  <si>
    <t>12.928999,77.635218</t>
  </si>
  <si>
    <t>2024-02-26 20:09:48</t>
  </si>
  <si>
    <t>2024-02-26 20:12:01</t>
  </si>
  <si>
    <t>[{"id":"c43b8888-f483-43af-9935-7d4034582849","super_type":"SUPERTYPE_UNSPECIFIED","total_offer_discount":35.7,"discount_share":{"swiggy_discount":0,"store_discount":35.7,"alliance_discount":0},"discount_type":"PERCENTAGE","description":"10% off","fixed_charges":{"gp":{"id":"","final_price":0}}}]</t>
  </si>
  <si>
    <t>2024-02-18 18:18:22</t>
  </si>
  <si>
    <t>2024-02-18 18:18:57</t>
  </si>
  <si>
    <t>Parcel 5 Food Court, Embassy Tech Village, Outer Ring Road, Near New Horizon College, Devarabeesanahalli, Varthur Hobli, Bangalore , Mahadevapura , B.B.M.P East, Karnataka-560103</t>
  </si>
  <si>
    <t>12.927366,77.692146</t>
  </si>
  <si>
    <t>Devarabeesanahalli</t>
  </si>
  <si>
    <t>2024-02-16 20:31:01</t>
  </si>
  <si>
    <t>2024-02-16 20:31:06</t>
  </si>
  <si>
    <t>[{"id":"14a3b6c3-fe74-4f29-9b89-a2368550fb25","super_type":"SUPERTYPE_UNSPECIFIED","total_offer_discount":80,"discount_share":{"swiggy_discount":20,"store_discount":60,"alliance_discount":0},"discount_type":"PERCENTAGE","description":"40% off","fixed_charges":{"gp":{"id":"","final_price":0}}}]</t>
  </si>
  <si>
    <t>2024-02-16 13:57:27</t>
  </si>
  <si>
    <t>2024-02-16 13:57:55</t>
  </si>
  <si>
    <t>[{"id":"c43b8888-f483-43af-9935-7d4034582849","super_type":"SUPERTYPE_UNSPECIFIED","total_offer_discount":40,"discount_share":{"swiggy_discount":0,"store_discount":40,"alliance_discount":0},"discount_type":"PERCENTAGE","description":"10% off","fixed_charges":{"gp":{"id":"","final_price":0}}}]</t>
  </si>
  <si>
    <t>2024-02-15 13:08:25</t>
  </si>
  <si>
    <t>2024-02-15 13:08:43</t>
  </si>
  <si>
    <t>2024-02-13 19:52:04</t>
  </si>
  <si>
    <t>2024-02-13 19:52:39</t>
  </si>
  <si>
    <t>[{"id":"a06ad688-47c7-4d07-b1e6-983b5c122814","super_type":"SUPERTYPE_UNSPECIFIED","total_offer_discount":111.6,"discount_share":{"swiggy_discount":22.32,"store_discount":89.28,"alliance_discount":0},"discount_type":"PERCENTAGE","description":"60% off","fixed_charges":{"gp":{"id":"","final_price":0}}}]</t>
  </si>
  <si>
    <t>2024-02-04 01:44:56</t>
  </si>
  <si>
    <t>2024-02-04 01:45:34</t>
  </si>
  <si>
    <t>NOTO - Ice Creams &amp; Desserts</t>
  </si>
  <si>
    <t>#345, kaikondrahalli Sarjapura main road Bangalore 560056, Mahadevpura, B.B.M.P East, Karnataka - 560056</t>
  </si>
  <si>
    <t>Kaikondrahalli</t>
  </si>
  <si>
    <t>12.913087,77.678681</t>
  </si>
  <si>
    <t>2024-02-03 15:17:54</t>
  </si>
  <si>
    <t>2024-02-03 15:18:26</t>
  </si>
  <si>
    <t>Baba Ganoush</t>
  </si>
  <si>
    <t>KORMANGALA, 6th block, 80ft main road Shop no 2, NA chambers 2 , 478, 6th Block, Koramangala, Bengaluru, Karnataka 560095, India</t>
  </si>
  <si>
    <t>6th Block</t>
  </si>
  <si>
    <t>12.9398836,77.6252951</t>
  </si>
  <si>
    <t>2024-02-02 20:08:16</t>
  </si>
  <si>
    <t>2024-02-02 20:09:12</t>
  </si>
  <si>
    <t>KHB Colony</t>
  </si>
  <si>
    <t>2024-01-28 16:28:50</t>
  </si>
  <si>
    <t>2024-01-28 16:28:56</t>
  </si>
  <si>
    <t>[{"id":"0d0cbd02-407f-4bb6-9c39-91b66ef5c01e","super_type":"SUPERTYPE_UNSPECIFIED","total_offer_discount":50,"discount_share":{"swiggy_discount":0,"store_discount":50,"alliance_discount":0},"discount_type":"PERCENTAGE","description":"20% off","fixed_charges":{"gp":{"id":"","final_price":0}}}]</t>
  </si>
  <si>
    <t>2024-01-27 21:43:01</t>
  </si>
  <si>
    <t>2024-01-27 21:43:42</t>
  </si>
  <si>
    <t>Domino's Pizza</t>
  </si>
  <si>
    <t>Ground Floor, # 1573, Sector 1(Agara), HSR Layout,,Bangalore - 560102</t>
  </si>
  <si>
    <t>1st Sector</t>
  </si>
  <si>
    <t>12.923037,77.646448</t>
  </si>
  <si>
    <t>[{"id":"66f89a57-1f02-4c46-a99b-8fc3b891874a","super_type":"SUPERTYPE_UNSPECIFIED","total_offer_discount":49.99,"discount_share":{"swiggy_discount":7.5,"store_discount":42.49,"alliance_discount":0},"discount_type":"PERCENTAGE","description":"20% off","fixed_charges":{"gp":{"id":"","final_price":0}}}]</t>
  </si>
  <si>
    <t>2024-01-20 23:31:34</t>
  </si>
  <si>
    <t>2024-01-20 23:31:48</t>
  </si>
  <si>
    <t>The Belgian Waffle Co.</t>
  </si>
  <si>
    <t>Near VI store, 647, 27th main road, sector 2, sector 5, 1st sector HSR Layout, Bengaluru Karnataka - 560102</t>
  </si>
  <si>
    <t>2nd Sector</t>
  </si>
  <si>
    <t>12.916097,77.65184</t>
  </si>
  <si>
    <t>2024-01-20 15:28:16</t>
  </si>
  <si>
    <t>2024-01-20 15:28:43</t>
  </si>
  <si>
    <t>FLAT100</t>
  </si>
  <si>
    <t>[{"id":"c5767fa3-4c94-4be2-88d4-9b923f4a2e14","super_type":"SUPERTYPE_UNSPECIFIED","total_offer_discount":99.99,"discount_share":{"swiggy_discount":0,"store_discount":99.99,"alliance_discount":0},"discount_type":"FLAT","description":"Flat ₹100 off","fixed_charges":{"gp":{"id":"","final_price":0}}}]</t>
  </si>
  <si>
    <t>2024-01-16 17:32:52</t>
  </si>
  <si>
    <t>2024-01-16 17:33:03</t>
  </si>
  <si>
    <t>[{"id":"4102e284-fde9-40d3-b050-82926746d231","super_type":"SUPERTYPE_UNSPECIFIED","total_offer_discount":99.99,"discount_share":{"swiggy_discount":0,"store_discount":99.99,"alliance_discount":0},"discount_type":"FLAT","description":"Flat ₹100 off","fixed_charges":{"gp":{"id":"","final_price":0}}}]</t>
  </si>
  <si>
    <t>2024-01-16 17:30:27</t>
  </si>
  <si>
    <t>2024-01-16 17:30:32</t>
  </si>
  <si>
    <t>[{"id":"e869bbb4-07f7-44d5-a519-1acaeadf5e53","super_type":"SUPERTYPE_UNSPECIFIED","total_offer_discount":99.99,"discount_share":{"swiggy_discount":29.99,"store_discount":70,"alliance_discount":0},"discount_type":"FLAT","description":"FLAT100 off","fixed_charges":{"gp":{"id":"","final_price":0}}}]</t>
  </si>
  <si>
    <t>2024-01-14 14:19:25</t>
  </si>
  <si>
    <t>2024-01-14 14:19:42</t>
  </si>
  <si>
    <t>Paratha Envy</t>
  </si>
  <si>
    <t>NO.504, 2ND FLOOR, 6TH CROSS, 6TH BLOCK, KORAMANGALA BANGALORE., BTM Layout, B.B.M.P South, Karnataka-560095</t>
  </si>
  <si>
    <t>12.937246,77.624643</t>
  </si>
  <si>
    <t>2024-01-09 01:01:28</t>
  </si>
  <si>
    <t>2024-01-09 01:01:48</t>
  </si>
  <si>
    <t>McDonald's</t>
  </si>
  <si>
    <t>HSR Layout #1, 14th Main,HSR LSector VII, Bengaluru- 56102.</t>
  </si>
  <si>
    <t>12.91207388,77.6380679</t>
  </si>
  <si>
    <t>[{"id":"c5752e1c-f5c2-4414-85fa-57de3a043c19","super_type":"SUPERTYPE_UNSPECIFIED","total_offer_discount":35.7,"discount_share":{"swiggy_discount":0,"store_discount":35.7,"alliance_discount":0},"discount_type":"PERCENTAGE","description":"10% off","fixed_charges":{"gp":{"id":"","final_price":0}}}]</t>
  </si>
  <si>
    <t>2023-12-31 20:34:35</t>
  </si>
  <si>
    <t>2023-12-31 20:34:53</t>
  </si>
  <si>
    <t>2023-12-31 20:29:21</t>
  </si>
  <si>
    <t>2023-12-31 20:29:27</t>
  </si>
  <si>
    <t>12.909368,77.638656</t>
  </si>
  <si>
    <t>CELEBRATIONS</t>
  </si>
  <si>
    <t>[{"id":"0cf35ab8-1dc8-4c78-8500-44beda4d0877","super_type":"SUPERTYPE_UNSPECIFIED","total_offer_discount":174.99,"discount_share":{"swiggy_discount":52.5,"store_discount":122.49,"alliance_discount":0},"discount_type":"FLAT","description":"Flat ₹175 off","fixed_charges":{"gp":{"id":"","final_price":0}}}]</t>
  </si>
  <si>
    <t>2023-12-26 15:19:03</t>
  </si>
  <si>
    <t>2023-12-26 15:19:25</t>
  </si>
  <si>
    <t>Burger Seigneur</t>
  </si>
  <si>
    <t>#717, 10th main road 2nd cross Hosapalya Opposite of Subodhini English high school ITI layout sector 7.</t>
  </si>
  <si>
    <t>MANGAMMANAPALYA</t>
  </si>
  <si>
    <t>12.90073452,77.6400283</t>
  </si>
  <si>
    <t>ITI layout, Hosapalya</t>
  </si>
  <si>
    <t>[{"id":"8493942f-3551-4789-a766-bd2e8eab5603","super_type":"SUPERTYPE_UNSPECIFIED","total_offer_discount":80,"discount_share":{"swiggy_discount":12,"store_discount":68,"alliance_discount":0},"discount_type":"PERCENTAGE","description":"40% off","fixed_charges":{"gp":{"id":"","final_price":0}}}]</t>
  </si>
  <si>
    <t>2023-12-25 13:37:43</t>
  </si>
  <si>
    <t>2023-12-25 13:38:02</t>
  </si>
  <si>
    <t>[{"id":"485642ce-1796-4eab-9811-3ff5e4b7d538","super_type":"SUPERTYPE_UNSPECIFIED","total_offer_discount":80,"discount_share":{"swiggy_discount":28,"store_discount":52,"alliance_discount":0},"discount_type":"PERCENTAGE","description":"40% off","fixed_charges":{"gp":{"id":"","final_price":0}}}]</t>
  </si>
  <si>
    <t>2023-12-09 14:07:16</t>
  </si>
  <si>
    <t>2023-12-09 14:07:34</t>
  </si>
  <si>
    <t>[{"id":"bf585ef3-1522-4981-b7a7-5e366761dbce","super_type":"SUPERTYPE_UNSPECIFIED","total_offer_discount":80,"discount_share":{"swiggy_discount":28,"store_discount":52,"alliance_discount":0},"discount_type":"PERCENTAGE","description":"40% off","fixed_charges":{"gp":{"id":"","final_price":0}}}]</t>
  </si>
  <si>
    <t>2023-12-02 13:46:34</t>
  </si>
  <si>
    <t>2023-12-02 13:46:52</t>
  </si>
  <si>
    <t>[{"id":"a17455c6-6016-48b5-95c0-933ae258bf5c","super_type":"SUPERTYPE_UNSPECIFIED","total_offer_discount":120,"discount_share":{"swiggy_discount":36,"store_discount":84,"alliance_discount":0},"discount_type":"PERCENTAGE","description":"60% off","fixed_charges":{"gp":{"id":"","final_price":0}}}]</t>
  </si>
  <si>
    <t>2023-11-26 13:41:26</t>
  </si>
  <si>
    <t>2023-11-26 13:41:50</t>
  </si>
  <si>
    <t>Tharavadu family restaurant</t>
  </si>
  <si>
    <t>1st FLOOR, NO.116/1, HOSUR MAIN ROAD, MANGAMMANAPALYA CROSS, BOMMANAHALLI , Bommenahalli , Bangalore South, Bangalore Urban, Karnataka-560068</t>
  </si>
  <si>
    <t>Hosur Main Road</t>
  </si>
  <si>
    <t>12.906146,77.629745</t>
  </si>
  <si>
    <t>Bommanahalli</t>
  </si>
  <si>
    <t>[{"id":"3be8626e-f3e3-4950-bcca-639767fe94cf","super_type":"SUPERTYPE_UNSPECIFIED","total_offer_discount":100,"discount_share":{"swiggy_discount":0,"store_discount":100,"alliance_discount":0},"discount_type":"FLAT","description":"FLAT100 off","fixed_charges":{"gp":{"id":"","final_price":0}}}]</t>
  </si>
  <si>
    <t>2023-11-23 14:43:51</t>
  </si>
  <si>
    <t>2023-11-23 14:44:09</t>
  </si>
  <si>
    <t>The Best Thickshakes Co</t>
  </si>
  <si>
    <t>1237, Sri Sai Crystal 17th cross, 5th Main Rd, HSR Layout, Bengaluru, Karnataka 560102</t>
  </si>
  <si>
    <t>5th Main Rd</t>
  </si>
  <si>
    <t>12.912028,77.632327</t>
  </si>
  <si>
    <t>HSR</t>
  </si>
  <si>
    <t>KINGK50</t>
  </si>
  <si>
    <t>[{"id":"03ca3c14-fff6-467e-ae52-d8c251b67a76","super_type":"SUPERTYPE_UNSPECIFIED","total_offer_discount":50.01,"discount_share":{"swiggy_discount":50.01,"store_discount":0,"alliance_discount":0},"discount_type":"FLAT","description":"Flat ₹200 off","fixed_charges":{"gp":{"id":"","final_price":0}},"applied_as":"SHADOW","base_offers":[{"offer_id":"92c138b0-4008-4a46-83f9-f28b6636521d","coupon_code":"WORLDCUPMANIA"}]},{"id":"92c138b0-4008-4a46-83f9-f28b6636521d","super_type":"SUPERTYPE_UNSPECIFIED","total_offer_discount":149.97,"discount_share":{"swiggy_discount":30.01,"store_discount":119.96,"alliance_discount":0},"discount_type":"FLAT","description":"FLAT150 off","fixed_charges":{"gp":{"id":"","final_price":0}}}]</t>
  </si>
  <si>
    <t>2023-11-15 19:00:06</t>
  </si>
  <si>
    <t>2023-11-15 19:00:24</t>
  </si>
  <si>
    <t>2023-11-08 19:23:36</t>
  </si>
  <si>
    <t>2023-11-08 19:23:57</t>
  </si>
  <si>
    <t>Wow! Momo</t>
  </si>
  <si>
    <t>WOW MOMO NO1 120 14th main road 5th sector HSR layout Bangalore BTM layout BBMP south  Karnataka  560102</t>
  </si>
  <si>
    <t>5th sector</t>
  </si>
  <si>
    <t>12.9161961,77.6377847</t>
  </si>
  <si>
    <t>2023-11-07 19:16:54</t>
  </si>
  <si>
    <t>2023-11-07 19:17:27</t>
  </si>
  <si>
    <t>Doddakanneli Village</t>
  </si>
  <si>
    <t>12.9092988,77.6877346</t>
  </si>
  <si>
    <t>WORLDCUPMANIA</t>
  </si>
  <si>
    <t>[{"id":"fcc09378-6922-4b80-a505-f2cda5e1f89c","super_type":"SUPERTYPE_UNSPECIFIED","total_offer_discount":150,"discount_share":{"swiggy_discount":75,"store_discount":75,"alliance_discount":0},"discount_type":"FLAT","description":"FLAT150 off","fixed_charges":{"gp":{"id":"","final_price":0}}}]</t>
  </si>
  <si>
    <t>2023-11-05 11:25:39</t>
  </si>
  <si>
    <t>2023-11-05 11:25:54</t>
  </si>
  <si>
    <t>12.91183127,77.64382903</t>
  </si>
  <si>
    <t>[{"id":"078f55cb-bc8e-4ef0-bdc1-3980cdc6873c","super_type":"SUPERTYPE_UNSPECIFIED","total_offer_discount":150,"discount_share":{"swiggy_discount":45,"store_discount":105,"alliance_discount":0},"discount_type":"FLAT","description":"FLAT150 off","fixed_charges":{"gp":{"id":"","final_price":0}}}]</t>
  </si>
  <si>
    <t>2023-11-04 20:05:23</t>
  </si>
  <si>
    <t>2023-11-04 20:05:40</t>
  </si>
  <si>
    <t>2023-11-04 09:55:41</t>
  </si>
  <si>
    <t>2023-11-04 09:55:59</t>
  </si>
  <si>
    <t>Dosa Chicken &amp; Tiffins</t>
  </si>
  <si>
    <t>235, 9th Main Road, Sector 7, HSR Layout, Sector 7, HSR Layout, Bengaluru, Karnataka 560102</t>
  </si>
  <si>
    <t>12.912837,77.63510900000006</t>
  </si>
  <si>
    <t>[{"id":"56bb9bfb-bb7d-4334-9bfa-0b49fa1625e7","super_type":"SUPERTYPE_UNSPECIFIED","total_offer_discount":50,"discount_share":{"swiggy_discount":25,"store_discount":25,"alliance_discount":0},"discount_type":"PERCENTAGE","description":"20% off","fixed_charges":{"gp":{"id":"","final_price":0}}}]</t>
  </si>
  <si>
    <t>2023-10-26 14:12:16</t>
  </si>
  <si>
    <t>2023-10-26 14:12:30</t>
  </si>
  <si>
    <t>2023-10-25 19:37:59</t>
  </si>
  <si>
    <t>2023-10-25 19:38:20</t>
  </si>
  <si>
    <t>The Himalayan Momo Company</t>
  </si>
  <si>
    <t>73, 27 th Main Road,Phase 3, Agara Village,1 st Sector</t>
  </si>
  <si>
    <t>12.920751,77.650396</t>
  </si>
  <si>
    <t>LUNCHBINGE</t>
  </si>
  <si>
    <t>[{"id":"ea6bee14-f548-4089-84e7-e3203d403723","super_type":"SUPERTYPE_UNSPECIFIED","total_offer_discount":99.99,"discount_share":{"swiggy_discount":30,"store_discount":69.99,"alliance_discount":0},"discount_type":"FLAT","description":"FLAT100 off","fixed_charges":{"gp":{"id":"","final_price":0}}}]</t>
  </si>
  <si>
    <t>2023-10-24 11:14:20</t>
  </si>
  <si>
    <t>2023-10-24 11:14:46</t>
  </si>
  <si>
    <t>NO.1560/1435/33, K SOMASHEKHAR REDDY, KAIKONDRAHALLI, BANGALORE., Mahadevapura , B.B.M.P East, Karnataka-560035</t>
  </si>
  <si>
    <t>12.9075344,77.67582123</t>
  </si>
  <si>
    <t>UPIIntent</t>
  </si>
  <si>
    <t>[{"id":"3bd1bb74-de3a-4270-a72c-02c43dcf7ce4","super_type":"SUPERTYPE_UNSPECIFIED","total_offer_discount":150,"discount_share":{"swiggy_discount":75,"store_discount":75,"alliance_discount":0},"discount_type":"FLAT","description":"FLAT150 off","fixed_charges":{"gp":{"id":"","final_price":0}}}]</t>
  </si>
  <si>
    <t>2023-10-22 20:25:28</t>
  </si>
  <si>
    <t>2023-10-22 20:25:40</t>
  </si>
  <si>
    <t>[{"id":"8f719de5-eb1b-4866-993e-5d0ef85a8583","super_type":"SUPERTYPE_UNSPECIFIED","total_offer_discount":149.98000000000002,"discount_share":{"swiggy_discount":30,"store_discount":119.98,"alliance_discount":0},"discount_type":"FLAT","description":"FLAT150 off","fixed_charges":{"gp":{"id":"","final_price":0}}}]</t>
  </si>
  <si>
    <t>2023-10-22 11:17:21</t>
  </si>
  <si>
    <t>2023-10-22 11:17:36</t>
  </si>
  <si>
    <t>2023-10-21 18:54:35</t>
  </si>
  <si>
    <t>2023-10-21 18:54:52</t>
  </si>
  <si>
    <t>Kairali Restaurant</t>
  </si>
  <si>
    <t>32/21 near Maruti showroom outer ring road belladur Bangalore</t>
  </si>
  <si>
    <t>Outer Ring Road</t>
  </si>
  <si>
    <t>12.928069,77.679204</t>
  </si>
  <si>
    <t>TRYNEW-XL</t>
  </si>
  <si>
    <t>[{"id":"b78bb0be-4ca2-4b04-af1e-66e991460b12","super_type":"SUPERTYPE_UNSPECIFIED","total_offer_discount":62.099999999999994,"discount_share":{"swiggy_discount":18.63,"store_discount":43.47,"alliance_discount":0},"discount_type":"PERCENTAGE","description":"30% off","fixed_charges":{"gp":{"id":"","final_price":0}}}]</t>
  </si>
  <si>
    <t>2023-10-19 07:58:24</t>
  </si>
  <si>
    <t>2023-10-19 07:58:54</t>
  </si>
  <si>
    <t>Asha tiffins</t>
  </si>
  <si>
    <t>Asha Tiffins, 5th Main Road, Sector 7, HSR Layout, Bengaluru, Karnataka, India</t>
  </si>
  <si>
    <t>12.911856,77.6325489999999</t>
  </si>
  <si>
    <t>[{"id":"6ee62658-3aa8-497e-8248-ac41eba5d5ef","super_type":"SUPERTYPE_UNSPECIFIED","total_offer_discount":50,"discount_share":{"swiggy_discount":15,"store_discount":35,"alliance_discount":0},"discount_type":"PERCENTAGE","description":"20% off","fixed_charges":{"gp":{"id":"","final_price":0}}}]</t>
  </si>
  <si>
    <t>2023-10-09 18:36:35</t>
  </si>
  <si>
    <t>2023-10-09 18:36:50</t>
  </si>
  <si>
    <t>Imperio Restaurant</t>
  </si>
  <si>
    <t>imperio restaurant , 495, 17th Cross Rd, Parangi Palaya, Sector 2, HSR Layout, Bengaluru, Karnataka</t>
  </si>
  <si>
    <t>Sector 2</t>
  </si>
  <si>
    <t>12.91181824,77.6495233</t>
  </si>
  <si>
    <t>2023-09-29 10:42:32</t>
  </si>
  <si>
    <t>2023-09-29 10:42:49</t>
  </si>
  <si>
    <t>[{"id":"60385055-547d-4c3b-bef2-75f14c9cfb0d","super_type":"SUPERTYPE_UNSPECIFIED","total_offer_discount":119.99,"discount_share":{"swiggy_discount":36,"store_discount":83.99,"alliance_discount":0},"discount_type":"PERCENTAGE","description":"60% off","fixed_charges":{"gp":{"id":"","final_price":0}}}]</t>
  </si>
  <si>
    <t>2023-09-25 16:02:34</t>
  </si>
  <si>
    <t>2023-09-25 16:03:35</t>
  </si>
  <si>
    <t>2023-09-23 15:56:11</t>
  </si>
  <si>
    <t>2023-09-23 15:56:34</t>
  </si>
  <si>
    <t>HSR Freshcane Juice</t>
  </si>
  <si>
    <t>NO 2333, 24TH MAIN,17TH CROSS SECTOR NO 1, HSR LAYOUT, Bommanahalli , B.B.M.P South, , Karnataka, 560102</t>
  </si>
  <si>
    <t>12.912110164242,77.648900840197</t>
  </si>
  <si>
    <t>[{"id":"0c2819fc-1836-431a-8677-00e94af123b8","super_type":"SUPERTYPE_UNSPECIFIED","total_offer_discount":49.99,"discount_share":{"swiggy_discount":15,"store_discount":34.99,"alliance_discount":0},"discount_type":"PERCENTAGE","description":"20% off","fixed_charges":{"gp":{"id":"","final_price":0}}}]</t>
  </si>
  <si>
    <t>2023-09-19 12:11:47</t>
  </si>
  <si>
    <t>2023-09-19 12:12:10</t>
  </si>
  <si>
    <t>2023-09-18 11:09:42</t>
  </si>
  <si>
    <t>2023-09-18 11:10:02</t>
  </si>
  <si>
    <t>SPECIALS</t>
  </si>
  <si>
    <t>[{"id":"73f920b6-b8d2-4b29-b4a9-72846208860d","super_type":"SUPERTYPE_UNSPECIFIED","total_offer_discount":80,"discount_share":{"swiggy_discount":32,"store_discount":48,"alliance_discount":0},"discount_type":"PERCENTAGE","description":"40% off","fixed_charges":{"gp":{"id":"","final_price":0}}}]</t>
  </si>
  <si>
    <t>2023-09-12 16:23:04</t>
  </si>
  <si>
    <t>2023-09-12 16:23:21</t>
  </si>
  <si>
    <t>PARTY</t>
  </si>
  <si>
    <t>[{"id":"1178c39c-98d9-4510-b5b7-122edfb7e4fc","super_type":"SUPERTYPE_UNSPECIFIED","total_offer_discount":138,"discount_share":{"swiggy_discount":0,"store_discount":138,"alliance_discount":0},"discount_type":"PERCENTAGE","description":"10% off","fixed_charges":{"gp":{"id":"","final_price":0}}}]</t>
  </si>
  <si>
    <t>2023-09-10 23:55:33</t>
  </si>
  <si>
    <t>2023-09-10 23:55:52</t>
  </si>
  <si>
    <t>Plan B</t>
  </si>
  <si>
    <t>No 2324, 17th Cross Road, 1st Sector, HSR Layout, Bengaluru, Karnataka 560012</t>
  </si>
  <si>
    <t>12.912120631518187,77.65069759736535</t>
  </si>
  <si>
    <t>[{"id":"1178c39c-98d9-4510-b5b7-122edfb7e4fc","super_type":"SUPERTYPE_UNSPECIFIED","total_offer_discount":197,"discount_share":{"swiggy_discount":0,"store_discount":197,"alliance_discount":0},"discount_type":"PERCENTAGE","description":"10% off","fixed_charges":{"gp":{"id":"","final_price":0}}}]</t>
  </si>
  <si>
    <t>2023-09-08 21:49:47</t>
  </si>
  <si>
    <t>2023-09-08 21:50:07</t>
  </si>
  <si>
    <t>[{"id":"6ca97531-301c-4632-a58f-646d0afd9e01","super_type":"SUPERTYPE_UNSPECIFIED","total_offer_discount":39.8,"discount_share":{"swiggy_discount":0,"store_discount":39.8,"alliance_discount":0},"discount_type":"PERCENTAGE","description":"10% off","fixed_charges":{"gp":{"id":"","final_price":0}}}]</t>
  </si>
  <si>
    <t>2023-09-03 10:46:35</t>
  </si>
  <si>
    <t>Drunken Monkey</t>
  </si>
  <si>
    <t>No.634 ground floor,5th cross,15th main ,4th block,kormangala (near chinmaya vidyalaya school),bangalore 560034</t>
  </si>
  <si>
    <t>4th Block</t>
  </si>
  <si>
    <t>12.934488559072948,77.62886978481599</t>
  </si>
  <si>
    <t>[{"id":"f80596b9-9db2-47d0-98be-dbdde4df4855","super_type":"SUPERTYPE_UNSPECIFIED","total_offer_discount":100,"discount_share":{"swiggy_discount":0,"store_discount":100,"alliance_discount":0},"discount_type":"PERCENTAGE","description":"50% off","fixed_charges":{"gp":{"id":"","final_price":0}}}]</t>
  </si>
  <si>
    <t>2023-09-02 21:21:56</t>
  </si>
  <si>
    <t>WEEKENDS</t>
  </si>
  <si>
    <t>[{"id":"e7ca910b-b1f7-4fca-81aa-29bb167a90b0","super_type":"SUPERTYPE_UNSPECIFIED","total_offer_discount":125,"discount_share":{"swiggy_discount":50,"store_discount":75,"alliance_discount":0},"discount_type":"FLAT","description":"Flat ₹125 off","fixed_charges":{"gp":{"id":"","final_price":0}}}]</t>
  </si>
  <si>
    <t>2023-09-02 13:29:33</t>
  </si>
  <si>
    <t>NO.35, 80FEET ROAD, HAL 3RD STAGE, BANGALORE  B.B.M.P East Karnataka 560075</t>
  </si>
  <si>
    <t>Indiranagar</t>
  </si>
  <si>
    <t>12.97107,77.647521</t>
  </si>
  <si>
    <t>2023-08-30 11:40:45</t>
  </si>
  <si>
    <t>Truffles</t>
  </si>
  <si>
    <t>BUNDL TECHNOLOGIES PVT LTD, 1ST FLOOR, SITE NO.164, KHATA NO.684, PID NO: 658/668/684/1/164/1, BELLANDURVILLAGE, VARTHUR HOBLI, BANGALORE EAST TALUK  560103</t>
  </si>
  <si>
    <t>Green Glen Layout</t>
  </si>
  <si>
    <t>12.927332,77.669014</t>
  </si>
  <si>
    <t>2023-08-27 19:47:38</t>
  </si>
  <si>
    <t>Istah - The Mediterranean Way</t>
  </si>
  <si>
    <t>88/1, Ward No, 66, Swiggy Koramangala Super Hub building, Sarjapur Road, Jakkasandra Village, Bangalore 560034</t>
  </si>
  <si>
    <t>12.925114189248388,77.6370633020997</t>
  </si>
  <si>
    <t>[{"id":"299a513a-6f7c-458c-86bb-38f205d6dbd9","super_type":"SUPERTYPE_UNSPECIFIED","total_offer_discount":109.5,"discount_share":{"swiggy_discount":21.9,"store_discount":87.6,"alliance_discount":0},"discount_type":"PERCENTAGE","description":"25% off","fixed_charges":{"gp":{"id":"","final_price":0}}}]</t>
  </si>
  <si>
    <t>2023-08-24 21:46:11</t>
  </si>
  <si>
    <t>The Thick Shake Factory</t>
  </si>
  <si>
    <t>#NO.104, SHIVALAYA, 17TH C MAIN ROAD, 5TH CROSS, KORAMANGALA, 5 TH BLOCK, BANGALORE,560095,Next to Acura Speciality Hospital,pivotal 4th floor. Karnataka - 560095</t>
  </si>
  <si>
    <t>12.935401,77.620598</t>
  </si>
  <si>
    <t>2023-08-15 22:04:33</t>
  </si>
  <si>
    <t>Kerala Panoor Restaurant</t>
  </si>
  <si>
    <t>Devarabeesanahalli Flyover, Devarabisanahalli, Bellandur, Bengaluru, Karnataka 560103</t>
  </si>
  <si>
    <t>Devarabisanahalli</t>
  </si>
  <si>
    <t>12.930556,77.68499199999997</t>
  </si>
  <si>
    <t>2023-08-13 12:07:31</t>
  </si>
  <si>
    <t>FreshMenu</t>
  </si>
  <si>
    <t>[{"id":"6706ebc3-55e8-475e-aba5-bc6ec3ab1f6b","super_type":"SUPERTYPE_UNSPECIFIED","total_offer_discount":119.49000000000001,"discount_share":{"swiggy_discount":23.9,"store_discount":95.59,"alliance_discount":0},"discount_type":"PERCENTAGE","description":"25% off","fixed_charges":{"gp":{"id":"","final_price":0}}}]</t>
  </si>
  <si>
    <t>2023-08-09 14:42:32</t>
  </si>
  <si>
    <t>#87, 14TH MAIN ROAD, 4TH SECTOR, OPP: 
BDA COMPLEX, HSR LAYOUT BANGALORE-560102, Sangeetha mobile showroom Besment</t>
  </si>
  <si>
    <t>4th sector</t>
  </si>
  <si>
    <t>12.9125116379822,77.63817068570162</t>
  </si>
  <si>
    <t>2023-08-09 13:50:36</t>
  </si>
  <si>
    <t>12.9000771,77.640061</t>
  </si>
  <si>
    <t>[{"id":"0fefcb58-9f41-444e-9e59-52c620b546b5","super_type":"SUPERTYPE_UNSPECIFIED","total_offer_discount":100,"discount_share":{"swiggy_discount":25,"store_discount":75,"alliance_discount":0},"discount_type":"PERCENTAGE","description":"50% off","fixed_charges":{"gp":{"id":"","final_price":0}}}]</t>
  </si>
  <si>
    <t>2023-08-08 14:13:36</t>
  </si>
  <si>
    <t>La Pino'z Pizza</t>
  </si>
  <si>
    <t>La Pino'z Pizza, #11/50/3, Ambalipura, Village, Sarjapur - Marathahalli Rd, Bengaluru, Karnataka 560103</t>
  </si>
  <si>
    <t>Sarjapur - Marathahalli Rd</t>
  </si>
  <si>
    <t>12.919644,77.667114</t>
  </si>
  <si>
    <t>2023-08-06 11:26:46</t>
  </si>
  <si>
    <t>12.927332,77.66901400000006</t>
  </si>
  <si>
    <t>2023-07-16 10:11:39</t>
  </si>
  <si>
    <t>Cafe Amudham</t>
  </si>
  <si>
    <t>No. 146, 5th Block, Koramangala, Bangalore, BTM Layout , B.B.M.P South, Karnataka-560095</t>
  </si>
  <si>
    <t>5th Block Kormangala</t>
  </si>
  <si>
    <t>12.933842204939534,77.61976898008312</t>
  </si>
  <si>
    <t>2023-07-09 10:28:44</t>
  </si>
  <si>
    <t>Table for Tous</t>
  </si>
  <si>
    <t>146, 2nd Floor, HSR Layout, Sector 5, Ring Road, Bangalore, BTM Layout , B.B.M.P South, Karnataka - 560102</t>
  </si>
  <si>
    <t>4th Sector</t>
  </si>
  <si>
    <t>12.916462690900852,77.63573539639873</t>
  </si>
  <si>
    <t>[{"id":"981538f4-8587-489a-8b69-63a10fd9983e","super_type":"SUPERTYPE_UNSPECIFIED","total_offer_discount":35.8,"discount_share":{"swiggy_discount":7.16,"store_discount":28.64,"alliance_discount":0},"discount_type":"PERCENTAGE","description":"20% off","fixed_charges":{"gp":{"id":"","final_price":0}}}]</t>
  </si>
  <si>
    <t>2023-07-08 09:14:15</t>
  </si>
  <si>
    <t>order_items.name</t>
  </si>
  <si>
    <t>order_items.is_veg</t>
  </si>
  <si>
    <t>order_items.quantity</t>
  </si>
  <si>
    <t>Michel (Chicken &amp; Mozza Sandwich)</t>
  </si>
  <si>
    <t>Supreme Boneless Chicken Biryani</t>
  </si>
  <si>
    <t>Mutton Bone Soup</t>
  </si>
  <si>
    <t>Mississippi Mud Pie</t>
  </si>
  <si>
    <t>Apple Crumble Pie</t>
  </si>
  <si>
    <t>Banana Peanutbutter Overnight Oats [350kcals][20gm protein]</t>
  </si>
  <si>
    <t>Dark Chocolate Smoothie Bowl.</t>
  </si>
  <si>
    <t>Chicken Kheema Lasagne</t>
  </si>
  <si>
    <t>Corn &amp; Pepper Lasagne</t>
  </si>
  <si>
    <t>Veg. Ramyun</t>
  </si>
  <si>
    <t>Chicken Katsu Ramyun</t>
  </si>
  <si>
    <t>Onion Rings</t>
  </si>
  <si>
    <t>Cajun Spiced Fries</t>
  </si>
  <si>
    <t>Special Pandi Curry Thali</t>
  </si>
  <si>
    <t>Overload Brownie [1 Piece]</t>
  </si>
  <si>
    <t>Chocolate Mousse Cup [100g]</t>
  </si>
  <si>
    <t>Millionaire Brownie [1 Piece]</t>
  </si>
  <si>
    <t>Koli Curry With Ney Kulu/Noolputtu</t>
  </si>
  <si>
    <t>Pepperoni Chicken Tikka lasagna</t>
  </si>
  <si>
    <t>Raspberry Dark Chocolate</t>
  </si>
  <si>
    <t>Dark Chocolate Chunk Sea Salt</t>
  </si>
  <si>
    <t>Smoothie Bowl Of The Day[35Gm Protein]</t>
  </si>
  <si>
    <t>Midnight Acai Delight[vegan][30-50gm Protein]</t>
  </si>
  <si>
    <t>Noolputtu (2 Pcs)</t>
  </si>
  <si>
    <t>Thith Pandi (Chilly Pork)</t>
  </si>
  <si>
    <t>Pressure Cooker Chicken Curry and Homestyle Amritsari Dal Meal</t>
  </si>
  <si>
    <t>Rasayan High Fiber Bowl[ 500gm 250kcals]</t>
  </si>
  <si>
    <t>Midnight Acai Delight [320Kcals] [25Gm-45Gm Protein]</t>
  </si>
  <si>
    <t>Wok Tossed Hakka Noodles</t>
  </si>
  <si>
    <t>Hugo (Fried Chicken &amp; Mozza Sandwich)</t>
  </si>
  <si>
    <t>Belgian Dark Chocolate Milkshake</t>
  </si>
  <si>
    <t>Chicken Fillet Burger Combo</t>
  </si>
  <si>
    <t>Single Lamb Cheese Burger</t>
  </si>
  <si>
    <t>Roasted Chicken Strip Sandwich</t>
  </si>
  <si>
    <t>B.M.T Sandwich</t>
  </si>
  <si>
    <t>High-Protein Chicken Omelette</t>
  </si>
  <si>
    <t>Chicken Pepper Dry Boneless</t>
  </si>
  <si>
    <t>Ferrero Magic</t>
  </si>
  <si>
    <t>Nutty Chocolate Sundae</t>
  </si>
  <si>
    <t>Melted Cheese Chicken Shawarma</t>
  </si>
  <si>
    <t>Nutella Cheese Cake</t>
  </si>
  <si>
    <t>Blueberry Cheese Cake</t>
  </si>
  <si>
    <t>Pork Chashu Ramyun</t>
  </si>
  <si>
    <t>Chocolate Hazelnut Cake (Nutella Cake) (Eggless)</t>
  </si>
  <si>
    <t>Tandoori Chicken Tikka Sandwich Guiltfree</t>
  </si>
  <si>
    <t>Mint Choco Chip Ice Cream [125 Ml]</t>
  </si>
  <si>
    <t>Salted Caramel Ice Cream [125 Ml]</t>
  </si>
  <si>
    <t>Lebenese Shawarma</t>
  </si>
  <si>
    <t>Mexican Green Wave Pizza</t>
  </si>
  <si>
    <t>Naked Nutella Waffle</t>
  </si>
  <si>
    <t>Salted Caramel Brownie</t>
  </si>
  <si>
    <t>Nutella Stuffed Chocochips Cookie(1 Pc)</t>
  </si>
  <si>
    <t>Chicken Kheema Cheese Paratha</t>
  </si>
  <si>
    <t>Aloo Cheese Paratha</t>
  </si>
  <si>
    <t>Big Spicy Paneer Wrap</t>
  </si>
  <si>
    <t>Trapper Creek (Buff)</t>
  </si>
  <si>
    <t>Paris Delice (Buff)</t>
  </si>
  <si>
    <t>Tandoori Chicken Tikka Cheese Pull Sandwich</t>
  </si>
  <si>
    <t>Spicy Chick'n Cheese</t>
  </si>
  <si>
    <t>Chicken Varattiyathu</t>
  </si>
  <si>
    <t>Idiyappam</t>
  </si>
  <si>
    <t>Peanut Butter &amp; Snicker Thickshake</t>
  </si>
  <si>
    <t>Choose Your Combo</t>
  </si>
  <si>
    <t>Appam (1pc)</t>
  </si>
  <si>
    <t>Tender Coconut Pudding</t>
  </si>
  <si>
    <t>Chicken Varutharacha Curry</t>
  </si>
  <si>
    <t>Chicken Darjeeling Steam Momo</t>
  </si>
  <si>
    <t>Chicken Fried Momo Mania</t>
  </si>
  <si>
    <t>Cheese Ramyun</t>
  </si>
  <si>
    <t>Dosa (2 Pcs) Chicken Curry</t>
  </si>
  <si>
    <t>Grilled Spicy Lamb Burger</t>
  </si>
  <si>
    <t>Himalayan Steamed Chicken Momos</t>
  </si>
  <si>
    <t>Ghee Gulab Jamun (2 Pcs)</t>
  </si>
  <si>
    <t>Garlic Mayo</t>
  </si>
  <si>
    <t>Nool Porota (1pc)</t>
  </si>
  <si>
    <t>Meat Curry</t>
  </si>
  <si>
    <t>Cold Coffee (275ml)</t>
  </si>
  <si>
    <t>Masala Dosa</t>
  </si>
  <si>
    <t>Idli (2 Pcs)</t>
  </si>
  <si>
    <t>Boneless Chicken Manchurian</t>
  </si>
  <si>
    <t>Chicken Kheema Paratha</t>
  </si>
  <si>
    <t>Chicken &amp; Egg Pothichoru</t>
  </si>
  <si>
    <t>Sugarcane With Ginger</t>
  </si>
  <si>
    <t>Prawns Pepper Dry</t>
  </si>
  <si>
    <t>12" Badmash Pizza</t>
  </si>
  <si>
    <t>Cajun Corn Kernels</t>
  </si>
  <si>
    <t>Fish Fingers</t>
  </si>
  <si>
    <t>Blue Berry Cheese Cake</t>
  </si>
  <si>
    <t>Firecracker Wings</t>
  </si>
  <si>
    <t>Orange Dynamite Wings</t>
  </si>
  <si>
    <t>Creamy Buffalo</t>
  </si>
  <si>
    <t>Chocolate And Love Smoothie Bowl</t>
  </si>
  <si>
    <t>Calvin Eats Nutella</t>
  </si>
  <si>
    <t>Trapper Creek</t>
  </si>
  <si>
    <t>Spaghetti Carbonara Chicken</t>
  </si>
  <si>
    <t>Istah's Chicken Shawarma in Rumali</t>
  </si>
  <si>
    <t>Belgian Chocolate Milk Shake</t>
  </si>
  <si>
    <t>Chicken Kothu Parotta</t>
  </si>
  <si>
    <t>Panoor Special Chicken Leg Fry</t>
  </si>
  <si>
    <t>Roasted Garlic Chicken Soup</t>
  </si>
  <si>
    <t>Honey Chicken Peppers</t>
  </si>
  <si>
    <t>Chicken Spaghetti Al Forno</t>
  </si>
  <si>
    <t>Belgian Chocolate Thick Shake</t>
  </si>
  <si>
    <t>Peanut Butter Indulgence Thick Shake</t>
  </si>
  <si>
    <t>Americano Pasta Non-veg</t>
  </si>
  <si>
    <t>Non Veg Club S/w</t>
  </si>
  <si>
    <t>Classic Chicken Steak</t>
  </si>
  <si>
    <t xml:space="preserve">Open Butter Masala Dosa </t>
  </si>
  <si>
    <t>Dark Chocolate Cake [350 Grams, Serves 3]</t>
  </si>
  <si>
    <t>Japanese Cotton Soft Cheesecake [125 Grams]</t>
  </si>
  <si>
    <t>Order Mod Date</t>
  </si>
  <si>
    <t>BTM</t>
  </si>
  <si>
    <t>Hosapalya</t>
  </si>
  <si>
    <t>mod restaurant name</t>
  </si>
  <si>
    <t>Latitude</t>
  </si>
  <si>
    <t>Longitude</t>
  </si>
  <si>
    <t>Name</t>
  </si>
  <si>
    <t>Marks</t>
  </si>
  <si>
    <t>Concept of Ranks:</t>
  </si>
  <si>
    <t>Aarav Desai</t>
  </si>
  <si>
    <t>Priya Singh</t>
  </si>
  <si>
    <t>Vikram Reddy</t>
  </si>
  <si>
    <t>Neha Sharma</t>
  </si>
  <si>
    <t>Aniket Joshi</t>
  </si>
  <si>
    <t>Sneha Iyer</t>
  </si>
  <si>
    <t>Q:  Name the student who has topped in the class?</t>
  </si>
  <si>
    <r>
      <rPr>
        <b/>
        <sz val="11"/>
        <color rgb="FFFF0000"/>
        <rFont val="Aptos Narrow"/>
        <family val="2"/>
        <scheme val="minor"/>
      </rPr>
      <t>Objective:</t>
    </r>
    <r>
      <rPr>
        <b/>
        <sz val="11"/>
        <color theme="1"/>
        <rFont val="Aptos Narrow"/>
        <family val="2"/>
        <scheme val="minor"/>
      </rPr>
      <t xml:space="preserve"> I want to analyse my own "Swiggy Behaviour"</t>
    </r>
  </si>
  <si>
    <t>What will I analyze?</t>
  </si>
  <si>
    <t>Data Prep:</t>
  </si>
  <si>
    <t>1. Fetch proper dates. [Hint: datevalue()]</t>
  </si>
  <si>
    <t>area_name code</t>
  </si>
  <si>
    <t>area_name_code</t>
  </si>
  <si>
    <t>2. Fetch area name code from "Restaurant Area Correction" Sheet</t>
  </si>
  <si>
    <t>[hint: you can use vlookup(), if area name is not available, keep original name]</t>
  </si>
  <si>
    <t>=IFERROR(VLOOKUP(Z2,'Restaurant Area Correction'!$A$1:$B$7,2,0),Z2)</t>
  </si>
  <si>
    <t>3. Fetch proper restaurant name, i.e no tag lines</t>
  </si>
  <si>
    <t>[ hint: look for "-"]</t>
  </si>
  <si>
    <t>[hint: look for ","]</t>
  </si>
  <si>
    <t>Q2:  From which restaurant most orders have been placed?</t>
  </si>
  <si>
    <t>Q1: How many orders are placed from the different restaurants so far? Also show it as a visual</t>
  </si>
  <si>
    <t>[ hint:  use Pivot tables]</t>
  </si>
  <si>
    <t>Q2: Convert the above summary table into a visual which shows how much % of orders are from each order</t>
  </si>
  <si>
    <t>[hint: analyzing no. of orders &amp; revenue generated by you to Swiggy]</t>
  </si>
  <si>
    <t>Veg/Non-Veg</t>
  </si>
  <si>
    <t>Consider 1: veg , 0: non-veg or vice-versa</t>
  </si>
  <si>
    <t>Q: How many different food items have been ordered?</t>
  </si>
  <si>
    <t>Q: Count of each food item ordered?</t>
  </si>
  <si>
    <t>Q: Which food item/s are frequently ordered?</t>
  </si>
  <si>
    <t>2. How many times the Food was delivered on time &amp; delayed?</t>
  </si>
  <si>
    <t>3. How frequent do you cancel the orders?</t>
  </si>
  <si>
    <t>1. Which is the most ordered type of food? Veg or Non-Veg?</t>
  </si>
  <si>
    <t>4. How many orders did you place?</t>
  </si>
  <si>
    <t>5. How much revenue did you generate to swiggy?</t>
  </si>
  <si>
    <t>6. Average order amount?</t>
  </si>
  <si>
    <t>7. Which is your prefered or popular restaurant?</t>
  </si>
  <si>
    <t>8. Which is your most re-ordered item?</t>
  </si>
  <si>
    <t>9. Show your monthly order behaviour, i.e compare each months orders(MoM)</t>
  </si>
  <si>
    <t>SWIGGY DATA ANALYSIS</t>
  </si>
  <si>
    <t>[hint: add visual in Dashboard sheet]</t>
  </si>
  <si>
    <t>{
"Name": "Aadi",
"Marks": 90
},
{
"Name": "Abhilash",
"Marks": 100
}</t>
  </si>
  <si>
    <t>{
"Name": "Aadi",
"Marks": 
  {
    "Physics": 100,
    "Chemistry":60,
     "Biology":40
   }
},
{
"Name": "Abhilash",
"Marks": 100
}</t>
  </si>
  <si>
    <t>Working with Json data:</t>
  </si>
  <si>
    <t>Rank.eq()</t>
  </si>
  <si>
    <t>name</t>
  </si>
  <si>
    <t>key : value</t>
  </si>
  <si>
    <t>or</t>
  </si>
  <si>
    <t>Key : {value1, value2,… }</t>
  </si>
  <si>
    <t>Aadi</t>
  </si>
  <si>
    <t>Phy</t>
  </si>
  <si>
    <t>Chem</t>
  </si>
  <si>
    <t>Bio</t>
  </si>
  <si>
    <t>Jason form</t>
  </si>
  <si>
    <t>Convert into Excel table</t>
  </si>
  <si>
    <t>{"Name" : "John", "Marks" : 100}, {"Name" : "Andy", "Marks" : 80}</t>
  </si>
  <si>
    <t>John,</t>
  </si>
  <si>
    <t>100},</t>
  </si>
  <si>
    <t>Andy,</t>
  </si>
  <si>
    <t>80}</t>
  </si>
  <si>
    <t>",
"Marks": 9</t>
  </si>
  <si>
    <t>0
},
{
"N</t>
  </si>
  <si>
    <t xml:space="preserve">"Abhilash",
Marks: 100
</t>
  </si>
  <si>
    <t>Paris Panini</t>
  </si>
  <si>
    <t>The Ganache Factory</t>
  </si>
  <si>
    <t>Frozen Bottle</t>
  </si>
  <si>
    <t>Leon's</t>
  </si>
  <si>
    <t>NOTO</t>
  </si>
  <si>
    <t>Istah</t>
  </si>
  <si>
    <t>Q1: Show the number of orders from different area codes.</t>
  </si>
  <si>
    <t>Q: Analyze the Monthly  spending behaviour.</t>
  </si>
  <si>
    <r>
      <t>Json data stores the data in the</t>
    </r>
    <r>
      <rPr>
        <sz val="11"/>
        <color rgb="FFFF0000"/>
        <rFont val="Aptos Narrow"/>
        <family val="2"/>
        <scheme val="minor"/>
      </rPr>
      <t xml:space="preserve"> Key : Value Pair form</t>
    </r>
    <r>
      <rPr>
        <sz val="11"/>
        <color theme="1"/>
        <rFont val="Aptos Narrow"/>
        <family val="2"/>
        <scheme val="minor"/>
      </rPr>
      <t>, known as dictionary.</t>
    </r>
  </si>
  <si>
    <t>Ranks</t>
  </si>
  <si>
    <t>Q:  Name the students who got the 4th position.</t>
  </si>
  <si>
    <t>=IF($D$7:$D$12 = 4, $B$7:$B$12, FALSE)</t>
  </si>
  <si>
    <t>Total orders</t>
  </si>
  <si>
    <t>Ordres</t>
  </si>
  <si>
    <t>Spend Behaviour</t>
  </si>
  <si>
    <t>Order trend</t>
  </si>
  <si>
    <t>Order timings</t>
  </si>
  <si>
    <t>Payment mode</t>
  </si>
  <si>
    <t>Ratings</t>
  </si>
  <si>
    <t>Price</t>
  </si>
  <si>
    <t>Location</t>
  </si>
  <si>
    <t>Frequently orderd items</t>
  </si>
  <si>
    <t>Feedback</t>
  </si>
  <si>
    <t>Order Preference</t>
  </si>
  <si>
    <t>Order Frequency</t>
  </si>
  <si>
    <t>Discounts</t>
  </si>
  <si>
    <t>Tip</t>
  </si>
  <si>
    <t>Complaints</t>
  </si>
  <si>
    <t>Rain Mode</t>
  </si>
  <si>
    <t>Delivery fee</t>
  </si>
  <si>
    <t>Delivery time</t>
  </si>
  <si>
    <t>Subscribed or not</t>
  </si>
  <si>
    <t>Analysis</t>
  </si>
  <si>
    <t>1. Customer Level</t>
  </si>
  <si>
    <t xml:space="preserve">2. Order Id </t>
  </si>
  <si>
    <t>3. Time details</t>
  </si>
  <si>
    <t>4. Food Category (Food Preferences)</t>
  </si>
  <si>
    <t>5.Restraunt level</t>
  </si>
  <si>
    <t>4. Find latitude &amp; longitude .</t>
  </si>
  <si>
    <t>Row Labels</t>
  </si>
  <si>
    <t>Grand Total</t>
  </si>
  <si>
    <t>FOOD ITEM</t>
  </si>
  <si>
    <t>ORDER COUNT</t>
  </si>
  <si>
    <t>RANK</t>
  </si>
  <si>
    <t>No. of orders</t>
  </si>
  <si>
    <t>Area Code</t>
  </si>
  <si>
    <t>Column1</t>
  </si>
  <si>
    <t>month</t>
  </si>
  <si>
    <t>Jul</t>
  </si>
  <si>
    <t>Aug</t>
  </si>
  <si>
    <t>Sep</t>
  </si>
  <si>
    <t>Oct</t>
  </si>
  <si>
    <t>Nov</t>
  </si>
  <si>
    <t>Dec</t>
  </si>
  <si>
    <t>Jan</t>
  </si>
  <si>
    <t>Feb</t>
  </si>
  <si>
    <t>Mar</t>
  </si>
  <si>
    <t>Apr</t>
  </si>
  <si>
    <t>May</t>
  </si>
  <si>
    <t>Months</t>
  </si>
  <si>
    <t>No of Orders</t>
  </si>
  <si>
    <t>Sum of item_total</t>
  </si>
  <si>
    <t>Revenue</t>
  </si>
  <si>
    <t>NON-VEG</t>
  </si>
  <si>
    <t>VEG</t>
  </si>
  <si>
    <t>Type</t>
  </si>
  <si>
    <t>Count of Veg or Non Veg</t>
  </si>
  <si>
    <t>FALSE</t>
  </si>
  <si>
    <t>TRUE</t>
  </si>
  <si>
    <t>Count of on time</t>
  </si>
  <si>
    <t>Count of order status</t>
  </si>
  <si>
    <t>No. of Orders:</t>
  </si>
  <si>
    <t>Total Revenue:</t>
  </si>
  <si>
    <t>Avg. Order amount:</t>
  </si>
  <si>
    <t>Popular Outlet:</t>
  </si>
  <si>
    <t>Popular Food item:</t>
  </si>
  <si>
    <t xml:space="preserve"> </t>
  </si>
  <si>
    <t>Count of order_id</t>
  </si>
  <si>
    <t>Column Labels</t>
  </si>
  <si>
    <t>Total Count of order_id</t>
  </si>
  <si>
    <t>Total Count of rain_mode</t>
  </si>
  <si>
    <t>Count of rain_mode</t>
  </si>
  <si>
    <t>What % of the orders coupons were applied?</t>
  </si>
  <si>
    <t>What % of the orders were delivered during rain?</t>
  </si>
  <si>
    <t>All the above metrics at a restaurant and area area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</si>
</sst>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800]dddd\,\ mmmm\ dd\,\ yyyy"/>
    <numFmt numFmtId="165" formatCode="&quot;₹&quot;\ #,##0.00"/>
    <numFmt numFmtId="166" formatCode="mmmm"/>
  </numFmts>
  <fonts count="20">
    <font>
      <sz val="11"/>
      <color theme="1"/>
      <name val="Aptos Narrow"/>
      <family val="2"/>
      <scheme val="minor"/>
    </font>
    <font>
      <b/>
      <sz val="11"/>
      <color theme="1"/>
      <name val="Aptos Narrow"/>
      <family val="2"/>
      <scheme val="minor"/>
    </font>
    <font>
      <b/>
      <i/>
      <sz val="11"/>
      <color rgb="FFFF0000"/>
      <name val="Aptos Narrow"/>
      <family val="2"/>
      <scheme val="minor"/>
    </font>
    <font>
      <b/>
      <sz val="11"/>
      <color rgb="FFFF0000"/>
      <name val="Aptos Narrow"/>
      <family val="2"/>
      <scheme val="minor"/>
    </font>
    <font>
      <b/>
      <sz val="12"/>
      <color theme="1"/>
      <name val="Aptos Narrow"/>
      <family val="2"/>
      <scheme val="minor"/>
    </font>
    <font>
      <sz val="12"/>
      <color theme="1"/>
      <name val="Aptos Narrow"/>
      <family val="2"/>
      <scheme val="minor"/>
    </font>
    <font>
      <b/>
      <sz val="14"/>
      <color theme="1"/>
      <name val="Aptos Narrow"/>
      <family val="2"/>
      <scheme val="minor"/>
    </font>
    <font>
      <sz val="14"/>
      <color theme="1"/>
      <name val="Aptos Narrow"/>
      <family val="2"/>
      <scheme val="minor"/>
    </font>
    <font>
      <sz val="12"/>
      <color rgb="FFFF0000"/>
      <name val="Aptos Narrow"/>
      <family val="2"/>
      <scheme val="minor"/>
    </font>
    <font>
      <b/>
      <sz val="12"/>
      <color rgb="FFFF0000"/>
      <name val="Aptos Narrow"/>
      <family val="2"/>
      <scheme val="minor"/>
    </font>
    <font>
      <b/>
      <sz val="18"/>
      <color theme="0"/>
      <name val="Aptos Narrow"/>
      <family val="2"/>
      <scheme val="minor"/>
    </font>
    <font>
      <b/>
      <i/>
      <sz val="11"/>
      <color theme="1"/>
      <name val="Aptos Narrow"/>
      <family val="2"/>
      <scheme val="minor"/>
    </font>
    <font>
      <sz val="11"/>
      <color rgb="FFFF0000"/>
      <name val="Aptos Narrow"/>
      <family val="2"/>
      <scheme val="minor"/>
    </font>
    <font>
      <b/>
      <sz val="12"/>
      <name val="Aptos Narrow"/>
      <family val="2"/>
      <scheme val="minor"/>
    </font>
    <font>
      <b/>
      <sz val="12"/>
      <color theme="5"/>
      <name val="Aptos Narrow"/>
      <family val="2"/>
      <scheme val="minor"/>
    </font>
    <font>
      <b/>
      <sz val="11"/>
      <color theme="1"/>
      <name val="Aptos Narrow"/>
      <scheme val="minor"/>
    </font>
    <font>
      <sz val="8"/>
      <name val="Aptos Narrow"/>
      <family val="2"/>
      <scheme val="minor"/>
    </font>
    <font>
      <b/>
      <sz val="12"/>
      <color theme="1"/>
      <name val="Aptos Narrow"/>
      <scheme val="minor"/>
    </font>
    <font>
      <b/>
      <sz val="11"/>
      <color rgb="FFFF0000"/>
      <name val="Aptos Narrow"/>
      <scheme val="minor"/>
    </font>
    <font>
      <b/>
      <sz val="12"/>
      <color rgb="FFFF0000"/>
      <name val="Aptos Narrow"/>
      <scheme val="minor"/>
    </font>
  </fonts>
  <fills count="11">
    <fill>
      <patternFill patternType="none"/>
    </fill>
    <fill>
      <patternFill patternType="gray125"/>
    </fill>
    <fill>
      <patternFill patternType="solid">
        <fgColor theme="0"/>
        <bgColor theme="9"/>
      </patternFill>
    </fill>
    <fill>
      <patternFill patternType="solid">
        <fgColor theme="0"/>
        <bgColor indexed="64"/>
      </patternFill>
    </fill>
    <fill>
      <patternFill patternType="solid">
        <fgColor theme="0"/>
        <bgColor theme="9" tint="0.79998168889431442"/>
      </patternFill>
    </fill>
    <fill>
      <patternFill patternType="solid">
        <fgColor theme="5" tint="0.7999816888943144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5" tint="0.79998168889431442"/>
        <bgColor theme="9"/>
      </patternFill>
    </fill>
    <fill>
      <patternFill patternType="solid">
        <fgColor theme="5" tint="0.39997558519241921"/>
        <bgColor indexed="64"/>
      </patternFill>
    </fill>
    <fill>
      <patternFill patternType="solid">
        <fgColor theme="3" tint="0.249977111117893"/>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s>
  <cellStyleXfs count="1">
    <xf numFmtId="0" fontId="0" fillId="0" borderId="0"/>
  </cellStyleXfs>
  <cellXfs count="80">
    <xf numFmtId="0" fontId="0" fillId="0" borderId="0" xfId="0"/>
    <xf numFmtId="0" fontId="0" fillId="3" borderId="0" xfId="0" applyFill="1"/>
    <xf numFmtId="1" fontId="0" fillId="3" borderId="0" xfId="0" applyNumberFormat="1" applyFill="1"/>
    <xf numFmtId="16" fontId="0" fillId="0" borderId="0" xfId="0" applyNumberFormat="1"/>
    <xf numFmtId="164" fontId="0" fillId="3" borderId="0" xfId="0" applyNumberFormat="1" applyFill="1"/>
    <xf numFmtId="0" fontId="0" fillId="5" borderId="0" xfId="0" applyFill="1"/>
    <xf numFmtId="0" fontId="1" fillId="6" borderId="0" xfId="0" applyFont="1" applyFill="1"/>
    <xf numFmtId="0" fontId="0" fillId="6" borderId="0" xfId="0" applyFill="1"/>
    <xf numFmtId="0" fontId="0" fillId="0" borderId="1" xfId="0" applyBorder="1"/>
    <xf numFmtId="0" fontId="1" fillId="0" borderId="0" xfId="0" applyFont="1"/>
    <xf numFmtId="0" fontId="2" fillId="0" borderId="0" xfId="0" applyFont="1"/>
    <xf numFmtId="0" fontId="1" fillId="7" borderId="1" xfId="0" applyFont="1" applyFill="1" applyBorder="1"/>
    <xf numFmtId="0" fontId="0" fillId="5" borderId="1" xfId="0" applyFill="1" applyBorder="1"/>
    <xf numFmtId="1" fontId="4" fillId="2" borderId="1" xfId="0" applyNumberFormat="1" applyFont="1" applyFill="1" applyBorder="1"/>
    <xf numFmtId="0" fontId="4" fillId="2" borderId="1" xfId="0" applyFont="1" applyFill="1" applyBorder="1"/>
    <xf numFmtId="164" fontId="4" fillId="2" borderId="1" xfId="0" applyNumberFormat="1" applyFont="1" applyFill="1" applyBorder="1"/>
    <xf numFmtId="0" fontId="5" fillId="5" borderId="1" xfId="0" applyFont="1" applyFill="1" applyBorder="1"/>
    <xf numFmtId="1" fontId="5" fillId="4" borderId="1" xfId="0" applyNumberFormat="1" applyFont="1" applyFill="1" applyBorder="1"/>
    <xf numFmtId="0" fontId="5" fillId="4" borderId="1" xfId="0" applyFont="1" applyFill="1" applyBorder="1"/>
    <xf numFmtId="164" fontId="5" fillId="4" borderId="1" xfId="0" applyNumberFormat="1" applyFont="1" applyFill="1" applyBorder="1"/>
    <xf numFmtId="1" fontId="5" fillId="3" borderId="1" xfId="0" applyNumberFormat="1" applyFont="1" applyFill="1" applyBorder="1"/>
    <xf numFmtId="0" fontId="5" fillId="3" borderId="1" xfId="0" applyFont="1" applyFill="1" applyBorder="1"/>
    <xf numFmtId="164" fontId="5" fillId="3" borderId="1" xfId="0" applyNumberFormat="1" applyFont="1" applyFill="1" applyBorder="1"/>
    <xf numFmtId="0" fontId="4" fillId="5" borderId="1" xfId="0" applyFont="1" applyFill="1" applyBorder="1"/>
    <xf numFmtId="0" fontId="1" fillId="5" borderId="1" xfId="0" applyFont="1" applyFill="1" applyBorder="1"/>
    <xf numFmtId="0" fontId="6" fillId="7" borderId="1" xfId="0" applyFont="1" applyFill="1" applyBorder="1"/>
    <xf numFmtId="0" fontId="7" fillId="0" borderId="1" xfId="0" applyFont="1" applyBorder="1"/>
    <xf numFmtId="0" fontId="0" fillId="0" borderId="0" xfId="0" quotePrefix="1"/>
    <xf numFmtId="0" fontId="5" fillId="0" borderId="1" xfId="0" applyFont="1" applyBorder="1"/>
    <xf numFmtId="0" fontId="8" fillId="0" borderId="0" xfId="0" applyFont="1"/>
    <xf numFmtId="1" fontId="4" fillId="7" borderId="1" xfId="0" applyNumberFormat="1" applyFont="1" applyFill="1" applyBorder="1"/>
    <xf numFmtId="0" fontId="4" fillId="7" borderId="1" xfId="0" applyFont="1" applyFill="1" applyBorder="1"/>
    <xf numFmtId="0" fontId="9" fillId="0" borderId="0" xfId="0" applyFont="1"/>
    <xf numFmtId="0" fontId="3" fillId="0" borderId="0" xfId="0" applyFont="1"/>
    <xf numFmtId="0" fontId="0" fillId="0" borderId="0" xfId="0" applyAlignment="1">
      <alignment horizontal="center" vertical="center"/>
    </xf>
    <xf numFmtId="0" fontId="0" fillId="0" borderId="0" xfId="0" applyAlignment="1">
      <alignment wrapText="1"/>
    </xf>
    <xf numFmtId="0" fontId="4" fillId="6" borderId="0" xfId="0" applyFont="1" applyFill="1"/>
    <xf numFmtId="0" fontId="5" fillId="6" borderId="0" xfId="0" applyFont="1" applyFill="1"/>
    <xf numFmtId="0" fontId="11" fillId="0" borderId="0" xfId="0" applyFont="1"/>
    <xf numFmtId="0" fontId="4" fillId="0" borderId="0" xfId="0" applyFont="1"/>
    <xf numFmtId="0" fontId="5" fillId="0" borderId="0" xfId="0" applyFont="1"/>
    <xf numFmtId="14" fontId="5" fillId="5" borderId="1" xfId="0" applyNumberFormat="1" applyFont="1" applyFill="1" applyBorder="1"/>
    <xf numFmtId="14" fontId="9" fillId="0" borderId="0" xfId="0" applyNumberFormat="1" applyFont="1"/>
    <xf numFmtId="0" fontId="8" fillId="0" borderId="0" xfId="0" quotePrefix="1" applyFont="1"/>
    <xf numFmtId="0" fontId="4" fillId="0" borderId="0" xfId="0" applyFont="1" applyAlignment="1">
      <alignment horizontal="center"/>
    </xf>
    <xf numFmtId="0" fontId="4" fillId="8" borderId="1" xfId="0" applyFont="1" applyFill="1" applyBorder="1"/>
    <xf numFmtId="0" fontId="1" fillId="0" borderId="0" xfId="0" applyFont="1" applyAlignment="1">
      <alignment horizontal="left"/>
    </xf>
    <xf numFmtId="0" fontId="4" fillId="0" borderId="1" xfId="0" applyFont="1" applyBorder="1" applyAlignment="1">
      <alignment horizontal="center"/>
    </xf>
    <xf numFmtId="0" fontId="14" fillId="0" borderId="1" xfId="0" applyFont="1" applyBorder="1" applyAlignment="1">
      <alignment horizontal="center"/>
    </xf>
    <xf numFmtId="0" fontId="14" fillId="0" borderId="1" xfId="0" applyFont="1"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13" fillId="9" borderId="2" xfId="0" applyFont="1" applyFill="1" applyBorder="1" applyAlignment="1">
      <alignment vertical="center"/>
    </xf>
    <xf numFmtId="0" fontId="15" fillId="9" borderId="3" xfId="0" applyFont="1" applyFill="1" applyBorder="1" applyAlignment="1">
      <alignment vertical="center"/>
    </xf>
    <xf numFmtId="0" fontId="15" fillId="9" borderId="4" xfId="0" applyFont="1" applyFill="1" applyBorder="1" applyAlignment="1">
      <alignment vertical="center"/>
    </xf>
    <xf numFmtId="0" fontId="1" fillId="5" borderId="13" xfId="0" applyFont="1" applyFill="1" applyBorder="1"/>
    <xf numFmtId="166" fontId="0" fillId="5" borderId="0" xfId="0" applyNumberFormat="1" applyFont="1" applyFill="1"/>
    <xf numFmtId="0" fontId="0" fillId="0" borderId="1" xfId="0" pivotButton="1" applyBorder="1" applyAlignment="1">
      <alignment horizontal="center" vertical="center"/>
    </xf>
    <xf numFmtId="0" fontId="0" fillId="0" borderId="1" xfId="0" applyBorder="1" applyAlignment="1">
      <alignment horizontal="center" vertical="center"/>
    </xf>
    <xf numFmtId="0" fontId="0" fillId="0" borderId="1" xfId="0" applyNumberFormat="1" applyBorder="1" applyAlignment="1">
      <alignment horizontal="center" vertical="center"/>
    </xf>
    <xf numFmtId="10" fontId="0" fillId="0" borderId="0" xfId="0" applyNumberFormat="1"/>
    <xf numFmtId="0" fontId="17" fillId="0" borderId="1" xfId="0" applyFont="1" applyBorder="1" applyAlignment="1">
      <alignment horizontal="center"/>
    </xf>
    <xf numFmtId="2" fontId="17" fillId="0" borderId="1" xfId="0" applyNumberFormat="1" applyFont="1" applyBorder="1" applyAlignment="1">
      <alignment horizontal="center"/>
    </xf>
    <xf numFmtId="165" fontId="17" fillId="0" borderId="1" xfId="0" applyNumberFormat="1" applyFont="1" applyBorder="1" applyAlignment="1"/>
    <xf numFmtId="0" fontId="0" fillId="0" borderId="0" xfId="0" applyAlignment="1">
      <alignment horizontal="center"/>
    </xf>
    <xf numFmtId="0" fontId="10" fillId="10" borderId="0" xfId="0" applyFont="1" applyFill="1" applyAlignment="1">
      <alignment horizontal="center"/>
    </xf>
    <xf numFmtId="0" fontId="0" fillId="0" borderId="0" xfId="0" applyAlignment="1">
      <alignment horizontal="left" indent="1"/>
    </xf>
    <xf numFmtId="0" fontId="15" fillId="0" borderId="0" xfId="0" applyFont="1"/>
    <xf numFmtId="0" fontId="18" fillId="0" borderId="0" xfId="0" applyFont="1"/>
    <xf numFmtId="0" fontId="19" fillId="0" borderId="0" xfId="0" applyFont="1" applyAlignment="1">
      <alignment horizontal="left"/>
    </xf>
    <xf numFmtId="0" fontId="19" fillId="0" borderId="0" xfId="0" applyFont="1" applyAlignment="1">
      <alignment horizontal="left" vertical="center"/>
    </xf>
  </cellXfs>
  <cellStyles count="1">
    <cellStyle name="Normal" xfId="0" builtinId="0"/>
  </cellStyles>
  <dxfs count="88">
    <dxf>
      <font>
        <b/>
      </font>
    </dxf>
    <dxf>
      <font>
        <b/>
      </font>
    </dxf>
    <dxf>
      <font>
        <b/>
      </font>
    </dxf>
    <dxf>
      <font>
        <b/>
      </font>
    </dxf>
    <dxf>
      <font>
        <b val="0"/>
      </font>
    </dxf>
    <dxf>
      <font>
        <b val="0"/>
      </font>
    </dxf>
    <dxf>
      <font>
        <b val="0"/>
      </font>
    </dxf>
    <dxf>
      <font>
        <b/>
      </font>
    </dxf>
    <dxf>
      <font>
        <b val="0"/>
      </font>
    </dxf>
    <dxf>
      <font>
        <b val="0"/>
      </font>
    </dxf>
    <dxf>
      <font>
        <b/>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1"/>
        <color theme="1"/>
        <name val="Aptos Narrow"/>
        <family val="2"/>
        <scheme val="minor"/>
      </font>
      <numFmt numFmtId="166" formatCode="mmmm"/>
      <fill>
        <patternFill patternType="solid">
          <fgColor indexed="64"/>
          <bgColor theme="5" tint="0.79998168889431442"/>
        </patternFill>
      </fill>
    </dxf>
    <dxf>
      <font>
        <b val="0"/>
        <i val="0"/>
        <strike val="0"/>
        <condense val="0"/>
        <extend val="0"/>
        <outline val="0"/>
        <shadow val="0"/>
        <u val="none"/>
        <vertAlign val="baseline"/>
        <sz val="11"/>
        <color theme="1"/>
        <name val="Aptos Narrow"/>
        <family val="2"/>
        <scheme val="minor"/>
      </font>
      <numFmt numFmtId="0" formatCode="General"/>
      <fill>
        <patternFill patternType="solid">
          <fgColor indexed="64"/>
          <bgColor theme="5" tint="0.79998168889431442"/>
        </patternFill>
      </fill>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Aptos Narrow"/>
        <family val="2"/>
        <scheme val="minor"/>
      </font>
      <numFmt numFmtId="0" formatCode="General"/>
      <fill>
        <patternFill patternType="solid">
          <fgColor indexed="64"/>
          <bgColor theme="5" tint="0.79998168889431442"/>
        </patternFill>
      </fill>
      <border diagonalUp="0" diagonalDown="0">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fill>
        <patternFill patternType="solid">
          <fgColor indexed="64"/>
          <bgColor theme="5" tint="0.79998168889431442"/>
        </patternFill>
      </fill>
    </dxf>
    <dxf>
      <font>
        <b/>
        <i val="0"/>
        <strike val="0"/>
        <condense val="0"/>
        <extend val="0"/>
        <outline val="0"/>
        <shadow val="0"/>
        <u val="none"/>
        <vertAlign val="baseline"/>
        <sz val="11"/>
        <color theme="1"/>
        <name val="Aptos Narrow"/>
        <family val="2"/>
        <scheme val="minor"/>
      </font>
      <fill>
        <patternFill patternType="solid">
          <fgColor indexed="64"/>
          <bgColor theme="5" tint="0.79998168889431442"/>
        </patternFill>
      </fill>
      <border diagonalUp="0" diagonalDown="0" outline="0">
        <left style="thin">
          <color indexed="64"/>
        </left>
        <right style="thin">
          <color indexed="64"/>
        </right>
        <top/>
        <bottom/>
      </border>
    </dxf>
  </dxfs>
  <tableStyles count="0" defaultTableStyle="TableStyleMedium2" defaultPivotStyle="PivotStyleLight16"/>
  <colors>
    <mruColors>
      <color rgb="FFF2FAC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ivotCacheDefinition" Target="pivotCache/pivotCacheDefinition12.xml"/><Relationship Id="rId39" Type="http://schemas.openxmlformats.org/officeDocument/2006/relationships/customXml" Target="../customXml/item5.xml"/><Relationship Id="rId21" Type="http://schemas.openxmlformats.org/officeDocument/2006/relationships/pivotCacheDefinition" Target="pivotCache/pivotCacheDefinition9.xml"/><Relationship Id="rId34" Type="http://schemas.openxmlformats.org/officeDocument/2006/relationships/calcChain" Target="calcChain.xml"/><Relationship Id="rId42" Type="http://schemas.openxmlformats.org/officeDocument/2006/relationships/customXml" Target="../customXml/item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connections" Target="connections.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theme" Target="theme/theme1.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11/relationships/timelineCache" Target="timelineCaches/timelineCache1.xml"/><Relationship Id="rId30" Type="http://schemas.openxmlformats.org/officeDocument/2006/relationships/styles" Target="styles.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2.xml"/><Relationship Id="rId33" Type="http://schemas.openxmlformats.org/officeDocument/2006/relationships/powerPivotData" Target="model/item.data"/><Relationship Id="rId38"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[Project-2_Swiggy Order Summary - 1754091660529.xlsx]KPIs!PivotTable3</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Veg</a:t>
            </a:r>
            <a:r>
              <a:rPr lang="en-US" baseline="0"/>
              <a:t> or Non Veg</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KPIs!$C$14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D79-4CC5-B38B-0D58F43AE89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D79-4CC5-B38B-0D58F43AE89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KPIs!$B$15:$B$17</c:f>
              <c:strCache>
                <c:ptCount val="2"/>
                <c:pt idx="0">
                  <c:v>NON-VEG</c:v>
                </c:pt>
                <c:pt idx="1">
                  <c:v>VEG</c:v>
                </c:pt>
              </c:strCache>
            </c:strRef>
          </c:cat>
          <c:val>
            <c:numRef>
              <c:f>KPIs!$C$15:$C$17</c:f>
              <c:numCache>
                <c:formatCode>General</c:formatCode>
                <c:ptCount val="2"/>
                <c:pt idx="0">
                  <c:v>102</c:v>
                </c:pt>
                <c:pt idx="1">
                  <c:v>68</c:v>
                </c:pt>
              </c:numCache>
            </c:numRef>
          </c:val>
          <c:extLst>
            <c:ext xmlns:c16="http://schemas.microsoft.com/office/drawing/2014/chart" uri="{C3380CC4-5D6E-409C-BE32-E72D297353CC}">
              <c16:uniqueId val="{00000004-5D79-4CC5-B38B-0D58F43AE89A}"/>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[Project-2_Swiggy Order Summary - 1754091660529.xlsx]KPIs!PivotTable4</c:name>
    <c:fmtId val="3"/>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r>
              <a:rPr lang="en-US" sz="1600"/>
              <a:t>Order delivered on time or not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KPIs!$C$20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BF4-4F0B-ACE0-B99651CF9AD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BF4-4F0B-ACE0-B99651CF9AD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KPIs!$B$21:$B$23</c:f>
              <c:strCache>
                <c:ptCount val="2"/>
                <c:pt idx="0">
                  <c:v>FALSE</c:v>
                </c:pt>
                <c:pt idx="1">
                  <c:v>TRUE</c:v>
                </c:pt>
              </c:strCache>
            </c:strRef>
          </c:cat>
          <c:val>
            <c:numRef>
              <c:f>KPIs!$C$21:$C$23</c:f>
              <c:numCache>
                <c:formatCode>General</c:formatCode>
                <c:ptCount val="2"/>
                <c:pt idx="0">
                  <c:v>60</c:v>
                </c:pt>
                <c:pt idx="1">
                  <c:v>47</c:v>
                </c:pt>
              </c:numCache>
            </c:numRef>
          </c:val>
          <c:extLst>
            <c:ext xmlns:c16="http://schemas.microsoft.com/office/drawing/2014/chart" uri="{C3380CC4-5D6E-409C-BE32-E72D297353CC}">
              <c16:uniqueId val="{00000004-FBF4-4F0B-ACE0-B99651CF9AD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[Project-2_Swiggy Order Summary - 1754091660529.xlsx]KPIs!PivotTable5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Cancelled or Delivered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KPIs!$C$26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012-4F3E-B25B-4233B772B00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012-4F3E-B25B-4233B772B00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KPIs!$B$27:$B$29</c:f>
              <c:strCache>
                <c:ptCount val="2"/>
                <c:pt idx="0">
                  <c:v>cancelled</c:v>
                </c:pt>
                <c:pt idx="1">
                  <c:v>Delivered</c:v>
                </c:pt>
              </c:strCache>
            </c:strRef>
          </c:cat>
          <c:val>
            <c:numRef>
              <c:f>KPIs!$C$27:$C$29</c:f>
              <c:numCache>
                <c:formatCode>General</c:formatCode>
                <c:ptCount val="2"/>
                <c:pt idx="0">
                  <c:v>3</c:v>
                </c:pt>
                <c:pt idx="1">
                  <c:v>104</c:v>
                </c:pt>
              </c:numCache>
            </c:numRef>
          </c:val>
          <c:extLst>
            <c:ext xmlns:c16="http://schemas.microsoft.com/office/drawing/2014/chart" uri="{C3380CC4-5D6E-409C-BE32-E72D297353CC}">
              <c16:uniqueId val="{00000004-B012-4F3E-B25B-4233B772B00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[Project-2_Swiggy Order Summary - 1754091660529.xlsx]Area Level Analysis!PivotTable21</c:name>
    <c:fmtId val="6"/>
  </c:pivotSource>
  <c:chart>
    <c:title>
      <c:tx>
        <c:rich>
          <a:bodyPr rot="0" spcFirstLastPara="1" vertOverflow="ellipsis" vert="horz" wrap="square" anchor="ctr" anchorCtr="1"/>
          <a:lstStyle/>
          <a:p>
            <a:pPr algn="ctr" rtl="0">
              <a:defRPr lang="en-US" sz="1400" b="1" i="0" u="none" strike="noStrike" kern="1200" baseline="0">
                <a:solidFill>
                  <a:sysClr val="windowText" lastClr="000000">
                    <a:lumMod val="75000"/>
                    <a:lumOff val="25000"/>
                  </a:sysClr>
                </a:solidFill>
                <a:latin typeface="+mn-lt"/>
                <a:ea typeface="+mn-ea"/>
                <a:cs typeface="+mn-cs"/>
              </a:defRPr>
            </a:pPr>
            <a:r>
              <a:rPr lang="en-US" sz="1400" b="1" i="0" u="none" strike="noStrike" kern="1200" baseline="0">
                <a:solidFill>
                  <a:sysClr val="windowText" lastClr="000000">
                    <a:lumMod val="75000"/>
                    <a:lumOff val="25000"/>
                  </a:sysClr>
                </a:solidFill>
                <a:latin typeface="+mn-lt"/>
                <a:ea typeface="+mn-ea"/>
                <a:cs typeface="+mn-cs"/>
              </a:rPr>
              <a:t>%age of order from diffrent areas</a:t>
            </a:r>
          </a:p>
        </c:rich>
      </c:tx>
      <c:overlay val="0"/>
      <c:spPr>
        <a:noFill/>
        <a:ln>
          <a:noFill/>
        </a:ln>
        <a:effectLst/>
      </c:spPr>
      <c:txPr>
        <a:bodyPr rot="0" spcFirstLastPara="1" vertOverflow="ellipsis" vert="horz" wrap="square" anchor="ctr" anchorCtr="1"/>
        <a:lstStyle/>
        <a:p>
          <a:pPr algn="ctr" rtl="0">
            <a:defRPr lang="en-US" sz="14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'Area Level Analysis'!$D$8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315-4782-97B2-2D53EA66BA0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315-4782-97B2-2D53EA66BA0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315-4782-97B2-2D53EA66BA0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315-4782-97B2-2D53EA66BA0B}"/>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D315-4782-97B2-2D53EA66BA0B}"/>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D315-4782-97B2-2D53EA66BA0B}"/>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D315-4782-97B2-2D53EA66BA0B}"/>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D315-4782-97B2-2D53EA66BA0B}"/>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D315-4782-97B2-2D53EA66BA0B}"/>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D315-4782-97B2-2D53EA66BA0B}"/>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D315-4782-97B2-2D53EA66BA0B}"/>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D315-4782-97B2-2D53EA66BA0B}"/>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D315-4782-97B2-2D53EA66BA0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'Area Level Analysis'!$C$9:$C$22</c:f>
              <c:strCache>
                <c:ptCount val="13"/>
                <c:pt idx="0">
                  <c:v>Arekere</c:v>
                </c:pt>
                <c:pt idx="1">
                  <c:v>Bellandur</c:v>
                </c:pt>
                <c:pt idx="2">
                  <c:v>Bommanahalli</c:v>
                </c:pt>
                <c:pt idx="3">
                  <c:v>BTM</c:v>
                </c:pt>
                <c:pt idx="4">
                  <c:v>Devarabeesanahalli</c:v>
                </c:pt>
                <c:pt idx="5">
                  <c:v>Hosapalya</c:v>
                </c:pt>
                <c:pt idx="6">
                  <c:v>HSR</c:v>
                </c:pt>
                <c:pt idx="7">
                  <c:v>Indiranagar</c:v>
                </c:pt>
                <c:pt idx="8">
                  <c:v>Jayanagar</c:v>
                </c:pt>
                <c:pt idx="9">
                  <c:v>JP Nagar</c:v>
                </c:pt>
                <c:pt idx="10">
                  <c:v>Koramangala</c:v>
                </c:pt>
                <c:pt idx="11">
                  <c:v>Malleshwaram</c:v>
                </c:pt>
                <c:pt idx="12">
                  <c:v>Yelahanka</c:v>
                </c:pt>
              </c:strCache>
            </c:strRef>
          </c:cat>
          <c:val>
            <c:numRef>
              <c:f>'Area Level Analysis'!$D$9:$D$22</c:f>
              <c:numCache>
                <c:formatCode>General</c:formatCode>
                <c:ptCount val="13"/>
                <c:pt idx="0">
                  <c:v>4</c:v>
                </c:pt>
                <c:pt idx="1">
                  <c:v>11</c:v>
                </c:pt>
                <c:pt idx="2">
                  <c:v>4</c:v>
                </c:pt>
                <c:pt idx="3">
                  <c:v>10</c:v>
                </c:pt>
                <c:pt idx="4">
                  <c:v>4</c:v>
                </c:pt>
                <c:pt idx="5">
                  <c:v>3</c:v>
                </c:pt>
                <c:pt idx="6">
                  <c:v>44</c:v>
                </c:pt>
                <c:pt idx="7">
                  <c:v>1</c:v>
                </c:pt>
                <c:pt idx="8">
                  <c:v>4</c:v>
                </c:pt>
                <c:pt idx="9">
                  <c:v>6</c:v>
                </c:pt>
                <c:pt idx="10">
                  <c:v>14</c:v>
                </c:pt>
                <c:pt idx="11">
                  <c:v>1</c:v>
                </c:pt>
                <c:pt idx="12">
                  <c:v>1</c:v>
                </c:pt>
              </c:numCache>
            </c:numRef>
          </c:val>
          <c:extLst>
            <c:ext xmlns:c16="http://schemas.microsoft.com/office/drawing/2014/chart" uri="{C3380CC4-5D6E-409C-BE32-E72D297353CC}">
              <c16:uniqueId val="{0000001A-D315-4782-97B2-2D53EA66BA0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[Project-2_Swiggy Order Summary - 1754091660529.xlsx]Monthly Expenditure!PivotTable2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Order Behaviour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Expenditure'!$D$7</c:f>
              <c:strCache>
                <c:ptCount val="1"/>
                <c:pt idx="0">
                  <c:v>No of Orders</c:v>
                </c:pt>
              </c:strCache>
            </c:strRef>
          </c:tx>
          <c:spPr>
            <a:solidFill>
              <a:schemeClr val="accent1">
                <a:lumMod val="75000"/>
              </a:schemeClr>
            </a:solidFill>
            <a:ln>
              <a:solidFill>
                <a:schemeClr val="bg1"/>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Expenditure'!$C$8:$C$19</c:f>
              <c:strCache>
                <c:ptCount val="11"/>
                <c:pt idx="0">
                  <c:v>Jan</c:v>
                </c:pt>
                <c:pt idx="1">
                  <c:v>Feb</c:v>
                </c:pt>
                <c:pt idx="2">
                  <c:v>Mar</c:v>
                </c:pt>
                <c:pt idx="3">
                  <c:v>Apr</c:v>
                </c:pt>
                <c:pt idx="4">
                  <c:v>May</c:v>
                </c:pt>
                <c:pt idx="5">
                  <c:v>Jul</c:v>
                </c:pt>
                <c:pt idx="6">
                  <c:v>Aug</c:v>
                </c:pt>
                <c:pt idx="7">
                  <c:v>Sep</c:v>
                </c:pt>
                <c:pt idx="8">
                  <c:v>Oct</c:v>
                </c:pt>
                <c:pt idx="9">
                  <c:v>Nov</c:v>
                </c:pt>
                <c:pt idx="10">
                  <c:v>Dec</c:v>
                </c:pt>
              </c:strCache>
            </c:strRef>
          </c:cat>
          <c:val>
            <c:numRef>
              <c:f>'Monthly Expenditure'!$D$8:$D$19</c:f>
              <c:numCache>
                <c:formatCode>General</c:formatCode>
                <c:ptCount val="11"/>
                <c:pt idx="0">
                  <c:v>8</c:v>
                </c:pt>
                <c:pt idx="1">
                  <c:v>11</c:v>
                </c:pt>
                <c:pt idx="2">
                  <c:v>10</c:v>
                </c:pt>
                <c:pt idx="3">
                  <c:v>10</c:v>
                </c:pt>
                <c:pt idx="4">
                  <c:v>23</c:v>
                </c:pt>
                <c:pt idx="5">
                  <c:v>3</c:v>
                </c:pt>
                <c:pt idx="6">
                  <c:v>9</c:v>
                </c:pt>
                <c:pt idx="7">
                  <c:v>11</c:v>
                </c:pt>
                <c:pt idx="8">
                  <c:v>8</c:v>
                </c:pt>
                <c:pt idx="9">
                  <c:v>8</c:v>
                </c:pt>
                <c:pt idx="10">
                  <c:v>6</c:v>
                </c:pt>
              </c:numCache>
            </c:numRef>
          </c:val>
          <c:extLst>
            <c:ext xmlns:c16="http://schemas.microsoft.com/office/drawing/2014/chart" uri="{C3380CC4-5D6E-409C-BE32-E72D297353CC}">
              <c16:uniqueId val="{00000000-BAA3-4410-B1DD-3AA42BBDD238}"/>
            </c:ext>
          </c:extLst>
        </c:ser>
        <c:dLbls>
          <c:showLegendKey val="0"/>
          <c:showVal val="1"/>
          <c:showCatName val="0"/>
          <c:showSerName val="0"/>
          <c:showPercent val="0"/>
          <c:showBubbleSize val="0"/>
        </c:dLbls>
        <c:gapWidth val="219"/>
        <c:overlap val="-27"/>
        <c:axId val="597116368"/>
        <c:axId val="597115120"/>
      </c:barChart>
      <c:lineChart>
        <c:grouping val="standard"/>
        <c:varyColors val="0"/>
        <c:ser>
          <c:idx val="1"/>
          <c:order val="1"/>
          <c:tx>
            <c:strRef>
              <c:f>'Monthly Expenditure'!$E$7</c:f>
              <c:strCache>
                <c:ptCount val="1"/>
                <c:pt idx="0">
                  <c:v>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Expenditure'!$C$8:$C$19</c:f>
              <c:strCache>
                <c:ptCount val="11"/>
                <c:pt idx="0">
                  <c:v>Jan</c:v>
                </c:pt>
                <c:pt idx="1">
                  <c:v>Feb</c:v>
                </c:pt>
                <c:pt idx="2">
                  <c:v>Mar</c:v>
                </c:pt>
                <c:pt idx="3">
                  <c:v>Apr</c:v>
                </c:pt>
                <c:pt idx="4">
                  <c:v>May</c:v>
                </c:pt>
                <c:pt idx="5">
                  <c:v>Jul</c:v>
                </c:pt>
                <c:pt idx="6">
                  <c:v>Aug</c:v>
                </c:pt>
                <c:pt idx="7">
                  <c:v>Sep</c:v>
                </c:pt>
                <c:pt idx="8">
                  <c:v>Oct</c:v>
                </c:pt>
                <c:pt idx="9">
                  <c:v>Nov</c:v>
                </c:pt>
                <c:pt idx="10">
                  <c:v>Dec</c:v>
                </c:pt>
              </c:strCache>
            </c:strRef>
          </c:cat>
          <c:val>
            <c:numRef>
              <c:f>'Monthly Expenditure'!$E$8:$E$19</c:f>
              <c:numCache>
                <c:formatCode>General</c:formatCode>
                <c:ptCount val="11"/>
                <c:pt idx="0">
                  <c:v>4125.67</c:v>
                </c:pt>
                <c:pt idx="1">
                  <c:v>3664.5</c:v>
                </c:pt>
                <c:pt idx="2">
                  <c:v>3988</c:v>
                </c:pt>
                <c:pt idx="3">
                  <c:v>4273.57</c:v>
                </c:pt>
                <c:pt idx="4">
                  <c:v>10087</c:v>
                </c:pt>
                <c:pt idx="5">
                  <c:v>1388</c:v>
                </c:pt>
                <c:pt idx="6">
                  <c:v>3843.7499400000002</c:v>
                </c:pt>
                <c:pt idx="7">
                  <c:v>6626</c:v>
                </c:pt>
                <c:pt idx="8">
                  <c:v>2236.7199999999998</c:v>
                </c:pt>
                <c:pt idx="9">
                  <c:v>2896</c:v>
                </c:pt>
                <c:pt idx="10">
                  <c:v>2904</c:v>
                </c:pt>
              </c:numCache>
            </c:numRef>
          </c:val>
          <c:smooth val="0"/>
          <c:extLst>
            <c:ext xmlns:c16="http://schemas.microsoft.com/office/drawing/2014/chart" uri="{C3380CC4-5D6E-409C-BE32-E72D297353CC}">
              <c16:uniqueId val="{00000001-BAA3-4410-B1DD-3AA42BBDD238}"/>
            </c:ext>
          </c:extLst>
        </c:ser>
        <c:dLbls>
          <c:showLegendKey val="0"/>
          <c:showVal val="1"/>
          <c:showCatName val="0"/>
          <c:showSerName val="0"/>
          <c:showPercent val="0"/>
          <c:showBubbleSize val="0"/>
        </c:dLbls>
        <c:marker val="1"/>
        <c:smooth val="0"/>
        <c:axId val="597123024"/>
        <c:axId val="597117200"/>
      </c:lineChart>
      <c:catAx>
        <c:axId val="5971163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115120"/>
        <c:crosses val="autoZero"/>
        <c:auto val="1"/>
        <c:lblAlgn val="ctr"/>
        <c:lblOffset val="100"/>
        <c:noMultiLvlLbl val="0"/>
      </c:catAx>
      <c:valAx>
        <c:axId val="597115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116368"/>
        <c:crosses val="autoZero"/>
        <c:crossBetween val="between"/>
      </c:valAx>
      <c:valAx>
        <c:axId val="59711720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123024"/>
        <c:crosses val="max"/>
        <c:crossBetween val="between"/>
      </c:valAx>
      <c:catAx>
        <c:axId val="597123024"/>
        <c:scaling>
          <c:orientation val="minMax"/>
        </c:scaling>
        <c:delete val="1"/>
        <c:axPos val="b"/>
        <c:numFmt formatCode="General" sourceLinked="1"/>
        <c:majorTickMark val="none"/>
        <c:minorTickMark val="none"/>
        <c:tickLblPos val="nextTo"/>
        <c:crossAx val="597117200"/>
        <c:crosses val="autoZero"/>
        <c:auto val="1"/>
        <c:lblAlgn val="ctr"/>
        <c:lblOffset val="100"/>
        <c:noMultiLvlLbl val="0"/>
      </c:catAx>
      <c:spPr>
        <a:solidFill>
          <a:schemeClr val="accent2">
            <a:lumMod val="20000"/>
            <a:lumOff val="80000"/>
          </a:schemeClr>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[Project-2_Swiggy Order Summary - 1754091660529.xlsx]KPIs!PivotTable7</c:name>
    <c:fmtId val="2"/>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baseline="0">
                <a:solidFill>
                  <a:sysClr val="windowText" lastClr="000000">
                    <a:lumMod val="65000"/>
                    <a:lumOff val="35000"/>
                  </a:sysClr>
                </a:solidFill>
                <a:latin typeface="+mn-lt"/>
                <a:ea typeface="+mn-ea"/>
                <a:cs typeface="+mn-cs"/>
              </a:rPr>
              <a:t>MoM Expenditure</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2"/>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KPIs!$F$14</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KPIs!$E$15:$E$26</c:f>
              <c:strCache>
                <c:ptCount val="11"/>
                <c:pt idx="0">
                  <c:v>Jan</c:v>
                </c:pt>
                <c:pt idx="1">
                  <c:v>Feb</c:v>
                </c:pt>
                <c:pt idx="2">
                  <c:v>Mar</c:v>
                </c:pt>
                <c:pt idx="3">
                  <c:v>Apr</c:v>
                </c:pt>
                <c:pt idx="4">
                  <c:v>May</c:v>
                </c:pt>
                <c:pt idx="5">
                  <c:v>Jul</c:v>
                </c:pt>
                <c:pt idx="6">
                  <c:v>Aug</c:v>
                </c:pt>
                <c:pt idx="7">
                  <c:v>Sep</c:v>
                </c:pt>
                <c:pt idx="8">
                  <c:v>Oct</c:v>
                </c:pt>
                <c:pt idx="9">
                  <c:v>Nov</c:v>
                </c:pt>
                <c:pt idx="10">
                  <c:v>Dec</c:v>
                </c:pt>
              </c:strCache>
            </c:strRef>
          </c:cat>
          <c:val>
            <c:numRef>
              <c:f>KPIs!$F$15:$F$26</c:f>
              <c:numCache>
                <c:formatCode>0.00%</c:formatCode>
                <c:ptCount val="11"/>
                <c:pt idx="1">
                  <c:v>-0.11178063199431851</c:v>
                </c:pt>
                <c:pt idx="2">
                  <c:v>8.8279437849638417E-2</c:v>
                </c:pt>
                <c:pt idx="3">
                  <c:v>7.1607321965897613E-2</c:v>
                </c:pt>
                <c:pt idx="4">
                  <c:v>1.360321698252281</c:v>
                </c:pt>
                <c:pt idx="5">
                  <c:v>-0.86239714483989294</c:v>
                </c:pt>
                <c:pt idx="6">
                  <c:v>1.7692722910662826</c:v>
                </c:pt>
                <c:pt idx="7">
                  <c:v>0.72383742528266548</c:v>
                </c:pt>
                <c:pt idx="8">
                  <c:v>-0.66243284032598859</c:v>
                </c:pt>
                <c:pt idx="9">
                  <c:v>0.29475303122429281</c:v>
                </c:pt>
                <c:pt idx="10">
                  <c:v>2.7624309392265192E-3</c:v>
                </c:pt>
              </c:numCache>
            </c:numRef>
          </c:val>
          <c:smooth val="0"/>
          <c:extLst>
            <c:ext xmlns:c16="http://schemas.microsoft.com/office/drawing/2014/chart" uri="{C3380CC4-5D6E-409C-BE32-E72D297353CC}">
              <c16:uniqueId val="{00000002-34CA-4988-B094-65CE7ACE6760}"/>
            </c:ext>
          </c:extLst>
        </c:ser>
        <c:dLbls>
          <c:dLblPos val="t"/>
          <c:showLegendKey val="0"/>
          <c:showVal val="1"/>
          <c:showCatName val="0"/>
          <c:showSerName val="0"/>
          <c:showPercent val="0"/>
          <c:showBubbleSize val="0"/>
        </c:dLbls>
        <c:smooth val="0"/>
        <c:axId val="590963760"/>
        <c:axId val="590960016"/>
      </c:lineChart>
      <c:catAx>
        <c:axId val="59096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crossAx val="590960016"/>
        <c:crosses val="autoZero"/>
        <c:auto val="1"/>
        <c:lblAlgn val="ctr"/>
        <c:lblOffset val="100"/>
        <c:noMultiLvlLbl val="0"/>
      </c:catAx>
      <c:valAx>
        <c:axId val="590960016"/>
        <c:scaling>
          <c:orientation val="minMax"/>
        </c:scaling>
        <c:delete val="0"/>
        <c:axPos val="l"/>
        <c:majorGridlines>
          <c:spPr>
            <a:ln w="9525" cap="flat" cmpd="sng" algn="ctr">
              <a:solidFill>
                <a:schemeClr val="bg2">
                  <a:lumMod val="7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crossAx val="590963760"/>
        <c:crosses val="autoZero"/>
        <c:crossBetween val="between"/>
      </c:valAx>
      <c:spPr>
        <a:solidFill>
          <a:schemeClr val="accent2">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Popular Restaurents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'Restaurant Level Analysis'!$B$1</c:f>
              <c:strCache>
                <c:ptCount val="1"/>
                <c:pt idx="0">
                  <c:v>Total orders</c:v>
                </c:pt>
              </c:strCache>
            </c:strRef>
          </c:tx>
          <c:spPr>
            <a:solidFill>
              <a:schemeClr val="tx2"/>
            </a:solidFill>
            <a:ln>
              <a:solidFill>
                <a:schemeClr val="bg1">
                  <a:lumMod val="85000"/>
                </a:schemeClr>
              </a:solidFill>
            </a:ln>
            <a:effectLst>
              <a:outerShdw blurRad="57150" dist="19050" dir="5400000" algn="ctr" rotWithShape="0">
                <a:srgbClr val="000000">
                  <a:alpha val="63000"/>
                </a:srgbClr>
              </a:outerShdw>
            </a:effectLst>
          </c:spPr>
          <c:invertIfNegative val="0"/>
          <c:dPt>
            <c:idx val="13"/>
            <c:invertIfNegative val="0"/>
            <c:bubble3D val="0"/>
            <c:spPr>
              <a:solidFill>
                <a:srgbClr val="92D050"/>
              </a:solidFill>
              <a:ln>
                <a:solidFill>
                  <a:schemeClr val="bg1">
                    <a:lumMod val="85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EAFA-41BE-B353-BD8690819227}"/>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'Restaurant Level Analysis'!$A$2:$A$44</c:f>
              <c:strCache>
                <c:ptCount val="43"/>
                <c:pt idx="0">
                  <c:v>Paris Panini</c:v>
                </c:pt>
                <c:pt idx="1">
                  <c:v>Nandhana Palace</c:v>
                </c:pt>
                <c:pt idx="2">
                  <c:v>The Ganache Factory</c:v>
                </c:pt>
                <c:pt idx="3">
                  <c:v>Rasayan</c:v>
                </c:pt>
                <c:pt idx="4">
                  <c:v>Firangi Bake</c:v>
                </c:pt>
                <c:pt idx="5">
                  <c:v>Daily Sushi</c:v>
                </c:pt>
                <c:pt idx="6">
                  <c:v>Naalnaad Mane</c:v>
                </c:pt>
                <c:pt idx="7">
                  <c:v>Theobroma</c:v>
                </c:pt>
                <c:pt idx="8">
                  <c:v>Love And Crumble</c:v>
                </c:pt>
                <c:pt idx="9">
                  <c:v>Homely</c:v>
                </c:pt>
                <c:pt idx="10">
                  <c:v>Chowman</c:v>
                </c:pt>
                <c:pt idx="11">
                  <c:v>Frozen Bottle</c:v>
                </c:pt>
                <c:pt idx="12">
                  <c:v>Leon's</c:v>
                </c:pt>
                <c:pt idx="13">
                  <c:v>Subway</c:v>
                </c:pt>
                <c:pt idx="14">
                  <c:v>Bowl Soul</c:v>
                </c:pt>
                <c:pt idx="15">
                  <c:v>Sundae Everyday Ice Creams</c:v>
                </c:pt>
                <c:pt idx="16">
                  <c:v>Smoky Docky</c:v>
                </c:pt>
                <c:pt idx="17">
                  <c:v>NOTO</c:v>
                </c:pt>
                <c:pt idx="18">
                  <c:v>Baba Ganoush</c:v>
                </c:pt>
                <c:pt idx="19">
                  <c:v>Domino's Pizza</c:v>
                </c:pt>
                <c:pt idx="20">
                  <c:v>The Belgian Waffle Co.</c:v>
                </c:pt>
                <c:pt idx="21">
                  <c:v>Paratha Envy</c:v>
                </c:pt>
                <c:pt idx="22">
                  <c:v>McDonald's</c:v>
                </c:pt>
                <c:pt idx="23">
                  <c:v>Burger Seigneur</c:v>
                </c:pt>
                <c:pt idx="24">
                  <c:v>Tharavadu family restaurant</c:v>
                </c:pt>
                <c:pt idx="25">
                  <c:v>The Best Thickshakes Co</c:v>
                </c:pt>
                <c:pt idx="26">
                  <c:v>Wow! Momo</c:v>
                </c:pt>
                <c:pt idx="27">
                  <c:v>Dosa Chicken &amp; Tiffins</c:v>
                </c:pt>
                <c:pt idx="28">
                  <c:v>The Himalayan Momo Company</c:v>
                </c:pt>
                <c:pt idx="29">
                  <c:v>Kairali Restaurant</c:v>
                </c:pt>
                <c:pt idx="30">
                  <c:v>Asha tiffins</c:v>
                </c:pt>
                <c:pt idx="31">
                  <c:v>Imperio Restaurant</c:v>
                </c:pt>
                <c:pt idx="32">
                  <c:v>HSR Freshcane Juice</c:v>
                </c:pt>
                <c:pt idx="33">
                  <c:v>Plan B</c:v>
                </c:pt>
                <c:pt idx="34">
                  <c:v>Drunken Monkey</c:v>
                </c:pt>
                <c:pt idx="35">
                  <c:v>Truffles</c:v>
                </c:pt>
                <c:pt idx="36">
                  <c:v>Istah</c:v>
                </c:pt>
                <c:pt idx="37">
                  <c:v>The Thick Shake Factory</c:v>
                </c:pt>
                <c:pt idx="38">
                  <c:v>Kerala Panoor Restaurant</c:v>
                </c:pt>
                <c:pt idx="39">
                  <c:v>FreshMenu</c:v>
                </c:pt>
                <c:pt idx="40">
                  <c:v>La Pino'z Pizza</c:v>
                </c:pt>
                <c:pt idx="41">
                  <c:v>Cafe Amudham</c:v>
                </c:pt>
                <c:pt idx="42">
                  <c:v>Table for Tous</c:v>
                </c:pt>
              </c:strCache>
            </c:strRef>
          </c:cat>
          <c:val>
            <c:numRef>
              <c:f>'Restaurant Level Analysis'!$B$2:$B$44</c:f>
              <c:numCache>
                <c:formatCode>General</c:formatCode>
                <c:ptCount val="43"/>
                <c:pt idx="0">
                  <c:v>6</c:v>
                </c:pt>
                <c:pt idx="1">
                  <c:v>2</c:v>
                </c:pt>
                <c:pt idx="2">
                  <c:v>6</c:v>
                </c:pt>
                <c:pt idx="3">
                  <c:v>8</c:v>
                </c:pt>
                <c:pt idx="4">
                  <c:v>4</c:v>
                </c:pt>
                <c:pt idx="5">
                  <c:v>6</c:v>
                </c:pt>
                <c:pt idx="6">
                  <c:v>3</c:v>
                </c:pt>
                <c:pt idx="7">
                  <c:v>2</c:v>
                </c:pt>
                <c:pt idx="8">
                  <c:v>1</c:v>
                </c:pt>
                <c:pt idx="9">
                  <c:v>1</c:v>
                </c:pt>
                <c:pt idx="10">
                  <c:v>1</c:v>
                </c:pt>
                <c:pt idx="11">
                  <c:v>1</c:v>
                </c:pt>
                <c:pt idx="12">
                  <c:v>8</c:v>
                </c:pt>
                <c:pt idx="13">
                  <c:v>11</c:v>
                </c:pt>
                <c:pt idx="14">
                  <c:v>1</c:v>
                </c:pt>
                <c:pt idx="15">
                  <c:v>1</c:v>
                </c:pt>
                <c:pt idx="16">
                  <c:v>5</c:v>
                </c:pt>
                <c:pt idx="17">
                  <c:v>1</c:v>
                </c:pt>
                <c:pt idx="18">
                  <c:v>1</c:v>
                </c:pt>
                <c:pt idx="19">
                  <c:v>1</c:v>
                </c:pt>
                <c:pt idx="20">
                  <c:v>1</c:v>
                </c:pt>
                <c:pt idx="21">
                  <c:v>3</c:v>
                </c:pt>
                <c:pt idx="22">
                  <c:v>1</c:v>
                </c:pt>
                <c:pt idx="23">
                  <c:v>4</c:v>
                </c:pt>
                <c:pt idx="24">
                  <c:v>4</c:v>
                </c:pt>
                <c:pt idx="25">
                  <c:v>1</c:v>
                </c:pt>
                <c:pt idx="26">
                  <c:v>1</c:v>
                </c:pt>
                <c:pt idx="27">
                  <c:v>2</c:v>
                </c:pt>
                <c:pt idx="28">
                  <c:v>1</c:v>
                </c:pt>
                <c:pt idx="29">
                  <c:v>1</c:v>
                </c:pt>
                <c:pt idx="30">
                  <c:v>1</c:v>
                </c:pt>
                <c:pt idx="31">
                  <c:v>2</c:v>
                </c:pt>
                <c:pt idx="32">
                  <c:v>1</c:v>
                </c:pt>
                <c:pt idx="33">
                  <c:v>2</c:v>
                </c:pt>
                <c:pt idx="34">
                  <c:v>1</c:v>
                </c:pt>
                <c:pt idx="35">
                  <c:v>2</c:v>
                </c:pt>
                <c:pt idx="36">
                  <c:v>1</c:v>
                </c:pt>
                <c:pt idx="37">
                  <c:v>2</c:v>
                </c:pt>
                <c:pt idx="38">
                  <c:v>1</c:v>
                </c:pt>
                <c:pt idx="39">
                  <c:v>1</c:v>
                </c:pt>
                <c:pt idx="40">
                  <c:v>1</c:v>
                </c:pt>
                <c:pt idx="41">
                  <c:v>2</c:v>
                </c:pt>
                <c:pt idx="42">
                  <c:v>1</c:v>
                </c:pt>
              </c:numCache>
            </c:numRef>
          </c:val>
          <c:extLst>
            <c:ext xmlns:c16="http://schemas.microsoft.com/office/drawing/2014/chart" uri="{C3380CC4-5D6E-409C-BE32-E72D297353CC}">
              <c16:uniqueId val="{00000000-EAFA-41BE-B353-BD8690819227}"/>
            </c:ext>
          </c:extLst>
        </c:ser>
        <c:dLbls>
          <c:dLblPos val="outEnd"/>
          <c:showLegendKey val="0"/>
          <c:showVal val="1"/>
          <c:showCatName val="0"/>
          <c:showSerName val="0"/>
          <c:showPercent val="0"/>
          <c:showBubbleSize val="0"/>
        </c:dLbls>
        <c:gapWidth val="115"/>
        <c:overlap val="-20"/>
        <c:axId val="583768880"/>
        <c:axId val="583768048"/>
      </c:barChart>
      <c:catAx>
        <c:axId val="58376888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83768048"/>
        <c:crosses val="autoZero"/>
        <c:auto val="1"/>
        <c:lblAlgn val="ctr"/>
        <c:lblOffset val="100"/>
        <c:noMultiLvlLbl val="0"/>
      </c:catAx>
      <c:valAx>
        <c:axId val="583768048"/>
        <c:scaling>
          <c:orientation val="minMax"/>
        </c:scaling>
        <c:delete val="0"/>
        <c:axPos val="b"/>
        <c:majorGridlines>
          <c:spPr>
            <a:ln w="9525" cap="flat" cmpd="sng" algn="ctr">
              <a:solidFill>
                <a:schemeClr val="bg1">
                  <a:lumMod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68880"/>
        <c:crosses val="autoZero"/>
        <c:crossBetween val="between"/>
      </c:valAx>
      <c:spPr>
        <a:solidFill>
          <a:schemeClr val="accent2">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ORDER FROM EACH RESTAURANT</cx:v>
        </cx:txData>
      </cx:tx>
      <cx:txPr>
        <a:bodyPr spcFirstLastPara="1" vertOverflow="ellipsis" horzOverflow="overflow" wrap="square" lIns="0" tIns="0" rIns="0" bIns="0" anchor="ctr" anchorCtr="1"/>
        <a:lstStyle/>
        <a:p>
          <a:pPr algn="ctr" rtl="0">
            <a:defRPr/>
          </a:pPr>
          <a:r>
            <a:rPr lang="en-US" sz="1600" b="1" i="0" u="none" strike="noStrike" cap="all" baseline="0">
              <a:solidFill>
                <a:sysClr val="windowText" lastClr="000000">
                  <a:lumMod val="65000"/>
                  <a:lumOff val="35000"/>
                </a:sysClr>
              </a:solidFill>
              <a:latin typeface="Aptos Narrow" panose="02110004020202020204"/>
            </a:rPr>
            <a:t>ORDER FROM EACH RESTAURANT</a:t>
          </a:r>
        </a:p>
      </cx:txPr>
    </cx:title>
    <cx:plotArea>
      <cx:plotAreaRegion>
        <cx:series layoutId="treemap" uniqueId="{2AF02775-B6B5-4B2F-AC3B-36631B1CCD01}" formatIdx="0">
          <cx:dataLabels pos="ctr">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369093</xdr:colOff>
      <xdr:row>6</xdr:row>
      <xdr:rowOff>84930</xdr:rowOff>
    </xdr:from>
    <xdr:to>
      <xdr:col>13</xdr:col>
      <xdr:colOff>627062</xdr:colOff>
      <xdr:row>26</xdr:row>
      <xdr:rowOff>158749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DFD829A-E711-46E6-8F8A-F0C5FB081A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24073" y="1235550"/>
              <a:ext cx="6293009" cy="38838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3255819</xdr:colOff>
      <xdr:row>4</xdr:row>
      <xdr:rowOff>164994</xdr:rowOff>
    </xdr:from>
    <xdr:to>
      <xdr:col>1</xdr:col>
      <xdr:colOff>3627373</xdr:colOff>
      <xdr:row>6</xdr:row>
      <xdr:rowOff>1258</xdr:rowOff>
    </xdr:to>
    <xdr:pic>
      <xdr:nvPicPr>
        <xdr:cNvPr id="3" name="Graphic 2" descr="Burger and drink with solid fill">
          <a:extLst>
            <a:ext uri="{FF2B5EF4-FFF2-40B4-BE49-F238E27FC236}">
              <a16:creationId xmlns:a16="http://schemas.microsoft.com/office/drawing/2014/main" id="{A0749EF2-0FDC-4773-92B2-E87E43D429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521621" y="908101"/>
          <a:ext cx="371554" cy="371554"/>
        </a:xfrm>
        <a:prstGeom prst="rect">
          <a:avLst/>
        </a:prstGeom>
      </xdr:spPr>
    </xdr:pic>
    <xdr:clientData/>
  </xdr:twoCellAnchor>
  <xdr:twoCellAnchor editAs="oneCell">
    <xdr:from>
      <xdr:col>2</xdr:col>
      <xdr:colOff>1290990</xdr:colOff>
      <xdr:row>5</xdr:row>
      <xdr:rowOff>0</xdr:rowOff>
    </xdr:from>
    <xdr:to>
      <xdr:col>2</xdr:col>
      <xdr:colOff>1656246</xdr:colOff>
      <xdr:row>6</xdr:row>
      <xdr:rowOff>12595</xdr:rowOff>
    </xdr:to>
    <xdr:pic>
      <xdr:nvPicPr>
        <xdr:cNvPr id="5" name="Graphic 4" descr="Arrow circle with solid fill">
          <a:extLst>
            <a:ext uri="{FF2B5EF4-FFF2-40B4-BE49-F238E27FC236}">
              <a16:creationId xmlns:a16="http://schemas.microsoft.com/office/drawing/2014/main" id="{A3C3FFF7-9BA6-454F-AB32-828D389F30F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322709" y="925736"/>
          <a:ext cx="365256" cy="365256"/>
        </a:xfrm>
        <a:prstGeom prst="rect">
          <a:avLst/>
        </a:prstGeom>
      </xdr:spPr>
    </xdr:pic>
    <xdr:clientData/>
  </xdr:twoCellAnchor>
  <xdr:twoCellAnchor editAs="oneCell">
    <xdr:from>
      <xdr:col>3</xdr:col>
      <xdr:colOff>629752</xdr:colOff>
      <xdr:row>5</xdr:row>
      <xdr:rowOff>12596</xdr:rowOff>
    </xdr:from>
    <xdr:to>
      <xdr:col>3</xdr:col>
      <xdr:colOff>957222</xdr:colOff>
      <xdr:row>5</xdr:row>
      <xdr:rowOff>340066</xdr:rowOff>
    </xdr:to>
    <xdr:pic>
      <xdr:nvPicPr>
        <xdr:cNvPr id="7" name="Graphic 6" descr="Pin with solid fill">
          <a:extLst>
            <a:ext uri="{FF2B5EF4-FFF2-40B4-BE49-F238E27FC236}">
              <a16:creationId xmlns:a16="http://schemas.microsoft.com/office/drawing/2014/main" id="{C7734164-88D9-4C22-BD5D-C36ED81D9AB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361802" y="938332"/>
          <a:ext cx="327470" cy="3274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683558</xdr:colOff>
      <xdr:row>6</xdr:row>
      <xdr:rowOff>0</xdr:rowOff>
    </xdr:from>
    <xdr:to>
      <xdr:col>4</xdr:col>
      <xdr:colOff>1199028</xdr:colOff>
      <xdr:row>18</xdr:row>
      <xdr:rowOff>134469</xdr:rowOff>
    </xdr:to>
    <xdr:graphicFrame macro="">
      <xdr:nvGraphicFramePr>
        <xdr:cNvPr id="2" name="Chart 1">
          <a:extLst>
            <a:ext uri="{FF2B5EF4-FFF2-40B4-BE49-F238E27FC236}">
              <a16:creationId xmlns:a16="http://schemas.microsoft.com/office/drawing/2014/main" id="{74EA93B0-B503-4876-B287-923A911B3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459442</xdr:colOff>
      <xdr:row>6</xdr:row>
      <xdr:rowOff>11206</xdr:rowOff>
    </xdr:from>
    <xdr:to>
      <xdr:col>11</xdr:col>
      <xdr:colOff>1143000</xdr:colOff>
      <xdr:row>18</xdr:row>
      <xdr:rowOff>168088</xdr:rowOff>
    </xdr:to>
    <xdr:graphicFrame macro="">
      <xdr:nvGraphicFramePr>
        <xdr:cNvPr id="3" name="Chart 2">
          <a:extLst>
            <a:ext uri="{FF2B5EF4-FFF2-40B4-BE49-F238E27FC236}">
              <a16:creationId xmlns:a16="http://schemas.microsoft.com/office/drawing/2014/main" id="{207651B6-128D-4D81-8B58-3896D31C1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1522743</xdr:colOff>
      <xdr:row>6</xdr:row>
      <xdr:rowOff>11729</xdr:rowOff>
    </xdr:from>
    <xdr:to>
      <xdr:col>8</xdr:col>
      <xdr:colOff>112058</xdr:colOff>
      <xdr:row>18</xdr:row>
      <xdr:rowOff>168088</xdr:rowOff>
    </xdr:to>
    <xdr:graphicFrame macro="">
      <xdr:nvGraphicFramePr>
        <xdr:cNvPr id="4" name="Chart 3">
          <a:extLst>
            <a:ext uri="{FF2B5EF4-FFF2-40B4-BE49-F238E27FC236}">
              <a16:creationId xmlns:a16="http://schemas.microsoft.com/office/drawing/2014/main" id="{9B1F616D-5979-479B-963F-0FED96FB29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1467971</xdr:colOff>
      <xdr:row>6</xdr:row>
      <xdr:rowOff>11205</xdr:rowOff>
    </xdr:from>
    <xdr:to>
      <xdr:col>14</xdr:col>
      <xdr:colOff>560294</xdr:colOff>
      <xdr:row>19</xdr:row>
      <xdr:rowOff>11205</xdr:rowOff>
    </xdr:to>
    <xdr:graphicFrame macro="">
      <xdr:nvGraphicFramePr>
        <xdr:cNvPr id="5" name="Chart 4">
          <a:extLst>
            <a:ext uri="{FF2B5EF4-FFF2-40B4-BE49-F238E27FC236}">
              <a16:creationId xmlns:a16="http://schemas.microsoft.com/office/drawing/2014/main" id="{170EAFF4-12DC-46BF-88F1-A5D92E5AD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672353</xdr:colOff>
      <xdr:row>20</xdr:row>
      <xdr:rowOff>56029</xdr:rowOff>
    </xdr:from>
    <xdr:to>
      <xdr:col>14</xdr:col>
      <xdr:colOff>571500</xdr:colOff>
      <xdr:row>39</xdr:row>
      <xdr:rowOff>174171</xdr:rowOff>
    </xdr:to>
    <xdr:graphicFrame macro="">
      <xdr:nvGraphicFramePr>
        <xdr:cNvPr id="6" name="Chart 5">
          <a:extLst>
            <a:ext uri="{FF2B5EF4-FFF2-40B4-BE49-F238E27FC236}">
              <a16:creationId xmlns:a16="http://schemas.microsoft.com/office/drawing/2014/main" id="{FCCBE594-334A-4088-8928-6E7896E4D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612912</xdr:colOff>
      <xdr:row>41</xdr:row>
      <xdr:rowOff>108856</xdr:rowOff>
    </xdr:from>
    <xdr:to>
      <xdr:col>14</xdr:col>
      <xdr:colOff>563216</xdr:colOff>
      <xdr:row>60</xdr:row>
      <xdr:rowOff>130628</xdr:rowOff>
    </xdr:to>
    <xdr:graphicFrame macro="">
      <xdr:nvGraphicFramePr>
        <xdr:cNvPr id="7" name="Chart 6">
          <a:extLst>
            <a:ext uri="{FF2B5EF4-FFF2-40B4-BE49-F238E27FC236}">
              <a16:creationId xmlns:a16="http://schemas.microsoft.com/office/drawing/2014/main" id="{42EC6FA8-C7BE-4E14-A69A-4E80AE108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914400</xdr:colOff>
      <xdr:row>6</xdr:row>
      <xdr:rowOff>15240</xdr:rowOff>
    </xdr:from>
    <xdr:to>
      <xdr:col>18</xdr:col>
      <xdr:colOff>1554480</xdr:colOff>
      <xdr:row>60</xdr:row>
      <xdr:rowOff>152400</xdr:rowOff>
    </xdr:to>
    <xdr:graphicFrame macro="">
      <xdr:nvGraphicFramePr>
        <xdr:cNvPr id="10" name="Chart 9">
          <a:extLst>
            <a:ext uri="{FF2B5EF4-FFF2-40B4-BE49-F238E27FC236}">
              <a16:creationId xmlns:a16="http://schemas.microsoft.com/office/drawing/2014/main" id="{C09F75FF-1B0F-41D5-BBD2-52D41103DD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106680</xdr:colOff>
      <xdr:row>6</xdr:row>
      <xdr:rowOff>22860</xdr:rowOff>
    </xdr:from>
    <xdr:to>
      <xdr:col>1</xdr:col>
      <xdr:colOff>457200</xdr:colOff>
      <xdr:row>13</xdr:row>
      <xdr:rowOff>167639</xdr:rowOff>
    </xdr:to>
    <mc:AlternateContent xmlns:mc="http://schemas.openxmlformats.org/markup-compatibility/2006" xmlns:a14="http://schemas.microsoft.com/office/drawing/2010/main">
      <mc:Choice Requires="a14">
        <xdr:graphicFrame macro="">
          <xdr:nvGraphicFramePr>
            <xdr:cNvPr id="11" name="on_time">
              <a:extLst>
                <a:ext uri="{FF2B5EF4-FFF2-40B4-BE49-F238E27FC236}">
                  <a16:creationId xmlns:a16="http://schemas.microsoft.com/office/drawing/2014/main" id="{8DFFB95F-0D75-41BA-8560-97FA22D005AB}"/>
                </a:ext>
              </a:extLst>
            </xdr:cNvPr>
            <xdr:cNvGraphicFramePr/>
          </xdr:nvGraphicFramePr>
          <xdr:xfrm>
            <a:off x="0" y="0"/>
            <a:ext cx="0" cy="0"/>
          </xdr:xfrm>
          <a:graphic>
            <a:graphicData uri="http://schemas.microsoft.com/office/drawing/2010/slicer">
              <sle:slicer xmlns:sle="http://schemas.microsoft.com/office/drawing/2010/slicer" name="on_time"/>
            </a:graphicData>
          </a:graphic>
        </xdr:graphicFrame>
      </mc:Choice>
      <mc:Fallback xmlns="">
        <xdr:sp macro="" textlink="">
          <xdr:nvSpPr>
            <xdr:cNvPr id="0" name=""/>
            <xdr:cNvSpPr>
              <a:spLocks noTextEdit="1"/>
            </xdr:cNvSpPr>
          </xdr:nvSpPr>
          <xdr:spPr>
            <a:xfrm>
              <a:off x="106680" y="1333500"/>
              <a:ext cx="1386840" cy="1424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762000</xdr:colOff>
      <xdr:row>62</xdr:row>
      <xdr:rowOff>60960</xdr:rowOff>
    </xdr:from>
    <xdr:to>
      <xdr:col>12</xdr:col>
      <xdr:colOff>901618</xdr:colOff>
      <xdr:row>70</xdr:row>
      <xdr:rowOff>60960</xdr:rowOff>
    </xdr:to>
    <mc:AlternateContent xmlns:mc="http://schemas.openxmlformats.org/markup-compatibility/2006" xmlns:tsle="http://schemas.microsoft.com/office/drawing/2012/timeslicer">
      <mc:Choice Requires="tsle">
        <xdr:graphicFrame macro="">
          <xdr:nvGraphicFramePr>
            <xdr:cNvPr id="13" name="month">
              <a:extLst>
                <a:ext uri="{FF2B5EF4-FFF2-40B4-BE49-F238E27FC236}">
                  <a16:creationId xmlns:a16="http://schemas.microsoft.com/office/drawing/2014/main" id="{A03A4983-FF31-463B-B4C2-41D5C9EA964A}"/>
                </a:ext>
              </a:extLst>
            </xdr:cNvPr>
            <xdr:cNvGraphicFramePr>
              <a:graphicFrameLocks noChangeAspect="1"/>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2834640" y="11612880"/>
              <a:ext cx="11782978" cy="14630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106680</xdr:colOff>
      <xdr:row>15</xdr:row>
      <xdr:rowOff>22860</xdr:rowOff>
    </xdr:from>
    <xdr:to>
      <xdr:col>1</xdr:col>
      <xdr:colOff>472440</xdr:colOff>
      <xdr:row>24</xdr:row>
      <xdr:rowOff>15239</xdr:rowOff>
    </xdr:to>
    <mc:AlternateContent xmlns:mc="http://schemas.openxmlformats.org/markup-compatibility/2006" xmlns:a14="http://schemas.microsoft.com/office/drawing/2010/main">
      <mc:Choice Requires="a14">
        <xdr:graphicFrame macro="">
          <xdr:nvGraphicFramePr>
            <xdr:cNvPr id="14" name="Veg/Non-Veg">
              <a:extLst>
                <a:ext uri="{FF2B5EF4-FFF2-40B4-BE49-F238E27FC236}">
                  <a16:creationId xmlns:a16="http://schemas.microsoft.com/office/drawing/2014/main" id="{AE9B14E2-CA64-481B-AF01-2930B3739E9F}"/>
                </a:ext>
              </a:extLst>
            </xdr:cNvPr>
            <xdr:cNvGraphicFramePr/>
          </xdr:nvGraphicFramePr>
          <xdr:xfrm>
            <a:off x="0" y="0"/>
            <a:ext cx="0" cy="0"/>
          </xdr:xfrm>
          <a:graphic>
            <a:graphicData uri="http://schemas.microsoft.com/office/drawing/2010/slicer">
              <sle:slicer xmlns:sle="http://schemas.microsoft.com/office/drawing/2010/slicer" name="Veg/Non-Veg"/>
            </a:graphicData>
          </a:graphic>
        </xdr:graphicFrame>
      </mc:Choice>
      <mc:Fallback xmlns="">
        <xdr:sp macro="" textlink="">
          <xdr:nvSpPr>
            <xdr:cNvPr id="0" name=""/>
            <xdr:cNvSpPr>
              <a:spLocks noTextEdit="1"/>
            </xdr:cNvSpPr>
          </xdr:nvSpPr>
          <xdr:spPr>
            <a:xfrm>
              <a:off x="106680" y="2979420"/>
              <a:ext cx="1402080" cy="1638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25</xdr:row>
      <xdr:rowOff>53340</xdr:rowOff>
    </xdr:from>
    <xdr:to>
      <xdr:col>1</xdr:col>
      <xdr:colOff>472440</xdr:colOff>
      <xdr:row>33</xdr:row>
      <xdr:rowOff>76199</xdr:rowOff>
    </xdr:to>
    <mc:AlternateContent xmlns:mc="http://schemas.openxmlformats.org/markup-compatibility/2006" xmlns:a14="http://schemas.microsoft.com/office/drawing/2010/main">
      <mc:Choice Requires="a14">
        <xdr:graphicFrame macro="">
          <xdr:nvGraphicFramePr>
            <xdr:cNvPr id="15" name="on_time 1">
              <a:extLst>
                <a:ext uri="{FF2B5EF4-FFF2-40B4-BE49-F238E27FC236}">
                  <a16:creationId xmlns:a16="http://schemas.microsoft.com/office/drawing/2014/main" id="{96FA4517-3E5D-4E0A-BE0A-4923C013DFD4}"/>
                </a:ext>
              </a:extLst>
            </xdr:cNvPr>
            <xdr:cNvGraphicFramePr/>
          </xdr:nvGraphicFramePr>
          <xdr:xfrm>
            <a:off x="0" y="0"/>
            <a:ext cx="0" cy="0"/>
          </xdr:xfrm>
          <a:graphic>
            <a:graphicData uri="http://schemas.microsoft.com/office/drawing/2010/slicer">
              <sle:slicer xmlns:sle="http://schemas.microsoft.com/office/drawing/2010/slicer" name="on_time 1"/>
            </a:graphicData>
          </a:graphic>
        </xdr:graphicFrame>
      </mc:Choice>
      <mc:Fallback xmlns="">
        <xdr:sp macro="" textlink="">
          <xdr:nvSpPr>
            <xdr:cNvPr id="0" name=""/>
            <xdr:cNvSpPr>
              <a:spLocks noTextEdit="1"/>
            </xdr:cNvSpPr>
          </xdr:nvSpPr>
          <xdr:spPr>
            <a:xfrm>
              <a:off x="121920" y="4838700"/>
              <a:ext cx="1386840" cy="1485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 refreshedDate="45933.002344675922" backgroundQuery="1" createdVersion="7" refreshedVersion="7" minRefreshableVersion="3" recordCount="0" supportSubquery="1" supportAdvancedDrill="1" xr:uid="{CC050589-01BF-4262-B969-9E6722E58CC8}">
  <cacheSource type="external" connectionId="3"/>
  <cacheFields count="3">
    <cacheField name="[Range].[area_name_code].[area_name_code]" caption="area_name_code" numFmtId="0" hierarchy="29" level="1">
      <sharedItems count="13">
        <s v="Arekere"/>
        <s v="Bellandur"/>
        <s v="Bommanahalli"/>
        <s v="BTM"/>
        <s v="Devarabeesanahalli"/>
        <s v="Hosapalya"/>
        <s v="HSR"/>
        <s v="Indiranagar"/>
        <s v="Jayanagar"/>
        <s v="JP Nagar"/>
        <s v="Koramangala"/>
        <s v="Malleshwaram"/>
        <s v="Yelahanka"/>
      </sharedItems>
    </cacheField>
    <cacheField name="[Measures].[Count of mod restaurant name]" caption="Count of mod restaurant name" numFmtId="0" hierarchy="116" level="32767"/>
    <cacheField name="[Range 1].[Veg/Non-Veg].[Veg/Non-Veg]" caption="Veg/Non-Veg" numFmtId="0" hierarchy="37" level="1">
      <sharedItems containsSemiMixedTypes="0" containsNonDate="0" containsString="0"/>
    </cacheField>
  </cacheFields>
  <cacheHierarchies count="130">
    <cacheHierarchy uniqueName="[Range].[order_id]" caption="order_id" attribute="1" defaultMemberUniqueName="[Range].[order_id].[All]" allUniqueName="[Range].[order_id].[All]" dimensionUniqueName="[Range]" displayFolder="" count="0" memberValueDatatype="5" unbalanced="0"/>
    <cacheHierarchy uniqueName="[Range].[is_coupon_applied]" caption="is_coupon_applied" attribute="1" defaultMemberUniqueName="[Range].[is_coupon_applied].[All]" allUniqueName="[Range].[is_coupon_applied].[All]" dimensionUniqueName="[Range]" displayFolder="" count="0" memberValueDatatype="11" unbalanced="0"/>
    <cacheHierarchy uniqueName="[Range].[coupon_applied]" caption="coupon_applied" attribute="1" defaultMemberUniqueName="[Range].[coupon_applied].[All]" allUniqueName="[Range].[coupon_applied].[All]" dimensionUniqueName="[Range]" displayFolder="" count="0" memberValueDatatype="130" unbalanced="0"/>
    <cacheHierarchy uniqueName="[Range].[offers_data]" caption="offers_data" attribute="1" defaultMemberUniqueName="[Range].[offers_data].[All]" allUniqueName="[Range].[offers_data].[All]" dimensionUniqueName="[Range]" displayFolder="" count="0" memberValueDatatype="130" unbalanced="0"/>
    <cacheHierarchy uniqueName="[Range].[order_time]" caption="order_time" attribute="1" defaultMemberUniqueName="[Range].[order_time].[All]" allUniqueName="[Range].[order_time].[All]" dimensionUniqueName="[Range]" displayFolder="" count="0" memberValueDatatype="130" unbalanced="0"/>
    <cacheHierarchy uniqueName="[Range].[confirmed_time]" caption="confirmed_time" attribute="1" defaultMemberUniqueName="[Range].[confirmed_time].[All]" allUniqueName="[Range].[confirmed_time].[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20" unbalanced="0"/>
    <cacheHierarchy uniqueName="[Range].[order_status]" caption="order_status" attribute="1" defaultMemberUniqueName="[Range].[order_status].[All]" allUniqueName="[Range].[order_status].[All]" dimensionUniqueName="[Range]" displayFolder="" count="0" memberValueDatatype="130" unbalanced="0"/>
    <cacheHierarchy uniqueName="[Range].[delivery_boy]" caption="delivery_boy" attribute="1" defaultMemberUniqueName="[Range].[delivery_boy].[All]" allUniqueName="[Range].[delivery_boy].[All]" dimensionUniqueName="[Range]" displayFolder="" count="0" memberValueDatatype="130" unbalanced="0"/>
    <cacheHierarchy uniqueName="[Range].[restaurant_id]" caption="restaurant_id" attribute="1" defaultMemberUniqueName="[Range].[restaurant_id].[All]" allUniqueName="[Range].[restaurant_id].[All]" dimensionUniqueName="[Range]" displayFolder="" count="0" memberValueDatatype="2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restaurant_address]" caption="restaurant_address" attribute="1" defaultMemberUniqueName="[Range].[restaurant_address].[All]" allUniqueName="[Range].[restaurant_address].[All]" dimensionUniqueName="[Range]" displayFolder="" count="0" memberValueDatatype="130" unbalanced="0"/>
    <cacheHierarchy uniqueName="[Range].[restaurant_locality]" caption="restaurant_locality" attribute="1" defaultMemberUniqueName="[Range].[restaurant_locality].[All]" allUniqueName="[Range].[restaurant_locality].[All]" dimensionUniqueName="[Range]" displayFolder="" count="0" memberValueDatatype="130" unbalanced="0"/>
    <cacheHierarchy uniqueName="[Range].[restaurant_city_name]" caption="restaurant_city_name" attribute="1" defaultMemberUniqueName="[Range].[restaurant_city_name].[All]" allUniqueName="[Range].[restaurant_city_name].[All]" dimensionUniqueName="[Range]" displayFolder="" count="0" memberValueDatatype="130" unbalanced="0"/>
    <cacheHierarchy uniqueName="[Range].[delivery_time_in_seconds]" caption="delivery_time_in_seconds" attribute="1" defaultMemberUniqueName="[Range].[delivery_time_in_seconds].[All]" allUniqueName="[Range].[delivery_time_in_seconds].[All]" dimensionUniqueName="[Range]" displayFolder="" count="0" memberValueDatatype="20" unbalanced="0"/>
    <cacheHierarchy uniqueName="[Range].[order_total]" caption="order_total" attribute="1" defaultMemberUniqueName="[Range].[order_total].[All]" allUniqueName="[Range].[order_total].[All]" dimensionUniqueName="[Range]" displayFolder="" count="0" memberValueDatatype="20" unbalanced="0"/>
    <cacheHierarchy uniqueName="[Range].[order_total_with_tip]" caption="order_total_with_tip" attribute="1" defaultMemberUniqueName="[Range].[order_total_with_tip].[All]" allUniqueName="[Range].[order_total_with_tip].[All]" dimensionUniqueName="[Range]" displayFolder="" count="0" memberValueDatatype="20" unbalanced="0"/>
    <cacheHierarchy uniqueName="[Range].[net_total]" caption="net_total" attribute="1" defaultMemberUniqueName="[Range].[net_total].[All]" allUniqueName="[Range].[net_total].[All]" dimensionUniqueName="[Range]" displayFolder="" count="0" memberValueDatatype="20" unbalanced="0"/>
    <cacheHierarchy uniqueName="[Range].[item_total]" caption="item_total" attribute="1" defaultMemberUniqueName="[Range].[item_total].[All]" allUniqueName="[Range].[item_total].[All]" dimensionUniqueName="[Range]" displayFolder="" count="0" memberValueDatatype="5" unbalanced="0"/>
    <cacheHierarchy uniqueName="[Range].[free_delivery_discount_hit]" caption="free_delivery_discount_hit" attribute="1" defaultMemberUniqueName="[Range].[free_delivery_discount_hit].[All]" allUniqueName="[Range].[free_delivery_discount_hit].[All]" dimensionUniqueName="[Range]" displayFolder="" count="0" memberValueDatatype="20" unbalanced="0"/>
    <cacheHierarchy uniqueName="[Range].[restaurant_order_rating]" caption="restaurant_order_rating" attribute="1" defaultMemberUniqueName="[Range].[restaurant_order_rating].[All]" allUniqueName="[Range].[restaurant_order_rating].[All]" dimensionUniqueName="[Range]" displayFolder="" count="0" memberValueDatatype="20" unbalanced="0"/>
    <cacheHierarchy uniqueName="[Range].[restaurant_lat_lng]" caption="restaurant_lat_lng" attribute="1" defaultMemberUniqueName="[Range].[restaurant_lat_lng].[All]" allUniqueName="[Range].[restaurant_lat_lng].[All]" dimensionUniqueName="[Range]" displayFolder="" count="0" memberValueDatatype="130" unbalanced="0"/>
    <cacheHierarchy uniqueName="[Range].[restaurant_customer_distance]" caption="restaurant_customer_distance" attribute="1" defaultMemberUniqueName="[Range].[restaurant_customer_distance].[All]" allUniqueName="[Range].[restaurant_customer_distance].[All]" dimensionUniqueName="[Range]" displayFolder="" count="0" memberValueDatatype="5" unbalanced="0"/>
    <cacheHierarchy uniqueName="[Range].[coupon_code]" caption="coupon_code" attribute="1" defaultMemberUniqueName="[Range].[coupon_code].[All]" allUniqueName="[Range].[coupon_code].[All]" dimensionUniqueName="[Range]" displayFolder="" count="0" memberValueDatatype="130" unbalanced="0"/>
    <cacheHierarchy uniqueName="[Range].[order_payment_method]" caption="order_payment_method" attribute="1" defaultMemberUniqueName="[Range].[order_payment_method].[All]" allUniqueName="[Range].[order_payment_method].[All]" dimensionUniqueName="[Range]" displayFolder="" count="0" memberValueDatatype="130" unbalanced="0"/>
    <cacheHierarchy uniqueName="[Range].[restaurant_area_name]" caption="restaurant_area_name" attribute="1" defaultMemberUniqueName="[Range].[restaurant_area_name].[All]" allUniqueName="[Range].[restaurant_area_name].[All]" dimensionUniqueName="[Range]" displayFolder="" count="0" memberValueDatatype="130" unbalanced="0"/>
    <cacheHierarchy uniqueName="[Range].[on_time]" caption="on_time" attribute="1" defaultMemberUniqueName="[Range].[on_time].[All]" allUniqueName="[Range].[on_time].[All]" dimensionUniqueName="[Range]" displayFolder="" count="0" memberValueDatatype="11" unbalanced="0"/>
    <cacheHierarchy uniqueName="[Range].[rain_mode]" caption="rain_mode" attribute="1" defaultMemberUniqueName="[Range].[rain_mode].[All]" allUniqueName="[Range].[rain_mode].[All]" dimensionUniqueName="[Range]" displayFolder="" count="0" memberValueDatatype="20" unbalanced="0"/>
    <cacheHierarchy uniqueName="[Range].[Order Mod Date]" caption="Order Mod Date" attribute="1" defaultMemberUniqueName="[Range].[Order Mod Date].[All]" allUniqueName="[Range].[Order Mod Date].[All]" dimensionUniqueName="[Range]" displayFolder="" count="0" memberValueDatatype="130" unbalanced="0"/>
    <cacheHierarchy uniqueName="[Range].[area_name_code]" caption="area_name_code" attribute="1" defaultMemberUniqueName="[Range].[area_name_code].[All]" allUniqueName="[Range].[area_name_code].[All]" dimensionUniqueName="[Range]" displayFolder="" count="2" memberValueDatatype="130" unbalanced="0">
      <fieldsUsage count="2">
        <fieldUsage x="-1"/>
        <fieldUsage x="0"/>
      </fieldsUsage>
    </cacheHierarchy>
    <cacheHierarchy uniqueName="[Range].[mod restaurant name]" caption="mod restaurant name" attribute="1" defaultMemberUniqueName="[Range].[mod restaurant name].[All]" allUniqueName="[Range].[mod restaurant name].[All]" dimensionUniqueName="[Range]" displayFolder="" count="0" memberValueDatatype="130" unbalanced="0"/>
    <cacheHierarchy uniqueName="[Range].[Latitude]" caption="Latitude" attribute="1" defaultMemberUniqueName="[Range].[Latitude].[All]" allUniqueName="[Range].[Latitud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5" unbalanced="0"/>
    <cacheHierarchy uniqueName="[Range 1].[order_items.name]" caption="order_items.name" attribute="1" defaultMemberUniqueName="[Range 1].[order_items.name].[All]" allUniqueName="[Range 1].[order_items.name].[All]" dimensionUniqueName="[Range 1]" displayFolder="" count="0" memberValueDatatype="130" unbalanced="0"/>
    <cacheHierarchy uniqueName="[Range 1].[order_items.is_veg]" caption="order_items.is_veg" attribute="1" defaultMemberUniqueName="[Range 1].[order_items.is_veg].[All]" allUniqueName="[Range 1].[order_items.is_veg].[All]" dimensionUniqueName="[Range 1]" displayFolder="" count="0" memberValueDatatype="20" unbalanced="0"/>
    <cacheHierarchy uniqueName="[Range 1].[order_items.quantity]" caption="order_items.quantity" attribute="1" defaultMemberUniqueName="[Range 1].[order_items.quantity].[All]" allUniqueName="[Range 1].[order_items.quantity].[All]" dimensionUniqueName="[Range 1]" displayFolder="" count="0" memberValueDatatype="20" unbalanced="0"/>
    <cacheHierarchy uniqueName="[Range 1].[Veg/Non-Veg]" caption="Veg/Non-Veg" attribute="1" defaultMemberUniqueName="[Range 1].[Veg/Non-Veg].[All]" allUniqueName="[Range 1].[Veg/Non-Veg].[All]" dimensionUniqueName="[Range 1]" displayFolder="" count="2" memberValueDatatype="130" unbalanced="0">
      <fieldsUsage count="2">
        <fieldUsage x="-1"/>
        <fieldUsage x="2"/>
      </fieldsUsage>
    </cacheHierarchy>
    <cacheHierarchy uniqueName="[Range 2].[order_id]" caption="order_id" attribute="1" defaultMemberUniqueName="[Range 2].[order_id].[All]" allUniqueName="[Range 2].[order_id].[All]" dimensionUniqueName="[Range 2]" displayFolder="" count="0" memberValueDatatype="5" unbalanced="0"/>
    <cacheHierarchy uniqueName="[Range 2].[is_coupon_applied]" caption="is_coupon_applied" attribute="1" defaultMemberUniqueName="[Range 2].[is_coupon_applied].[All]" allUniqueName="[Range 2].[is_coupon_applied].[All]" dimensionUniqueName="[Range 2]" displayFolder="" count="0" memberValueDatatype="11" unbalanced="0"/>
    <cacheHierarchy uniqueName="[Range 2].[coupon_applied]" caption="coupon_applied" attribute="1" defaultMemberUniqueName="[Range 2].[coupon_applied].[All]" allUniqueName="[Range 2].[coupon_applied].[All]" dimensionUniqueName="[Range 2]" displayFolder="" count="0" memberValueDatatype="130" unbalanced="0"/>
    <cacheHierarchy uniqueName="[Range 2].[offers_data]" caption="offers_data" attribute="1" defaultMemberUniqueName="[Range 2].[offers_data].[All]" allUniqueName="[Range 2].[offers_data].[All]" dimensionUniqueName="[Range 2]" displayFolder="" count="0" memberValueDatatype="130" unbalanced="0"/>
    <cacheHierarchy uniqueName="[Range 2].[order_time]" caption="order_time" attribute="1" defaultMemberUniqueName="[Range 2].[order_time].[All]" allUniqueName="[Range 2].[order_time].[All]" dimensionUniqueName="[Range 2]" displayFolder="" count="0" memberValueDatatype="130" unbalanced="0"/>
    <cacheHierarchy uniqueName="[Range 2].[confirmed_time]" caption="confirmed_time" attribute="1" defaultMemberUniqueName="[Range 2].[confirmed_time].[All]" allUniqueName="[Range 2].[confirmed_time].[All]" dimensionUniqueName="[Range 2]" displayFolder="" count="0" memberValueDatatype="130" unbalanced="0"/>
    <cacheHierarchy uniqueName="[Range 2].[customer_id]" caption="customer_id" attribute="1" defaultMemberUniqueName="[Range 2].[customer_id].[All]" allUniqueName="[Range 2].[customer_id].[All]" dimensionUniqueName="[Range 2]" displayFolder="" count="0" memberValueDatatype="20" unbalanced="0"/>
    <cacheHierarchy uniqueName="[Range 2].[order_status]" caption="order_status" attribute="1" defaultMemberUniqueName="[Range 2].[order_status].[All]" allUniqueName="[Range 2].[order_status].[All]" dimensionUniqueName="[Range 2]" displayFolder="" count="0" memberValueDatatype="130" unbalanced="0"/>
    <cacheHierarchy uniqueName="[Range 2].[delivery_boy]" caption="delivery_boy" attribute="1" defaultMemberUniqueName="[Range 2].[delivery_boy].[All]" allUniqueName="[Range 2].[delivery_boy].[All]" dimensionUniqueName="[Range 2]" displayFolder="" count="0" memberValueDatatype="130" unbalanced="0"/>
    <cacheHierarchy uniqueName="[Range 2].[restaurant_id]" caption="restaurant_id" attribute="1" defaultMemberUniqueName="[Range 2].[restaurant_id].[All]" allUniqueName="[Range 2].[restaurant_id].[All]" dimensionUniqueName="[Range 2]" displayFolder="" count="0" memberValueDatatype="20" unbalanced="0"/>
    <cacheHierarchy uniqueName="[Range 2].[restaurant_name]" caption="restaurant_name" attribute="1" defaultMemberUniqueName="[Range 2].[restaurant_name].[All]" allUniqueName="[Range 2].[restaurant_name].[All]" dimensionUniqueName="[Range 2]" displayFolder="" count="0" memberValueDatatype="130" unbalanced="0"/>
    <cacheHierarchy uniqueName="[Range 2].[restaurant_address]" caption="restaurant_address" attribute="1" defaultMemberUniqueName="[Range 2].[restaurant_address].[All]" allUniqueName="[Range 2].[restaurant_address].[All]" dimensionUniqueName="[Range 2]" displayFolder="" count="0" memberValueDatatype="130" unbalanced="0"/>
    <cacheHierarchy uniqueName="[Range 2].[restaurant_locality]" caption="restaurant_locality" attribute="1" defaultMemberUniqueName="[Range 2].[restaurant_locality].[All]" allUniqueName="[Range 2].[restaurant_locality].[All]" dimensionUniqueName="[Range 2]" displayFolder="" count="0" memberValueDatatype="130" unbalanced="0"/>
    <cacheHierarchy uniqueName="[Range 2].[restaurant_city_name]" caption="restaurant_city_name" attribute="1" defaultMemberUniqueName="[Range 2].[restaurant_city_name].[All]" allUniqueName="[Range 2].[restaurant_city_name].[All]" dimensionUniqueName="[Range 2]" displayFolder="" count="0" memberValueDatatype="130" unbalanced="0"/>
    <cacheHierarchy uniqueName="[Range 2].[delivery_time_in_seconds]" caption="delivery_time_in_seconds" attribute="1" defaultMemberUniqueName="[Range 2].[delivery_time_in_seconds].[All]" allUniqueName="[Range 2].[delivery_time_in_seconds].[All]" dimensionUniqueName="[Range 2]" displayFolder="" count="0" memberValueDatatype="20" unbalanced="0"/>
    <cacheHierarchy uniqueName="[Range 2].[order_total]" caption="order_total" attribute="1" defaultMemberUniqueName="[Range 2].[order_total].[All]" allUniqueName="[Range 2].[order_total].[All]" dimensionUniqueName="[Range 2]" displayFolder="" count="0" memberValueDatatype="20" unbalanced="0"/>
    <cacheHierarchy uniqueName="[Range 2].[order_total_with_tip]" caption="order_total_with_tip" attribute="1" defaultMemberUniqueName="[Range 2].[order_total_with_tip].[All]" allUniqueName="[Range 2].[order_total_with_tip].[All]" dimensionUniqueName="[Range 2]" displayFolder="" count="0" memberValueDatatype="20" unbalanced="0"/>
    <cacheHierarchy uniqueName="[Range 2].[net_total]" caption="net_total" attribute="1" defaultMemberUniqueName="[Range 2].[net_total].[All]" allUniqueName="[Range 2].[net_total].[All]" dimensionUniqueName="[Range 2]" displayFolder="" count="0" memberValueDatatype="20" unbalanced="0"/>
    <cacheHierarchy uniqueName="[Range 2].[item_total]" caption="item_total" attribute="1" defaultMemberUniqueName="[Range 2].[item_total].[All]" allUniqueName="[Range 2].[item_total].[All]" dimensionUniqueName="[Range 2]" displayFolder="" count="0" memberValueDatatype="5" unbalanced="0"/>
    <cacheHierarchy uniqueName="[Range 2].[free_delivery_discount_hit]" caption="free_delivery_discount_hit" attribute="1" defaultMemberUniqueName="[Range 2].[free_delivery_discount_hit].[All]" allUniqueName="[Range 2].[free_delivery_discount_hit].[All]" dimensionUniqueName="[Range 2]" displayFolder="" count="0" memberValueDatatype="20" unbalanced="0"/>
    <cacheHierarchy uniqueName="[Range 2].[restaurant_order_rating]" caption="restaurant_order_rating" attribute="1" defaultMemberUniqueName="[Range 2].[restaurant_order_rating].[All]" allUniqueName="[Range 2].[restaurant_order_rating].[All]" dimensionUniqueName="[Range 2]" displayFolder="" count="0" memberValueDatatype="20" unbalanced="0"/>
    <cacheHierarchy uniqueName="[Range 2].[restaurant_lat_lng]" caption="restaurant_lat_lng" attribute="1" defaultMemberUniqueName="[Range 2].[restaurant_lat_lng].[All]" allUniqueName="[Range 2].[restaurant_lat_lng].[All]" dimensionUniqueName="[Range 2]" displayFolder="" count="0" memberValueDatatype="130" unbalanced="0"/>
    <cacheHierarchy uniqueName="[Range 2].[restaurant_customer_distance]" caption="restaurant_customer_distance" attribute="1" defaultMemberUniqueName="[Range 2].[restaurant_customer_distance].[All]" allUniqueName="[Range 2].[restaurant_customer_distance].[All]" dimensionUniqueName="[Range 2]" displayFolder="" count="0" memberValueDatatype="5" unbalanced="0"/>
    <cacheHierarchy uniqueName="[Range 2].[coupon_code]" caption="coupon_code" attribute="1" defaultMemberUniqueName="[Range 2].[coupon_code].[All]" allUniqueName="[Range 2].[coupon_code].[All]" dimensionUniqueName="[Range 2]" displayFolder="" count="0" memberValueDatatype="130" unbalanced="0"/>
    <cacheHierarchy uniqueName="[Range 2].[order_payment_method]" caption="order_payment_method" attribute="1" defaultMemberUniqueName="[Range 2].[order_payment_method].[All]" allUniqueName="[Range 2].[order_payment_method].[All]" dimensionUniqueName="[Range 2]" displayFolder="" count="0" memberValueDatatype="130" unbalanced="0"/>
    <cacheHierarchy uniqueName="[Range 2].[restaurant_area_name]" caption="restaurant_area_name" attribute="1" defaultMemberUniqueName="[Range 2].[restaurant_area_name].[All]" allUniqueName="[Range 2].[restaurant_area_name].[All]" dimensionUniqueName="[Range 2]" displayFolder="" count="0" memberValueDatatype="130" unbalanced="0"/>
    <cacheHierarchy uniqueName="[Range 2].[on_time]" caption="on_time" attribute="1" defaultMemberUniqueName="[Range 2].[on_time].[All]" allUniqueName="[Range 2].[on_time].[All]" dimensionUniqueName="[Range 2]" displayFolder="" count="0" memberValueDatatype="11" unbalanced="0"/>
    <cacheHierarchy uniqueName="[Range 2].[rain_mode]" caption="rain_mode" attribute="1" defaultMemberUniqueName="[Range 2].[rain_mode].[All]" allUniqueName="[Range 2].[rain_mode].[All]" dimensionUniqueName="[Range 2]" displayFolder="" count="0" memberValueDatatype="20" unbalanced="0"/>
    <cacheHierarchy uniqueName="[Range 2].[Order Mod Date]" caption="Order Mod Date" attribute="1" defaultMemberUniqueName="[Range 2].[Order Mod Date].[All]" allUniqueName="[Range 2].[Order Mod Date].[All]" dimensionUniqueName="[Range 2]" displayFolder="" count="0" memberValueDatatype="130" unbalanced="0"/>
    <cacheHierarchy uniqueName="[Range 2].[area_name_code]" caption="area_name_code" attribute="1" defaultMemberUniqueName="[Range 2].[area_name_code].[All]" allUniqueName="[Range 2].[area_name_code].[All]" dimensionUniqueName="[Range 2]" displayFolder="" count="0" memberValueDatatype="130" unbalanced="0"/>
    <cacheHierarchy uniqueName="[Range 2].[mod restaurant name]" caption="mod restaurant name" attribute="1" defaultMemberUniqueName="[Range 2].[mod restaurant name].[All]" allUniqueName="[Range 2].[mod restaurant name].[All]" dimensionUniqueName="[Range 2]" displayFolder="" count="0" memberValueDatatype="130" unbalanced="0"/>
    <cacheHierarchy uniqueName="[Range 2].[Latitude]" caption="Latitude" attribute="1" defaultMemberUniqueName="[Range 2].[Latitude].[All]" allUniqueName="[Range 2].[Latitud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130" unbalanced="0"/>
    <cacheHierarchy uniqueName="[Range 2].[month]" caption="month" attribute="1" time="1" defaultMemberUniqueName="[Range 2].[month].[All]" allUniqueName="[Range 2].[month].[All]" dimensionUniqueName="[Range 2]" displayFolder="" count="0" memberValueDatatype="7" unbalanced="0"/>
    <cacheHierarchy uniqueName="[Range 2].[month (Year)]" caption="month (Year)" attribute="1" defaultMemberUniqueName="[Range 2].[month (Year)].[All]" allUniqueName="[Range 2].[month (Year)].[All]" dimensionUniqueName="[Range 2]" displayFolder="" count="0" memberValueDatatype="130" unbalanced="0"/>
    <cacheHierarchy uniqueName="[Range 2].[month (Quarter)]" caption="month (Quarter)" attribute="1" defaultMemberUniqueName="[Range 2].[month (Quarter)].[All]" allUniqueName="[Range 2].[month (Quarter)].[All]" dimensionUniqueName="[Range 2]" displayFolder="" count="0" memberValueDatatype="130" unbalanced="0"/>
    <cacheHierarchy uniqueName="[Range 2].[month (Month)]" caption="month (Month)" attribute="1" defaultMemberUniqueName="[Range 2].[month (Month)].[All]" allUniqueName="[Range 2].[month (Month)].[All]" dimensionUniqueName="[Range 2]" displayFolder="" count="0" memberValueDatatype="130" unbalanced="0"/>
    <cacheHierarchy uniqueName="[Range 3].[order_id]" caption="order_id" attribute="1" defaultMemberUniqueName="[Range 3].[order_id].[All]" allUniqueName="[Range 3].[order_id].[All]" dimensionUniqueName="[Range 3]" displayFolder="" count="0" memberValueDatatype="5" unbalanced="0"/>
    <cacheHierarchy uniqueName="[Range 3].[is_coupon_applied]" caption="is_coupon_applied" attribute="1" defaultMemberUniqueName="[Range 3].[is_coupon_applied].[All]" allUniqueName="[Range 3].[is_coupon_applied].[All]" dimensionUniqueName="[Range 3]" displayFolder="" count="0" memberValueDatatype="11" unbalanced="0"/>
    <cacheHierarchy uniqueName="[Range 3].[coupon_applied]" caption="coupon_applied" attribute="1" defaultMemberUniqueName="[Range 3].[coupon_applied].[All]" allUniqueName="[Range 3].[coupon_applied].[All]" dimensionUniqueName="[Range 3]" displayFolder="" count="0" memberValueDatatype="130" unbalanced="0"/>
    <cacheHierarchy uniqueName="[Range 3].[offers_data]" caption="offers_data" attribute="1" defaultMemberUniqueName="[Range 3].[offers_data].[All]" allUniqueName="[Range 3].[offers_data].[All]" dimensionUniqueName="[Range 3]" displayFolder="" count="0" memberValueDatatype="130" unbalanced="0"/>
    <cacheHierarchy uniqueName="[Range 3].[order_time]" caption="order_time" attribute="1" defaultMemberUniqueName="[Range 3].[order_time].[All]" allUniqueName="[Range 3].[order_time].[All]" dimensionUniqueName="[Range 3]" displayFolder="" count="0" memberValueDatatype="130" unbalanced="0"/>
    <cacheHierarchy uniqueName="[Range 3].[confirmed_time]" caption="confirmed_time" attribute="1" defaultMemberUniqueName="[Range 3].[confirmed_time].[All]" allUniqueName="[Range 3].[confirmed_time].[All]" dimensionUniqueName="[Range 3]" displayFolder="" count="0" memberValueDatatype="130" unbalanced="0"/>
    <cacheHierarchy uniqueName="[Range 3].[customer_id]" caption="customer_id" attribute="1" defaultMemberUniqueName="[Range 3].[customer_id].[All]" allUniqueName="[Range 3].[customer_id].[All]" dimensionUniqueName="[Range 3]" displayFolder="" count="0" memberValueDatatype="20" unbalanced="0"/>
    <cacheHierarchy uniqueName="[Range 3].[order_status]" caption="order_status" attribute="1" defaultMemberUniqueName="[Range 3].[order_status].[All]" allUniqueName="[Range 3].[order_status].[All]" dimensionUniqueName="[Range 3]" displayFolder="" count="0" memberValueDatatype="130" unbalanced="0"/>
    <cacheHierarchy uniqueName="[Range 3].[delivery_boy]" caption="delivery_boy" attribute="1" defaultMemberUniqueName="[Range 3].[delivery_boy].[All]" allUniqueName="[Range 3].[delivery_boy].[All]" dimensionUniqueName="[Range 3]" displayFolder="" count="0" memberValueDatatype="130" unbalanced="0"/>
    <cacheHierarchy uniqueName="[Range 3].[restaurant_id]" caption="restaurant_id" attribute="1" defaultMemberUniqueName="[Range 3].[restaurant_id].[All]" allUniqueName="[Range 3].[restaurant_id].[All]" dimensionUniqueName="[Range 3]" displayFolder="" count="0" memberValueDatatype="20" unbalanced="0"/>
    <cacheHierarchy uniqueName="[Range 3].[restaurant_name]" caption="restaurant_name" attribute="1" defaultMemberUniqueName="[Range 3].[restaurant_name].[All]" allUniqueName="[Range 3].[restaurant_name].[All]" dimensionUniqueName="[Range 3]" displayFolder="" count="0" memberValueDatatype="130" unbalanced="0"/>
    <cacheHierarchy uniqueName="[Range 3].[restaurant_address]" caption="restaurant_address" attribute="1" defaultMemberUniqueName="[Range 3].[restaurant_address].[All]" allUniqueName="[Range 3].[restaurant_address].[All]" dimensionUniqueName="[Range 3]" displayFolder="" count="0" memberValueDatatype="130" unbalanced="0"/>
    <cacheHierarchy uniqueName="[Range 3].[restaurant_locality]" caption="restaurant_locality" attribute="1" defaultMemberUniqueName="[Range 3].[restaurant_locality].[All]" allUniqueName="[Range 3].[restaurant_locality].[All]" dimensionUniqueName="[Range 3]" displayFolder="" count="0" memberValueDatatype="130" unbalanced="0"/>
    <cacheHierarchy uniqueName="[Range 3].[restaurant_city_name]" caption="restaurant_city_name" attribute="1" defaultMemberUniqueName="[Range 3].[restaurant_city_name].[All]" allUniqueName="[Range 3].[restaurant_city_name].[All]" dimensionUniqueName="[Range 3]" displayFolder="" count="0" memberValueDatatype="130" unbalanced="0"/>
    <cacheHierarchy uniqueName="[Range 3].[delivery_time_in_seconds]" caption="delivery_time_in_seconds" attribute="1" defaultMemberUniqueName="[Range 3].[delivery_time_in_seconds].[All]" allUniqueName="[Range 3].[delivery_time_in_seconds].[All]" dimensionUniqueName="[Range 3]" displayFolder="" count="0" memberValueDatatype="20" unbalanced="0"/>
    <cacheHierarchy uniqueName="[Range 3].[order_total]" caption="order_total" attribute="1" defaultMemberUniqueName="[Range 3].[order_total].[All]" allUniqueName="[Range 3].[order_total].[All]" dimensionUniqueName="[Range 3]" displayFolder="" count="0" memberValueDatatype="20" unbalanced="0"/>
    <cacheHierarchy uniqueName="[Range 3].[order_total_with_tip]" caption="order_total_with_tip" attribute="1" defaultMemberUniqueName="[Range 3].[order_total_with_tip].[All]" allUniqueName="[Range 3].[order_total_with_tip].[All]" dimensionUniqueName="[Range 3]" displayFolder="" count="0" memberValueDatatype="20" unbalanced="0"/>
    <cacheHierarchy uniqueName="[Range 3].[net_total]" caption="net_total" attribute="1" defaultMemberUniqueName="[Range 3].[net_total].[All]" allUniqueName="[Range 3].[net_total].[All]" dimensionUniqueName="[Range 3]" displayFolder="" count="0" memberValueDatatype="20" unbalanced="0"/>
    <cacheHierarchy uniqueName="[Range 3].[item_total]" caption="item_total" attribute="1" defaultMemberUniqueName="[Range 3].[item_total].[All]" allUniqueName="[Range 3].[item_total].[All]" dimensionUniqueName="[Range 3]" displayFolder="" count="0" memberValueDatatype="5" unbalanced="0"/>
    <cacheHierarchy uniqueName="[Range 3].[free_delivery_discount_hit]" caption="free_delivery_discount_hit" attribute="1" defaultMemberUniqueName="[Range 3].[free_delivery_discount_hit].[All]" allUniqueName="[Range 3].[free_delivery_discount_hit].[All]" dimensionUniqueName="[Range 3]" displayFolder="" count="0" memberValueDatatype="20" unbalanced="0"/>
    <cacheHierarchy uniqueName="[Range 3].[restaurant_order_rating]" caption="restaurant_order_rating" attribute="1" defaultMemberUniqueName="[Range 3].[restaurant_order_rating].[All]" allUniqueName="[Range 3].[restaurant_order_rating].[All]" dimensionUniqueName="[Range 3]" displayFolder="" count="0" memberValueDatatype="20" unbalanced="0"/>
    <cacheHierarchy uniqueName="[Range 3].[restaurant_lat_lng]" caption="restaurant_lat_lng" attribute="1" defaultMemberUniqueName="[Range 3].[restaurant_lat_lng].[All]" allUniqueName="[Range 3].[restaurant_lat_lng].[All]" dimensionUniqueName="[Range 3]" displayFolder="" count="0" memberValueDatatype="130" unbalanced="0"/>
    <cacheHierarchy uniqueName="[Range 3].[restaurant_customer_distance]" caption="restaurant_customer_distance" attribute="1" defaultMemberUniqueName="[Range 3].[restaurant_customer_distance].[All]" allUniqueName="[Range 3].[restaurant_customer_distance].[All]" dimensionUniqueName="[Range 3]" displayFolder="" count="0" memberValueDatatype="5" unbalanced="0"/>
    <cacheHierarchy uniqueName="[Range 3].[coupon_code]" caption="coupon_code" attribute="1" defaultMemberUniqueName="[Range 3].[coupon_code].[All]" allUniqueName="[Range 3].[coupon_code].[All]" dimensionUniqueName="[Range 3]" displayFolder="" count="0" memberValueDatatype="130" unbalanced="0"/>
    <cacheHierarchy uniqueName="[Range 3].[order_payment_method]" caption="order_payment_method" attribute="1" defaultMemberUniqueName="[Range 3].[order_payment_method].[All]" allUniqueName="[Range 3].[order_payment_method].[All]" dimensionUniqueName="[Range 3]" displayFolder="" count="0" memberValueDatatype="130" unbalanced="0"/>
    <cacheHierarchy uniqueName="[Range 3].[restaurant_area_name]" caption="restaurant_area_name" attribute="1" defaultMemberUniqueName="[Range 3].[restaurant_area_name].[All]" allUniqueName="[Range 3].[restaurant_area_name].[All]" dimensionUniqueName="[Range 3]" displayFolder="" count="0" memberValueDatatype="130" unbalanced="0"/>
    <cacheHierarchy uniqueName="[Range 3].[on_time]" caption="on_time" attribute="1" defaultMemberUniqueName="[Range 3].[on_time].[All]" allUniqueName="[Range 3].[on_time].[All]" dimensionUniqueName="[Range 3]" displayFolder="" count="0" memberValueDatatype="11" unbalanced="0"/>
    <cacheHierarchy uniqueName="[Range 3].[rain_mode]" caption="rain_mode" attribute="1" defaultMemberUniqueName="[Range 3].[rain_mode].[All]" allUniqueName="[Range 3].[rain_mode].[All]" dimensionUniqueName="[Range 3]" displayFolder="" count="0" memberValueDatatype="20" unbalanced="0"/>
    <cacheHierarchy uniqueName="[Range 3].[Order Mod Date]" caption="Order Mod Date" attribute="1" defaultMemberUniqueName="[Range 3].[Order Mod Date].[All]" allUniqueName="[Range 3].[Order Mod Date].[All]" dimensionUniqueName="[Range 3]" displayFolder="" count="0" memberValueDatatype="130" unbalanced="0"/>
    <cacheHierarchy uniqueName="[Range 3].[area_name_code]" caption="area_name_code" attribute="1" defaultMemberUniqueName="[Range 3].[area_name_code].[All]" allUniqueName="[Range 3].[area_name_code].[All]" dimensionUniqueName="[Range 3]" displayFolder="" count="0" memberValueDatatype="130" unbalanced="0"/>
    <cacheHierarchy uniqueName="[Range 3].[mod restaurant name]" caption="mod restaurant name" attribute="1" defaultMemberUniqueName="[Range 3].[mod restaurant name].[All]" allUniqueName="[Range 3].[mod restaurant name].[All]" dimensionUniqueName="[Range 3]" displayFolder="" count="0" memberValueDatatype="130" unbalanced="0"/>
    <cacheHierarchy uniqueName="[Table3].[Latitude]" caption="Latitude" attribute="1" defaultMemberUniqueName="[Table3].[Latitude].[All]" allUniqueName="[Table3].[Latitude].[All]" dimensionUniqueName="[Table3]" displayFolder="" count="0" memberValueDatatype="130" unbalanced="0"/>
    <cacheHierarchy uniqueName="[Table3].[Longitude]" caption="Longitude" attribute="1" defaultMemberUniqueName="[Table3].[Longitude].[All]" allUniqueName="[Table3].[Longitude].[All]" dimensionUniqueName="[Table3]" displayFolder="" count="0" memberValueDatatype="130" unbalanced="0"/>
    <cacheHierarchy uniqueName="[Range 2].[month (Month Index)]" caption="month (Month Index)" attribute="1" defaultMemberUniqueName="[Range 2].[month (Month Index)].[All]" allUniqueName="[Range 2].[month (Month Index)].[All]" dimensionUniqueName="[Range 2]" displayFolder="" count="0" memberValueDatatype="20" unbalanced="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item_total]" caption="Sum of item_total" measure="1" displayFolder="" measureGroup="Range" count="0" hidden="1">
      <extLst>
        <ext xmlns:x15="http://schemas.microsoft.com/office/spreadsheetml/2010/11/main" uri="{B97F6D7D-B522-45F9-BDA1-12C45D357490}">
          <x15:cacheHierarchy aggregatedColumn="18"/>
        </ext>
      </extLst>
    </cacheHierarchy>
    <cacheHierarchy uniqueName="[Measures].[Count of mod restaurant name]" caption="Count of mod restaurant name" measure="1" displayFolder="" measureGroup="Range"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net_total]" caption="Sum of net_total" measure="1" displayFolder="" measureGroup="Range" count="0" hidden="1">
      <extLst>
        <ext xmlns:x15="http://schemas.microsoft.com/office/spreadsheetml/2010/11/main" uri="{B97F6D7D-B522-45F9-BDA1-12C45D357490}">
          <x15:cacheHierarchy aggregatedColumn="17"/>
        </ext>
      </extLst>
    </cacheHierarchy>
    <cacheHierarchy uniqueName="[Measures].[Count of order_time]" caption="Count of order_time" measure="1" displayFolder="" measureGroup="Range" count="0" hidden="1">
      <extLst>
        <ext xmlns:x15="http://schemas.microsoft.com/office/spreadsheetml/2010/11/main" uri="{B97F6D7D-B522-45F9-BDA1-12C45D357490}">
          <x15:cacheHierarchy aggregatedColumn="4"/>
        </ext>
      </extLst>
    </cacheHierarchy>
    <cacheHierarchy uniqueName="[Measures].[Count of Order Mod Date]" caption="Count of Order Mod Date" measure="1" displayFolder="" measureGroup="Range"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Range 2" count="0" hidden="1">
      <extLst>
        <ext xmlns:x15="http://schemas.microsoft.com/office/spreadsheetml/2010/11/main" uri="{B97F6D7D-B522-45F9-BDA1-12C45D357490}">
          <x15:cacheHierarchy aggregatedColumn="38"/>
        </ext>
      </extLst>
    </cacheHierarchy>
    <cacheHierarchy uniqueName="[Measures].[Count of order_id]" caption="Count of order_id" measure="1" displayFolder="" measureGroup="Range 2" count="0" hidden="1">
      <extLst>
        <ext xmlns:x15="http://schemas.microsoft.com/office/spreadsheetml/2010/11/main" uri="{B97F6D7D-B522-45F9-BDA1-12C45D357490}">
          <x15:cacheHierarchy aggregatedColumn="38"/>
        </ext>
      </extLst>
    </cacheHierarchy>
    <cacheHierarchy uniqueName="[Measures].[Sum of item_total 2]" caption="Sum of item_total 2" measure="1" displayFolder="" measureGroup="Range 2" count="0" hidden="1">
      <extLst>
        <ext xmlns:x15="http://schemas.microsoft.com/office/spreadsheetml/2010/11/main" uri="{B97F6D7D-B522-45F9-BDA1-12C45D357490}">
          <x15:cacheHierarchy aggregatedColumn="56"/>
        </ext>
      </extLst>
    </cacheHierarchy>
    <cacheHierarchy uniqueName="[Measures].[Sum of order_items.quantity]" caption="Sum of order_items.quantity" measure="1" displayFolder="" measureGroup="Range 1" count="0" hidden="1">
      <extLst>
        <ext xmlns:x15="http://schemas.microsoft.com/office/spreadsheetml/2010/11/main" uri="{B97F6D7D-B522-45F9-BDA1-12C45D357490}">
          <x15:cacheHierarchy aggregatedColumn="36"/>
        </ext>
      </extLst>
    </cacheHierarchy>
    <cacheHierarchy uniqueName="[Measures].[Count of order_items.name]" caption="Count of order_items.name" measure="1" displayFolder="" measureGroup="Range 1" count="0" hidden="1">
      <extLst>
        <ext xmlns:x15="http://schemas.microsoft.com/office/spreadsheetml/2010/11/main" uri="{B97F6D7D-B522-45F9-BDA1-12C45D357490}">
          <x15:cacheHierarchy aggregatedColumn="34"/>
        </ext>
      </extLst>
    </cacheHierarchy>
    <cacheHierarchy uniqueName="[Measures].[Sum of order_id 2]" caption="Sum of order_id 2" measure="1" displayFolder="" measureGroup="Range 3" count="0" hidden="1">
      <extLst>
        <ext xmlns:x15="http://schemas.microsoft.com/office/spreadsheetml/2010/11/main" uri="{B97F6D7D-B522-45F9-BDA1-12C45D357490}">
          <x15:cacheHierarchy aggregatedColumn="75"/>
        </ext>
      </extLst>
    </cacheHierarchy>
    <cacheHierarchy uniqueName="[Measures].[Count of order_id 2]" caption="Count of order_id 2" measure="1" displayFolder="" measureGroup="Range 3" count="0" hidden="1">
      <extLst>
        <ext xmlns:x15="http://schemas.microsoft.com/office/spreadsheetml/2010/11/main" uri="{B97F6D7D-B522-45F9-BDA1-12C45D357490}">
          <x15:cacheHierarchy aggregatedColumn="75"/>
        </ext>
      </extLst>
    </cacheHierarchy>
    <cacheHierarchy uniqueName="[Measures].[Sum of rain_mode]" caption="Sum of rain_mode" measure="1" displayFolder="" measureGroup="Range 3" count="0" hidden="1">
      <extLst>
        <ext xmlns:x15="http://schemas.microsoft.com/office/spreadsheetml/2010/11/main" uri="{B97F6D7D-B522-45F9-BDA1-12C45D357490}">
          <x15:cacheHierarchy aggregatedColumn="102"/>
        </ext>
      </extLst>
    </cacheHierarchy>
    <cacheHierarchy uniqueName="[Measures].[Count of is_coupon_applied]" caption="Count of is_coupon_applied" measure="1" displayFolder="" measureGroup="Range 3" count="0" hidden="1">
      <extLst>
        <ext xmlns:x15="http://schemas.microsoft.com/office/spreadsheetml/2010/11/main" uri="{B97F6D7D-B522-45F9-BDA1-12C45D357490}">
          <x15:cacheHierarchy aggregatedColumn="76"/>
        </ext>
      </extLst>
    </cacheHierarchy>
    <cacheHierarchy uniqueName="[Measures].[Count of rain_mode]" caption="Count of rain_mode" measure="1" displayFolder="" measureGroup="Range 3" count="0" hidden="1">
      <extLst>
        <ext xmlns:x15="http://schemas.microsoft.com/office/spreadsheetml/2010/11/main" uri="{B97F6D7D-B522-45F9-BDA1-12C45D357490}">
          <x15:cacheHierarchy aggregatedColumn="10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able3" uniqueName="[Table3]" caption="Table3"/>
  </dimensions>
  <measureGroups count="5">
    <measureGroup name="Range" caption="Range"/>
    <measureGroup name="Range 1" caption="Range 1"/>
    <measureGroup name="Range 2" caption="Range 2"/>
    <measureGroup name="Range 3" caption="Range 3"/>
    <measureGroup name="Table3" caption="Tabl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 refreshedDate="45933.002346990739" backgroundQuery="1" createdVersion="7" refreshedVersion="7" minRefreshableVersion="3" recordCount="0" supportSubquery="1" supportAdvancedDrill="1" xr:uid="{A9DA205E-15EE-4499-9848-3442BE7F85D6}">
  <cacheSource type="external" connectionId="3"/>
  <cacheFields count="5">
    <cacheField name="[Range 2].[month (Month)].[month (Month)]" caption="month (Month)" numFmtId="0" hierarchy="74" level="1">
      <sharedItems count="11">
        <s v="Jan"/>
        <s v="Feb"/>
        <s v="Mar"/>
        <s v="Apr"/>
        <s v="May"/>
        <s v="Jul"/>
        <s v="Aug"/>
        <s v="Sep"/>
        <s v="Oct"/>
        <s v="Nov"/>
        <s v="Dec"/>
      </sharedItems>
    </cacheField>
    <cacheField name="[Measures].[Count of order_id]" caption="Count of order_id" numFmtId="0" hierarchy="121" level="32767"/>
    <cacheField name="[Measures].[Sum of item_total 2]" caption="Sum of item_total 2" numFmtId="0" hierarchy="122" level="32767"/>
    <cacheField name="[Range 2].[month].[month]" caption="month" numFmtId="0" hierarchy="71" level="1">
      <sharedItems containsSemiMixedTypes="0" containsNonDate="0" containsString="0"/>
    </cacheField>
    <cacheField name="[Range 1].[Veg/Non-Veg].[Veg/Non-Veg]" caption="Veg/Non-Veg" numFmtId="0" hierarchy="37" level="1">
      <sharedItems containsSemiMixedTypes="0" containsNonDate="0" containsString="0"/>
    </cacheField>
  </cacheFields>
  <cacheHierarchies count="130">
    <cacheHierarchy uniqueName="[Range].[order_id]" caption="order_id" attribute="1" defaultMemberUniqueName="[Range].[order_id].[All]" allUniqueName="[Range].[order_id].[All]" dimensionUniqueName="[Range]" displayFolder="" count="0" memberValueDatatype="5" unbalanced="0"/>
    <cacheHierarchy uniqueName="[Range].[is_coupon_applied]" caption="is_coupon_applied" attribute="1" defaultMemberUniqueName="[Range].[is_coupon_applied].[All]" allUniqueName="[Range].[is_coupon_applied].[All]" dimensionUniqueName="[Range]" displayFolder="" count="0" memberValueDatatype="11" unbalanced="0"/>
    <cacheHierarchy uniqueName="[Range].[coupon_applied]" caption="coupon_applied" attribute="1" defaultMemberUniqueName="[Range].[coupon_applied].[All]" allUniqueName="[Range].[coupon_applied].[All]" dimensionUniqueName="[Range]" displayFolder="" count="0" memberValueDatatype="130" unbalanced="0"/>
    <cacheHierarchy uniqueName="[Range].[offers_data]" caption="offers_data" attribute="1" defaultMemberUniqueName="[Range].[offers_data].[All]" allUniqueName="[Range].[offers_data].[All]" dimensionUniqueName="[Range]" displayFolder="" count="0" memberValueDatatype="130" unbalanced="0"/>
    <cacheHierarchy uniqueName="[Range].[order_time]" caption="order_time" attribute="1" defaultMemberUniqueName="[Range].[order_time].[All]" allUniqueName="[Range].[order_time].[All]" dimensionUniqueName="[Range]" displayFolder="" count="0" memberValueDatatype="130" unbalanced="0"/>
    <cacheHierarchy uniqueName="[Range].[confirmed_time]" caption="confirmed_time" attribute="1" defaultMemberUniqueName="[Range].[confirmed_time].[All]" allUniqueName="[Range].[confirmed_time].[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20" unbalanced="0"/>
    <cacheHierarchy uniqueName="[Range].[order_status]" caption="order_status" attribute="1" defaultMemberUniqueName="[Range].[order_status].[All]" allUniqueName="[Range].[order_status].[All]" dimensionUniqueName="[Range]" displayFolder="" count="0" memberValueDatatype="130" unbalanced="0"/>
    <cacheHierarchy uniqueName="[Range].[delivery_boy]" caption="delivery_boy" attribute="1" defaultMemberUniqueName="[Range].[delivery_boy].[All]" allUniqueName="[Range].[delivery_boy].[All]" dimensionUniqueName="[Range]" displayFolder="" count="0" memberValueDatatype="130" unbalanced="0"/>
    <cacheHierarchy uniqueName="[Range].[restaurant_id]" caption="restaurant_id" attribute="1" defaultMemberUniqueName="[Range].[restaurant_id].[All]" allUniqueName="[Range].[restaurant_id].[All]" dimensionUniqueName="[Range]" displayFolder="" count="0" memberValueDatatype="2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restaurant_address]" caption="restaurant_address" attribute="1" defaultMemberUniqueName="[Range].[restaurant_address].[All]" allUniqueName="[Range].[restaurant_address].[All]" dimensionUniqueName="[Range]" displayFolder="" count="0" memberValueDatatype="130" unbalanced="0"/>
    <cacheHierarchy uniqueName="[Range].[restaurant_locality]" caption="restaurant_locality" attribute="1" defaultMemberUniqueName="[Range].[restaurant_locality].[All]" allUniqueName="[Range].[restaurant_locality].[All]" dimensionUniqueName="[Range]" displayFolder="" count="0" memberValueDatatype="130" unbalanced="0"/>
    <cacheHierarchy uniqueName="[Range].[restaurant_city_name]" caption="restaurant_city_name" attribute="1" defaultMemberUniqueName="[Range].[restaurant_city_name].[All]" allUniqueName="[Range].[restaurant_city_name].[All]" dimensionUniqueName="[Range]" displayFolder="" count="0" memberValueDatatype="130" unbalanced="0"/>
    <cacheHierarchy uniqueName="[Range].[delivery_time_in_seconds]" caption="delivery_time_in_seconds" attribute="1" defaultMemberUniqueName="[Range].[delivery_time_in_seconds].[All]" allUniqueName="[Range].[delivery_time_in_seconds].[All]" dimensionUniqueName="[Range]" displayFolder="" count="0" memberValueDatatype="20" unbalanced="0"/>
    <cacheHierarchy uniqueName="[Range].[order_total]" caption="order_total" attribute="1" defaultMemberUniqueName="[Range].[order_total].[All]" allUniqueName="[Range].[order_total].[All]" dimensionUniqueName="[Range]" displayFolder="" count="0" memberValueDatatype="20" unbalanced="0"/>
    <cacheHierarchy uniqueName="[Range].[order_total_with_tip]" caption="order_total_with_tip" attribute="1" defaultMemberUniqueName="[Range].[order_total_with_tip].[All]" allUniqueName="[Range].[order_total_with_tip].[All]" dimensionUniqueName="[Range]" displayFolder="" count="0" memberValueDatatype="20" unbalanced="0"/>
    <cacheHierarchy uniqueName="[Range].[net_total]" caption="net_total" attribute="1" defaultMemberUniqueName="[Range].[net_total].[All]" allUniqueName="[Range].[net_total].[All]" dimensionUniqueName="[Range]" displayFolder="" count="0" memberValueDatatype="20" unbalanced="0"/>
    <cacheHierarchy uniqueName="[Range].[item_total]" caption="item_total" attribute="1" defaultMemberUniqueName="[Range].[item_total].[All]" allUniqueName="[Range].[item_total].[All]" dimensionUniqueName="[Range]" displayFolder="" count="0" memberValueDatatype="5" unbalanced="0"/>
    <cacheHierarchy uniqueName="[Range].[free_delivery_discount_hit]" caption="free_delivery_discount_hit" attribute="1" defaultMemberUniqueName="[Range].[free_delivery_discount_hit].[All]" allUniqueName="[Range].[free_delivery_discount_hit].[All]" dimensionUniqueName="[Range]" displayFolder="" count="0" memberValueDatatype="20" unbalanced="0"/>
    <cacheHierarchy uniqueName="[Range].[restaurant_order_rating]" caption="restaurant_order_rating" attribute="1" defaultMemberUniqueName="[Range].[restaurant_order_rating].[All]" allUniqueName="[Range].[restaurant_order_rating].[All]" dimensionUniqueName="[Range]" displayFolder="" count="0" memberValueDatatype="20" unbalanced="0"/>
    <cacheHierarchy uniqueName="[Range].[restaurant_lat_lng]" caption="restaurant_lat_lng" attribute="1" defaultMemberUniqueName="[Range].[restaurant_lat_lng].[All]" allUniqueName="[Range].[restaurant_lat_lng].[All]" dimensionUniqueName="[Range]" displayFolder="" count="0" memberValueDatatype="130" unbalanced="0"/>
    <cacheHierarchy uniqueName="[Range].[restaurant_customer_distance]" caption="restaurant_customer_distance" attribute="1" defaultMemberUniqueName="[Range].[restaurant_customer_distance].[All]" allUniqueName="[Range].[restaurant_customer_distance].[All]" dimensionUniqueName="[Range]" displayFolder="" count="0" memberValueDatatype="5" unbalanced="0"/>
    <cacheHierarchy uniqueName="[Range].[coupon_code]" caption="coupon_code" attribute="1" defaultMemberUniqueName="[Range].[coupon_code].[All]" allUniqueName="[Range].[coupon_code].[All]" dimensionUniqueName="[Range]" displayFolder="" count="0" memberValueDatatype="130" unbalanced="0"/>
    <cacheHierarchy uniqueName="[Range].[order_payment_method]" caption="order_payment_method" attribute="1" defaultMemberUniqueName="[Range].[order_payment_method].[All]" allUniqueName="[Range].[order_payment_method].[All]" dimensionUniqueName="[Range]" displayFolder="" count="0" memberValueDatatype="130" unbalanced="0"/>
    <cacheHierarchy uniqueName="[Range].[restaurant_area_name]" caption="restaurant_area_name" attribute="1" defaultMemberUniqueName="[Range].[restaurant_area_name].[All]" allUniqueName="[Range].[restaurant_area_name].[All]" dimensionUniqueName="[Range]" displayFolder="" count="0" memberValueDatatype="130" unbalanced="0"/>
    <cacheHierarchy uniqueName="[Range].[on_time]" caption="on_time" attribute="1" defaultMemberUniqueName="[Range].[on_time].[All]" allUniqueName="[Range].[on_time].[All]" dimensionUniqueName="[Range]" displayFolder="" count="0" memberValueDatatype="11" unbalanced="0"/>
    <cacheHierarchy uniqueName="[Range].[rain_mode]" caption="rain_mode" attribute="1" defaultMemberUniqueName="[Range].[rain_mode].[All]" allUniqueName="[Range].[rain_mode].[All]" dimensionUniqueName="[Range]" displayFolder="" count="0" memberValueDatatype="20" unbalanced="0"/>
    <cacheHierarchy uniqueName="[Range].[Order Mod Date]" caption="Order Mod Date" attribute="1" defaultMemberUniqueName="[Range].[Order Mod Date].[All]" allUniqueName="[Range].[Order Mod Date].[All]" dimensionUniqueName="[Range]" displayFolder="" count="0" memberValueDatatype="130" unbalanced="0"/>
    <cacheHierarchy uniqueName="[Range].[area_name_code]" caption="area_name_code" attribute="1" defaultMemberUniqueName="[Range].[area_name_code].[All]" allUniqueName="[Range].[area_name_code].[All]" dimensionUniqueName="[Range]" displayFolder="" count="0" memberValueDatatype="130" unbalanced="0"/>
    <cacheHierarchy uniqueName="[Range].[mod restaurant name]" caption="mod restaurant name" attribute="1" defaultMemberUniqueName="[Range].[mod restaurant name].[All]" allUniqueName="[Range].[mod restaurant name].[All]" dimensionUniqueName="[Range]" displayFolder="" count="0" memberValueDatatype="130" unbalanced="0"/>
    <cacheHierarchy uniqueName="[Range].[Latitude]" caption="Latitude" attribute="1" defaultMemberUniqueName="[Range].[Latitude].[All]" allUniqueName="[Range].[Latitud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5" unbalanced="0"/>
    <cacheHierarchy uniqueName="[Range 1].[order_items.name]" caption="order_items.name" attribute="1" defaultMemberUniqueName="[Range 1].[order_items.name].[All]" allUniqueName="[Range 1].[order_items.name].[All]" dimensionUniqueName="[Range 1]" displayFolder="" count="0" memberValueDatatype="130" unbalanced="0"/>
    <cacheHierarchy uniqueName="[Range 1].[order_items.is_veg]" caption="order_items.is_veg" attribute="1" defaultMemberUniqueName="[Range 1].[order_items.is_veg].[All]" allUniqueName="[Range 1].[order_items.is_veg].[All]" dimensionUniqueName="[Range 1]" displayFolder="" count="0" memberValueDatatype="20" unbalanced="0"/>
    <cacheHierarchy uniqueName="[Range 1].[order_items.quantity]" caption="order_items.quantity" attribute="1" defaultMemberUniqueName="[Range 1].[order_items.quantity].[All]" allUniqueName="[Range 1].[order_items.quantity].[All]" dimensionUniqueName="[Range 1]" displayFolder="" count="0" memberValueDatatype="20" unbalanced="0"/>
    <cacheHierarchy uniqueName="[Range 1].[Veg/Non-Veg]" caption="Veg/Non-Veg" attribute="1" defaultMemberUniqueName="[Range 1].[Veg/Non-Veg].[All]" allUniqueName="[Range 1].[Veg/Non-Veg].[All]" dimensionUniqueName="[Range 1]" displayFolder="" count="2" memberValueDatatype="130" unbalanced="0">
      <fieldsUsage count="2">
        <fieldUsage x="-1"/>
        <fieldUsage x="4"/>
      </fieldsUsage>
    </cacheHierarchy>
    <cacheHierarchy uniqueName="[Range 2].[order_id]" caption="order_id" attribute="1" defaultMemberUniqueName="[Range 2].[order_id].[All]" allUniqueName="[Range 2].[order_id].[All]" dimensionUniqueName="[Range 2]" displayFolder="" count="0" memberValueDatatype="5" unbalanced="0"/>
    <cacheHierarchy uniqueName="[Range 2].[is_coupon_applied]" caption="is_coupon_applied" attribute="1" defaultMemberUniqueName="[Range 2].[is_coupon_applied].[All]" allUniqueName="[Range 2].[is_coupon_applied].[All]" dimensionUniqueName="[Range 2]" displayFolder="" count="0" memberValueDatatype="11" unbalanced="0"/>
    <cacheHierarchy uniqueName="[Range 2].[coupon_applied]" caption="coupon_applied" attribute="1" defaultMemberUniqueName="[Range 2].[coupon_applied].[All]" allUniqueName="[Range 2].[coupon_applied].[All]" dimensionUniqueName="[Range 2]" displayFolder="" count="0" memberValueDatatype="130" unbalanced="0"/>
    <cacheHierarchy uniqueName="[Range 2].[offers_data]" caption="offers_data" attribute="1" defaultMemberUniqueName="[Range 2].[offers_data].[All]" allUniqueName="[Range 2].[offers_data].[All]" dimensionUniqueName="[Range 2]" displayFolder="" count="0" memberValueDatatype="130" unbalanced="0"/>
    <cacheHierarchy uniqueName="[Range 2].[order_time]" caption="order_time" attribute="1" defaultMemberUniqueName="[Range 2].[order_time].[All]" allUniqueName="[Range 2].[order_time].[All]" dimensionUniqueName="[Range 2]" displayFolder="" count="0" memberValueDatatype="130" unbalanced="0"/>
    <cacheHierarchy uniqueName="[Range 2].[confirmed_time]" caption="confirmed_time" attribute="1" defaultMemberUniqueName="[Range 2].[confirmed_time].[All]" allUniqueName="[Range 2].[confirmed_time].[All]" dimensionUniqueName="[Range 2]" displayFolder="" count="0" memberValueDatatype="130" unbalanced="0"/>
    <cacheHierarchy uniqueName="[Range 2].[customer_id]" caption="customer_id" attribute="1" defaultMemberUniqueName="[Range 2].[customer_id].[All]" allUniqueName="[Range 2].[customer_id].[All]" dimensionUniqueName="[Range 2]" displayFolder="" count="0" memberValueDatatype="20" unbalanced="0"/>
    <cacheHierarchy uniqueName="[Range 2].[order_status]" caption="order_status" attribute="1" defaultMemberUniqueName="[Range 2].[order_status].[All]" allUniqueName="[Range 2].[order_status].[All]" dimensionUniqueName="[Range 2]" displayFolder="" count="0" memberValueDatatype="130" unbalanced="0"/>
    <cacheHierarchy uniqueName="[Range 2].[delivery_boy]" caption="delivery_boy" attribute="1" defaultMemberUniqueName="[Range 2].[delivery_boy].[All]" allUniqueName="[Range 2].[delivery_boy].[All]" dimensionUniqueName="[Range 2]" displayFolder="" count="0" memberValueDatatype="130" unbalanced="0"/>
    <cacheHierarchy uniqueName="[Range 2].[restaurant_id]" caption="restaurant_id" attribute="1" defaultMemberUniqueName="[Range 2].[restaurant_id].[All]" allUniqueName="[Range 2].[restaurant_id].[All]" dimensionUniqueName="[Range 2]" displayFolder="" count="0" memberValueDatatype="20" unbalanced="0"/>
    <cacheHierarchy uniqueName="[Range 2].[restaurant_name]" caption="restaurant_name" attribute="1" defaultMemberUniqueName="[Range 2].[restaurant_name].[All]" allUniqueName="[Range 2].[restaurant_name].[All]" dimensionUniqueName="[Range 2]" displayFolder="" count="0" memberValueDatatype="130" unbalanced="0"/>
    <cacheHierarchy uniqueName="[Range 2].[restaurant_address]" caption="restaurant_address" attribute="1" defaultMemberUniqueName="[Range 2].[restaurant_address].[All]" allUniqueName="[Range 2].[restaurant_address].[All]" dimensionUniqueName="[Range 2]" displayFolder="" count="0" memberValueDatatype="130" unbalanced="0"/>
    <cacheHierarchy uniqueName="[Range 2].[restaurant_locality]" caption="restaurant_locality" attribute="1" defaultMemberUniqueName="[Range 2].[restaurant_locality].[All]" allUniqueName="[Range 2].[restaurant_locality].[All]" dimensionUniqueName="[Range 2]" displayFolder="" count="0" memberValueDatatype="130" unbalanced="0"/>
    <cacheHierarchy uniqueName="[Range 2].[restaurant_city_name]" caption="restaurant_city_name" attribute="1" defaultMemberUniqueName="[Range 2].[restaurant_city_name].[All]" allUniqueName="[Range 2].[restaurant_city_name].[All]" dimensionUniqueName="[Range 2]" displayFolder="" count="0" memberValueDatatype="130" unbalanced="0"/>
    <cacheHierarchy uniqueName="[Range 2].[delivery_time_in_seconds]" caption="delivery_time_in_seconds" attribute="1" defaultMemberUniqueName="[Range 2].[delivery_time_in_seconds].[All]" allUniqueName="[Range 2].[delivery_time_in_seconds].[All]" dimensionUniqueName="[Range 2]" displayFolder="" count="0" memberValueDatatype="20" unbalanced="0"/>
    <cacheHierarchy uniqueName="[Range 2].[order_total]" caption="order_total" attribute="1" defaultMemberUniqueName="[Range 2].[order_total].[All]" allUniqueName="[Range 2].[order_total].[All]" dimensionUniqueName="[Range 2]" displayFolder="" count="0" memberValueDatatype="20" unbalanced="0"/>
    <cacheHierarchy uniqueName="[Range 2].[order_total_with_tip]" caption="order_total_with_tip" attribute="1" defaultMemberUniqueName="[Range 2].[order_total_with_tip].[All]" allUniqueName="[Range 2].[order_total_with_tip].[All]" dimensionUniqueName="[Range 2]" displayFolder="" count="0" memberValueDatatype="20" unbalanced="0"/>
    <cacheHierarchy uniqueName="[Range 2].[net_total]" caption="net_total" attribute="1" defaultMemberUniqueName="[Range 2].[net_total].[All]" allUniqueName="[Range 2].[net_total].[All]" dimensionUniqueName="[Range 2]" displayFolder="" count="0" memberValueDatatype="20" unbalanced="0"/>
    <cacheHierarchy uniqueName="[Range 2].[item_total]" caption="item_total" attribute="1" defaultMemberUniqueName="[Range 2].[item_total].[All]" allUniqueName="[Range 2].[item_total].[All]" dimensionUniqueName="[Range 2]" displayFolder="" count="0" memberValueDatatype="5" unbalanced="0"/>
    <cacheHierarchy uniqueName="[Range 2].[free_delivery_discount_hit]" caption="free_delivery_discount_hit" attribute="1" defaultMemberUniqueName="[Range 2].[free_delivery_discount_hit].[All]" allUniqueName="[Range 2].[free_delivery_discount_hit].[All]" dimensionUniqueName="[Range 2]" displayFolder="" count="0" memberValueDatatype="20" unbalanced="0"/>
    <cacheHierarchy uniqueName="[Range 2].[restaurant_order_rating]" caption="restaurant_order_rating" attribute="1" defaultMemberUniqueName="[Range 2].[restaurant_order_rating].[All]" allUniqueName="[Range 2].[restaurant_order_rating].[All]" dimensionUniqueName="[Range 2]" displayFolder="" count="0" memberValueDatatype="20" unbalanced="0"/>
    <cacheHierarchy uniqueName="[Range 2].[restaurant_lat_lng]" caption="restaurant_lat_lng" attribute="1" defaultMemberUniqueName="[Range 2].[restaurant_lat_lng].[All]" allUniqueName="[Range 2].[restaurant_lat_lng].[All]" dimensionUniqueName="[Range 2]" displayFolder="" count="0" memberValueDatatype="130" unbalanced="0"/>
    <cacheHierarchy uniqueName="[Range 2].[restaurant_customer_distance]" caption="restaurant_customer_distance" attribute="1" defaultMemberUniqueName="[Range 2].[restaurant_customer_distance].[All]" allUniqueName="[Range 2].[restaurant_customer_distance].[All]" dimensionUniqueName="[Range 2]" displayFolder="" count="0" memberValueDatatype="5" unbalanced="0"/>
    <cacheHierarchy uniqueName="[Range 2].[coupon_code]" caption="coupon_code" attribute="1" defaultMemberUniqueName="[Range 2].[coupon_code].[All]" allUniqueName="[Range 2].[coupon_code].[All]" dimensionUniqueName="[Range 2]" displayFolder="" count="0" memberValueDatatype="130" unbalanced="0"/>
    <cacheHierarchy uniqueName="[Range 2].[order_payment_method]" caption="order_payment_method" attribute="1" defaultMemberUniqueName="[Range 2].[order_payment_method].[All]" allUniqueName="[Range 2].[order_payment_method].[All]" dimensionUniqueName="[Range 2]" displayFolder="" count="0" memberValueDatatype="130" unbalanced="0"/>
    <cacheHierarchy uniqueName="[Range 2].[restaurant_area_name]" caption="restaurant_area_name" attribute="1" defaultMemberUniqueName="[Range 2].[restaurant_area_name].[All]" allUniqueName="[Range 2].[restaurant_area_name].[All]" dimensionUniqueName="[Range 2]" displayFolder="" count="0" memberValueDatatype="130" unbalanced="0"/>
    <cacheHierarchy uniqueName="[Range 2].[on_time]" caption="on_time" attribute="1" defaultMemberUniqueName="[Range 2].[on_time].[All]" allUniqueName="[Range 2].[on_time].[All]" dimensionUniqueName="[Range 2]" displayFolder="" count="0" memberValueDatatype="11" unbalanced="0"/>
    <cacheHierarchy uniqueName="[Range 2].[rain_mode]" caption="rain_mode" attribute="1" defaultMemberUniqueName="[Range 2].[rain_mode].[All]" allUniqueName="[Range 2].[rain_mode].[All]" dimensionUniqueName="[Range 2]" displayFolder="" count="0" memberValueDatatype="20" unbalanced="0"/>
    <cacheHierarchy uniqueName="[Range 2].[Order Mod Date]" caption="Order Mod Date" attribute="1" defaultMemberUniqueName="[Range 2].[Order Mod Date].[All]" allUniqueName="[Range 2].[Order Mod Date].[All]" dimensionUniqueName="[Range 2]" displayFolder="" count="0" memberValueDatatype="130" unbalanced="0"/>
    <cacheHierarchy uniqueName="[Range 2].[area_name_code]" caption="area_name_code" attribute="1" defaultMemberUniqueName="[Range 2].[area_name_code].[All]" allUniqueName="[Range 2].[area_name_code].[All]" dimensionUniqueName="[Range 2]" displayFolder="" count="0" memberValueDatatype="130" unbalanced="0"/>
    <cacheHierarchy uniqueName="[Range 2].[mod restaurant name]" caption="mod restaurant name" attribute="1" defaultMemberUniqueName="[Range 2].[mod restaurant name].[All]" allUniqueName="[Range 2].[mod restaurant name].[All]" dimensionUniqueName="[Range 2]" displayFolder="" count="0" memberValueDatatype="130" unbalanced="0"/>
    <cacheHierarchy uniqueName="[Range 2].[Latitude]" caption="Latitude" attribute="1" defaultMemberUniqueName="[Range 2].[Latitude].[All]" allUniqueName="[Range 2].[Latitud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130" unbalanced="0"/>
    <cacheHierarchy uniqueName="[Range 2].[month]" caption="month" attribute="1" time="1" defaultMemberUniqueName="[Range 2].[month].[All]" allUniqueName="[Range 2].[month].[All]" dimensionUniqueName="[Range 2]" displayFolder="" count="2" memberValueDatatype="7" unbalanced="0">
      <fieldsUsage count="2">
        <fieldUsage x="-1"/>
        <fieldUsage x="3"/>
      </fieldsUsage>
    </cacheHierarchy>
    <cacheHierarchy uniqueName="[Range 2].[month (Year)]" caption="month (Year)" attribute="1" defaultMemberUniqueName="[Range 2].[month (Year)].[All]" allUniqueName="[Range 2].[month (Year)].[All]" dimensionUniqueName="[Range 2]" displayFolder="" count="0" memberValueDatatype="130" unbalanced="0"/>
    <cacheHierarchy uniqueName="[Range 2].[month (Quarter)]" caption="month (Quarter)" attribute="1" defaultMemberUniqueName="[Range 2].[month (Quarter)].[All]" allUniqueName="[Range 2].[month (Quarter)].[All]" dimensionUniqueName="[Range 2]" displayFolder="" count="0" memberValueDatatype="130" unbalanced="0"/>
    <cacheHierarchy uniqueName="[Range 2].[month (Month)]" caption="month (Month)" attribute="1" defaultMemberUniqueName="[Range 2].[month (Month)].[All]" allUniqueName="[Range 2].[month (Month)].[All]" dimensionUniqueName="[Range 2]" displayFolder="" count="2" memberValueDatatype="130" unbalanced="0">
      <fieldsUsage count="2">
        <fieldUsage x="-1"/>
        <fieldUsage x="0"/>
      </fieldsUsage>
    </cacheHierarchy>
    <cacheHierarchy uniqueName="[Range 3].[order_id]" caption="order_id" attribute="1" defaultMemberUniqueName="[Range 3].[order_id].[All]" allUniqueName="[Range 3].[order_id].[All]" dimensionUniqueName="[Range 3]" displayFolder="" count="0" memberValueDatatype="5" unbalanced="0"/>
    <cacheHierarchy uniqueName="[Range 3].[is_coupon_applied]" caption="is_coupon_applied" attribute="1" defaultMemberUniqueName="[Range 3].[is_coupon_applied].[All]" allUniqueName="[Range 3].[is_coupon_applied].[All]" dimensionUniqueName="[Range 3]" displayFolder="" count="0" memberValueDatatype="11" unbalanced="0"/>
    <cacheHierarchy uniqueName="[Range 3].[coupon_applied]" caption="coupon_applied" attribute="1" defaultMemberUniqueName="[Range 3].[coupon_applied].[All]" allUniqueName="[Range 3].[coupon_applied].[All]" dimensionUniqueName="[Range 3]" displayFolder="" count="0" memberValueDatatype="130" unbalanced="0"/>
    <cacheHierarchy uniqueName="[Range 3].[offers_data]" caption="offers_data" attribute="1" defaultMemberUniqueName="[Range 3].[offers_data].[All]" allUniqueName="[Range 3].[offers_data].[All]" dimensionUniqueName="[Range 3]" displayFolder="" count="0" memberValueDatatype="130" unbalanced="0"/>
    <cacheHierarchy uniqueName="[Range 3].[order_time]" caption="order_time" attribute="1" defaultMemberUniqueName="[Range 3].[order_time].[All]" allUniqueName="[Range 3].[order_time].[All]" dimensionUniqueName="[Range 3]" displayFolder="" count="0" memberValueDatatype="130" unbalanced="0"/>
    <cacheHierarchy uniqueName="[Range 3].[confirmed_time]" caption="confirmed_time" attribute="1" defaultMemberUniqueName="[Range 3].[confirmed_time].[All]" allUniqueName="[Range 3].[confirmed_time].[All]" dimensionUniqueName="[Range 3]" displayFolder="" count="0" memberValueDatatype="130" unbalanced="0"/>
    <cacheHierarchy uniqueName="[Range 3].[customer_id]" caption="customer_id" attribute="1" defaultMemberUniqueName="[Range 3].[customer_id].[All]" allUniqueName="[Range 3].[customer_id].[All]" dimensionUniqueName="[Range 3]" displayFolder="" count="0" memberValueDatatype="20" unbalanced="0"/>
    <cacheHierarchy uniqueName="[Range 3].[order_status]" caption="order_status" attribute="1" defaultMemberUniqueName="[Range 3].[order_status].[All]" allUniqueName="[Range 3].[order_status].[All]" dimensionUniqueName="[Range 3]" displayFolder="" count="0" memberValueDatatype="130" unbalanced="0"/>
    <cacheHierarchy uniqueName="[Range 3].[delivery_boy]" caption="delivery_boy" attribute="1" defaultMemberUniqueName="[Range 3].[delivery_boy].[All]" allUniqueName="[Range 3].[delivery_boy].[All]" dimensionUniqueName="[Range 3]" displayFolder="" count="0" memberValueDatatype="130" unbalanced="0"/>
    <cacheHierarchy uniqueName="[Range 3].[restaurant_id]" caption="restaurant_id" attribute="1" defaultMemberUniqueName="[Range 3].[restaurant_id].[All]" allUniqueName="[Range 3].[restaurant_id].[All]" dimensionUniqueName="[Range 3]" displayFolder="" count="0" memberValueDatatype="20" unbalanced="0"/>
    <cacheHierarchy uniqueName="[Range 3].[restaurant_name]" caption="restaurant_name" attribute="1" defaultMemberUniqueName="[Range 3].[restaurant_name].[All]" allUniqueName="[Range 3].[restaurant_name].[All]" dimensionUniqueName="[Range 3]" displayFolder="" count="0" memberValueDatatype="130" unbalanced="0"/>
    <cacheHierarchy uniqueName="[Range 3].[restaurant_address]" caption="restaurant_address" attribute="1" defaultMemberUniqueName="[Range 3].[restaurant_address].[All]" allUniqueName="[Range 3].[restaurant_address].[All]" dimensionUniqueName="[Range 3]" displayFolder="" count="0" memberValueDatatype="130" unbalanced="0"/>
    <cacheHierarchy uniqueName="[Range 3].[restaurant_locality]" caption="restaurant_locality" attribute="1" defaultMemberUniqueName="[Range 3].[restaurant_locality].[All]" allUniqueName="[Range 3].[restaurant_locality].[All]" dimensionUniqueName="[Range 3]" displayFolder="" count="0" memberValueDatatype="130" unbalanced="0"/>
    <cacheHierarchy uniqueName="[Range 3].[restaurant_city_name]" caption="restaurant_city_name" attribute="1" defaultMemberUniqueName="[Range 3].[restaurant_city_name].[All]" allUniqueName="[Range 3].[restaurant_city_name].[All]" dimensionUniqueName="[Range 3]" displayFolder="" count="0" memberValueDatatype="130" unbalanced="0"/>
    <cacheHierarchy uniqueName="[Range 3].[delivery_time_in_seconds]" caption="delivery_time_in_seconds" attribute="1" defaultMemberUniqueName="[Range 3].[delivery_time_in_seconds].[All]" allUniqueName="[Range 3].[delivery_time_in_seconds].[All]" dimensionUniqueName="[Range 3]" displayFolder="" count="0" memberValueDatatype="20" unbalanced="0"/>
    <cacheHierarchy uniqueName="[Range 3].[order_total]" caption="order_total" attribute="1" defaultMemberUniqueName="[Range 3].[order_total].[All]" allUniqueName="[Range 3].[order_total].[All]" dimensionUniqueName="[Range 3]" displayFolder="" count="0" memberValueDatatype="20" unbalanced="0"/>
    <cacheHierarchy uniqueName="[Range 3].[order_total_with_tip]" caption="order_total_with_tip" attribute="1" defaultMemberUniqueName="[Range 3].[order_total_with_tip].[All]" allUniqueName="[Range 3].[order_total_with_tip].[All]" dimensionUniqueName="[Range 3]" displayFolder="" count="0" memberValueDatatype="20" unbalanced="0"/>
    <cacheHierarchy uniqueName="[Range 3].[net_total]" caption="net_total" attribute="1" defaultMemberUniqueName="[Range 3].[net_total].[All]" allUniqueName="[Range 3].[net_total].[All]" dimensionUniqueName="[Range 3]" displayFolder="" count="0" memberValueDatatype="20" unbalanced="0"/>
    <cacheHierarchy uniqueName="[Range 3].[item_total]" caption="item_total" attribute="1" defaultMemberUniqueName="[Range 3].[item_total].[All]" allUniqueName="[Range 3].[item_total].[All]" dimensionUniqueName="[Range 3]" displayFolder="" count="0" memberValueDatatype="5" unbalanced="0"/>
    <cacheHierarchy uniqueName="[Range 3].[free_delivery_discount_hit]" caption="free_delivery_discount_hit" attribute="1" defaultMemberUniqueName="[Range 3].[free_delivery_discount_hit].[All]" allUniqueName="[Range 3].[free_delivery_discount_hit].[All]" dimensionUniqueName="[Range 3]" displayFolder="" count="0" memberValueDatatype="20" unbalanced="0"/>
    <cacheHierarchy uniqueName="[Range 3].[restaurant_order_rating]" caption="restaurant_order_rating" attribute="1" defaultMemberUniqueName="[Range 3].[restaurant_order_rating].[All]" allUniqueName="[Range 3].[restaurant_order_rating].[All]" dimensionUniqueName="[Range 3]" displayFolder="" count="0" memberValueDatatype="20" unbalanced="0"/>
    <cacheHierarchy uniqueName="[Range 3].[restaurant_lat_lng]" caption="restaurant_lat_lng" attribute="1" defaultMemberUniqueName="[Range 3].[restaurant_lat_lng].[All]" allUniqueName="[Range 3].[restaurant_lat_lng].[All]" dimensionUniqueName="[Range 3]" displayFolder="" count="0" memberValueDatatype="130" unbalanced="0"/>
    <cacheHierarchy uniqueName="[Range 3].[restaurant_customer_distance]" caption="restaurant_customer_distance" attribute="1" defaultMemberUniqueName="[Range 3].[restaurant_customer_distance].[All]" allUniqueName="[Range 3].[restaurant_customer_distance].[All]" dimensionUniqueName="[Range 3]" displayFolder="" count="0" memberValueDatatype="5" unbalanced="0"/>
    <cacheHierarchy uniqueName="[Range 3].[coupon_code]" caption="coupon_code" attribute="1" defaultMemberUniqueName="[Range 3].[coupon_code].[All]" allUniqueName="[Range 3].[coupon_code].[All]" dimensionUniqueName="[Range 3]" displayFolder="" count="0" memberValueDatatype="130" unbalanced="0"/>
    <cacheHierarchy uniqueName="[Range 3].[order_payment_method]" caption="order_payment_method" attribute="1" defaultMemberUniqueName="[Range 3].[order_payment_method].[All]" allUniqueName="[Range 3].[order_payment_method].[All]" dimensionUniqueName="[Range 3]" displayFolder="" count="0" memberValueDatatype="130" unbalanced="0"/>
    <cacheHierarchy uniqueName="[Range 3].[restaurant_area_name]" caption="restaurant_area_name" attribute="1" defaultMemberUniqueName="[Range 3].[restaurant_area_name].[All]" allUniqueName="[Range 3].[restaurant_area_name].[All]" dimensionUniqueName="[Range 3]" displayFolder="" count="0" memberValueDatatype="130" unbalanced="0"/>
    <cacheHierarchy uniqueName="[Range 3].[on_time]" caption="on_time" attribute="1" defaultMemberUniqueName="[Range 3].[on_time].[All]" allUniqueName="[Range 3].[on_time].[All]" dimensionUniqueName="[Range 3]" displayFolder="" count="0" memberValueDatatype="11" unbalanced="0"/>
    <cacheHierarchy uniqueName="[Range 3].[rain_mode]" caption="rain_mode" attribute="1" defaultMemberUniqueName="[Range 3].[rain_mode].[All]" allUniqueName="[Range 3].[rain_mode].[All]" dimensionUniqueName="[Range 3]" displayFolder="" count="0" memberValueDatatype="20" unbalanced="0"/>
    <cacheHierarchy uniqueName="[Range 3].[Order Mod Date]" caption="Order Mod Date" attribute="1" defaultMemberUniqueName="[Range 3].[Order Mod Date].[All]" allUniqueName="[Range 3].[Order Mod Date].[All]" dimensionUniqueName="[Range 3]" displayFolder="" count="0" memberValueDatatype="130" unbalanced="0"/>
    <cacheHierarchy uniqueName="[Range 3].[area_name_code]" caption="area_name_code" attribute="1" defaultMemberUniqueName="[Range 3].[area_name_code].[All]" allUniqueName="[Range 3].[area_name_code].[All]" dimensionUniqueName="[Range 3]" displayFolder="" count="0" memberValueDatatype="130" unbalanced="0"/>
    <cacheHierarchy uniqueName="[Range 3].[mod restaurant name]" caption="mod restaurant name" attribute="1" defaultMemberUniqueName="[Range 3].[mod restaurant name].[All]" allUniqueName="[Range 3].[mod restaurant name].[All]" dimensionUniqueName="[Range 3]" displayFolder="" count="0" memberValueDatatype="130" unbalanced="0"/>
    <cacheHierarchy uniqueName="[Table3].[Latitude]" caption="Latitude" attribute="1" defaultMemberUniqueName="[Table3].[Latitude].[All]" allUniqueName="[Table3].[Latitude].[All]" dimensionUniqueName="[Table3]" displayFolder="" count="0" memberValueDatatype="130" unbalanced="0"/>
    <cacheHierarchy uniqueName="[Table3].[Longitude]" caption="Longitude" attribute="1" defaultMemberUniqueName="[Table3].[Longitude].[All]" allUniqueName="[Table3].[Longitude].[All]" dimensionUniqueName="[Table3]" displayFolder="" count="0" memberValueDatatype="130" unbalanced="0"/>
    <cacheHierarchy uniqueName="[Range 2].[month (Month Index)]" caption="month (Month Index)" attribute="1" defaultMemberUniqueName="[Range 2].[month (Month Index)].[All]" allUniqueName="[Range 2].[month (Month Index)].[All]" dimensionUniqueName="[Range 2]" displayFolder="" count="0" memberValueDatatype="20" unbalanced="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item_total]" caption="Sum of item_total" measure="1" displayFolder="" measureGroup="Range" count="0" hidden="1">
      <extLst>
        <ext xmlns:x15="http://schemas.microsoft.com/office/spreadsheetml/2010/11/main" uri="{B97F6D7D-B522-45F9-BDA1-12C45D357490}">
          <x15:cacheHierarchy aggregatedColumn="18"/>
        </ext>
      </extLst>
    </cacheHierarchy>
    <cacheHierarchy uniqueName="[Measures].[Count of mod restaurant name]" caption="Count of mod restaurant name" measure="1" displayFolder="" measureGroup="Range" count="0" hidden="1">
      <extLst>
        <ext xmlns:x15="http://schemas.microsoft.com/office/spreadsheetml/2010/11/main" uri="{B97F6D7D-B522-45F9-BDA1-12C45D357490}">
          <x15:cacheHierarchy aggregatedColumn="30"/>
        </ext>
      </extLst>
    </cacheHierarchy>
    <cacheHierarchy uniqueName="[Measures].[Sum of net_total]" caption="Sum of net_total" measure="1" displayFolder="" measureGroup="Range" count="0" hidden="1">
      <extLst>
        <ext xmlns:x15="http://schemas.microsoft.com/office/spreadsheetml/2010/11/main" uri="{B97F6D7D-B522-45F9-BDA1-12C45D357490}">
          <x15:cacheHierarchy aggregatedColumn="17"/>
        </ext>
      </extLst>
    </cacheHierarchy>
    <cacheHierarchy uniqueName="[Measures].[Count of order_time]" caption="Count of order_time" measure="1" displayFolder="" measureGroup="Range" count="0" hidden="1">
      <extLst>
        <ext xmlns:x15="http://schemas.microsoft.com/office/spreadsheetml/2010/11/main" uri="{B97F6D7D-B522-45F9-BDA1-12C45D357490}">
          <x15:cacheHierarchy aggregatedColumn="4"/>
        </ext>
      </extLst>
    </cacheHierarchy>
    <cacheHierarchy uniqueName="[Measures].[Count of Order Mod Date]" caption="Count of Order Mod Date" measure="1" displayFolder="" measureGroup="Range"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Range 2" count="0" hidden="1">
      <extLst>
        <ext xmlns:x15="http://schemas.microsoft.com/office/spreadsheetml/2010/11/main" uri="{B97F6D7D-B522-45F9-BDA1-12C45D357490}">
          <x15:cacheHierarchy aggregatedColumn="38"/>
        </ext>
      </extLst>
    </cacheHierarchy>
    <cacheHierarchy uniqueName="[Measures].[Count of order_id]" caption="Count of order_id" measure="1" displayFolder="" measureGroup="Range 2"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item_total 2]" caption="Sum of item_total 2" measure="1" displayFolder="" measureGroup="Range 2" count="0" oneField="1" hidden="1">
      <fieldsUsage count="1">
        <fieldUsage x="2"/>
      </fieldsUsage>
      <extLst>
        <ext xmlns:x15="http://schemas.microsoft.com/office/spreadsheetml/2010/11/main" uri="{B97F6D7D-B522-45F9-BDA1-12C45D357490}">
          <x15:cacheHierarchy aggregatedColumn="56"/>
        </ext>
      </extLst>
    </cacheHierarchy>
    <cacheHierarchy uniqueName="[Measures].[Sum of order_items.quantity]" caption="Sum of order_items.quantity" measure="1" displayFolder="" measureGroup="Range 1" count="0" hidden="1">
      <extLst>
        <ext xmlns:x15="http://schemas.microsoft.com/office/spreadsheetml/2010/11/main" uri="{B97F6D7D-B522-45F9-BDA1-12C45D357490}">
          <x15:cacheHierarchy aggregatedColumn="36"/>
        </ext>
      </extLst>
    </cacheHierarchy>
    <cacheHierarchy uniqueName="[Measures].[Count of order_items.name]" caption="Count of order_items.name" measure="1" displayFolder="" measureGroup="Range 1" count="0" hidden="1">
      <extLst>
        <ext xmlns:x15="http://schemas.microsoft.com/office/spreadsheetml/2010/11/main" uri="{B97F6D7D-B522-45F9-BDA1-12C45D357490}">
          <x15:cacheHierarchy aggregatedColumn="34"/>
        </ext>
      </extLst>
    </cacheHierarchy>
    <cacheHierarchy uniqueName="[Measures].[Sum of order_id 2]" caption="Sum of order_id 2" measure="1" displayFolder="" measureGroup="Range 3" count="0" hidden="1">
      <extLst>
        <ext xmlns:x15="http://schemas.microsoft.com/office/spreadsheetml/2010/11/main" uri="{B97F6D7D-B522-45F9-BDA1-12C45D357490}">
          <x15:cacheHierarchy aggregatedColumn="75"/>
        </ext>
      </extLst>
    </cacheHierarchy>
    <cacheHierarchy uniqueName="[Measures].[Count of order_id 2]" caption="Count of order_id 2" measure="1" displayFolder="" measureGroup="Range 3" count="0" hidden="1">
      <extLst>
        <ext xmlns:x15="http://schemas.microsoft.com/office/spreadsheetml/2010/11/main" uri="{B97F6D7D-B522-45F9-BDA1-12C45D357490}">
          <x15:cacheHierarchy aggregatedColumn="75"/>
        </ext>
      </extLst>
    </cacheHierarchy>
    <cacheHierarchy uniqueName="[Measures].[Sum of rain_mode]" caption="Sum of rain_mode" measure="1" displayFolder="" measureGroup="Range 3" count="0" hidden="1">
      <extLst>
        <ext xmlns:x15="http://schemas.microsoft.com/office/spreadsheetml/2010/11/main" uri="{B97F6D7D-B522-45F9-BDA1-12C45D357490}">
          <x15:cacheHierarchy aggregatedColumn="102"/>
        </ext>
      </extLst>
    </cacheHierarchy>
    <cacheHierarchy uniqueName="[Measures].[Count of is_coupon_applied]" caption="Count of is_coupon_applied" measure="1" displayFolder="" measureGroup="Range 3" count="0" hidden="1">
      <extLst>
        <ext xmlns:x15="http://schemas.microsoft.com/office/spreadsheetml/2010/11/main" uri="{B97F6D7D-B522-45F9-BDA1-12C45D357490}">
          <x15:cacheHierarchy aggregatedColumn="76"/>
        </ext>
      </extLst>
    </cacheHierarchy>
    <cacheHierarchy uniqueName="[Measures].[Count of rain_mode]" caption="Count of rain_mode" measure="1" displayFolder="" measureGroup="Range 3" count="0" hidden="1">
      <extLst>
        <ext xmlns:x15="http://schemas.microsoft.com/office/spreadsheetml/2010/11/main" uri="{B97F6D7D-B522-45F9-BDA1-12C45D357490}">
          <x15:cacheHierarchy aggregatedColumn="10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able3" uniqueName="[Table3]" caption="Table3"/>
  </dimensions>
  <measureGroups count="5">
    <measureGroup name="Range" caption="Range"/>
    <measureGroup name="Range 1" caption="Range 1"/>
    <measureGroup name="Range 2" caption="Range 2"/>
    <measureGroup name="Range 3" caption="Range 3"/>
    <measureGroup name="Table3" caption="Tabl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 refreshedDate="45933.002347685186" backgroundQuery="1" createdVersion="7" refreshedVersion="7" minRefreshableVersion="3" recordCount="0" supportSubquery="1" supportAdvancedDrill="1" xr:uid="{BF85E637-CA60-4201-B514-4DA8AF8BFB57}">
  <cacheSource type="external" connectionId="3"/>
  <cacheFields count="2">
    <cacheField name="[Range 1].[Veg/Non-Veg].[Veg/Non-Veg]" caption="Veg/Non-Veg" numFmtId="0" hierarchy="37" level="1">
      <sharedItems count="2">
        <s v="NON-VEG"/>
        <s v="VEG"/>
      </sharedItems>
    </cacheField>
    <cacheField name="[Measures].[Count of order_items.name]" caption="Count of order_items.name" numFmtId="0" hierarchy="124" level="32767"/>
  </cacheFields>
  <cacheHierarchies count="130">
    <cacheHierarchy uniqueName="[Range].[order_id]" caption="order_id" attribute="1" defaultMemberUniqueName="[Range].[order_id].[All]" allUniqueName="[Range].[order_id].[All]" dimensionUniqueName="[Range]" displayFolder="" count="0" memberValueDatatype="5" unbalanced="0"/>
    <cacheHierarchy uniqueName="[Range].[is_coupon_applied]" caption="is_coupon_applied" attribute="1" defaultMemberUniqueName="[Range].[is_coupon_applied].[All]" allUniqueName="[Range].[is_coupon_applied].[All]" dimensionUniqueName="[Range]" displayFolder="" count="0" memberValueDatatype="11" unbalanced="0"/>
    <cacheHierarchy uniqueName="[Range].[coupon_applied]" caption="coupon_applied" attribute="1" defaultMemberUniqueName="[Range].[coupon_applied].[All]" allUniqueName="[Range].[coupon_applied].[All]" dimensionUniqueName="[Range]" displayFolder="" count="0" memberValueDatatype="130" unbalanced="0"/>
    <cacheHierarchy uniqueName="[Range].[offers_data]" caption="offers_data" attribute="1" defaultMemberUniqueName="[Range].[offers_data].[All]" allUniqueName="[Range].[offers_data].[All]" dimensionUniqueName="[Range]" displayFolder="" count="0" memberValueDatatype="130" unbalanced="0"/>
    <cacheHierarchy uniqueName="[Range].[order_time]" caption="order_time" attribute="1" defaultMemberUniqueName="[Range].[order_time].[All]" allUniqueName="[Range].[order_time].[All]" dimensionUniqueName="[Range]" displayFolder="" count="0" memberValueDatatype="130" unbalanced="0"/>
    <cacheHierarchy uniqueName="[Range].[confirmed_time]" caption="confirmed_time" attribute="1" defaultMemberUniqueName="[Range].[confirmed_time].[All]" allUniqueName="[Range].[confirmed_time].[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20" unbalanced="0"/>
    <cacheHierarchy uniqueName="[Range].[order_status]" caption="order_status" attribute="1" defaultMemberUniqueName="[Range].[order_status].[All]" allUniqueName="[Range].[order_status].[All]" dimensionUniqueName="[Range]" displayFolder="" count="0" memberValueDatatype="130" unbalanced="0"/>
    <cacheHierarchy uniqueName="[Range].[delivery_boy]" caption="delivery_boy" attribute="1" defaultMemberUniqueName="[Range].[delivery_boy].[All]" allUniqueName="[Range].[delivery_boy].[All]" dimensionUniqueName="[Range]" displayFolder="" count="0" memberValueDatatype="130" unbalanced="0"/>
    <cacheHierarchy uniqueName="[Range].[restaurant_id]" caption="restaurant_id" attribute="1" defaultMemberUniqueName="[Range].[restaurant_id].[All]" allUniqueName="[Range].[restaurant_id].[All]" dimensionUniqueName="[Range]" displayFolder="" count="0" memberValueDatatype="2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restaurant_address]" caption="restaurant_address" attribute="1" defaultMemberUniqueName="[Range].[restaurant_address].[All]" allUniqueName="[Range].[restaurant_address].[All]" dimensionUniqueName="[Range]" displayFolder="" count="0" memberValueDatatype="130" unbalanced="0"/>
    <cacheHierarchy uniqueName="[Range].[restaurant_locality]" caption="restaurant_locality" attribute="1" defaultMemberUniqueName="[Range].[restaurant_locality].[All]" allUniqueName="[Range].[restaurant_locality].[All]" dimensionUniqueName="[Range]" displayFolder="" count="0" memberValueDatatype="130" unbalanced="0"/>
    <cacheHierarchy uniqueName="[Range].[restaurant_city_name]" caption="restaurant_city_name" attribute="1" defaultMemberUniqueName="[Range].[restaurant_city_name].[All]" allUniqueName="[Range].[restaurant_city_name].[All]" dimensionUniqueName="[Range]" displayFolder="" count="0" memberValueDatatype="130" unbalanced="0"/>
    <cacheHierarchy uniqueName="[Range].[delivery_time_in_seconds]" caption="delivery_time_in_seconds" attribute="1" defaultMemberUniqueName="[Range].[delivery_time_in_seconds].[All]" allUniqueName="[Range].[delivery_time_in_seconds].[All]" dimensionUniqueName="[Range]" displayFolder="" count="0" memberValueDatatype="20" unbalanced="0"/>
    <cacheHierarchy uniqueName="[Range].[order_total]" caption="order_total" attribute="1" defaultMemberUniqueName="[Range].[order_total].[All]" allUniqueName="[Range].[order_total].[All]" dimensionUniqueName="[Range]" displayFolder="" count="0" memberValueDatatype="20" unbalanced="0"/>
    <cacheHierarchy uniqueName="[Range].[order_total_with_tip]" caption="order_total_with_tip" attribute="1" defaultMemberUniqueName="[Range].[order_total_with_tip].[All]" allUniqueName="[Range].[order_total_with_tip].[All]" dimensionUniqueName="[Range]" displayFolder="" count="0" memberValueDatatype="20" unbalanced="0"/>
    <cacheHierarchy uniqueName="[Range].[net_total]" caption="net_total" attribute="1" defaultMemberUniqueName="[Range].[net_total].[All]" allUniqueName="[Range].[net_total].[All]" dimensionUniqueName="[Range]" displayFolder="" count="0" memberValueDatatype="20" unbalanced="0"/>
    <cacheHierarchy uniqueName="[Range].[item_total]" caption="item_total" attribute="1" defaultMemberUniqueName="[Range].[item_total].[All]" allUniqueName="[Range].[item_total].[All]" dimensionUniqueName="[Range]" displayFolder="" count="0" memberValueDatatype="5" unbalanced="0"/>
    <cacheHierarchy uniqueName="[Range].[free_delivery_discount_hit]" caption="free_delivery_discount_hit" attribute="1" defaultMemberUniqueName="[Range].[free_delivery_discount_hit].[All]" allUniqueName="[Range].[free_delivery_discount_hit].[All]" dimensionUniqueName="[Range]" displayFolder="" count="0" memberValueDatatype="20" unbalanced="0"/>
    <cacheHierarchy uniqueName="[Range].[restaurant_order_rating]" caption="restaurant_order_rating" attribute="1" defaultMemberUniqueName="[Range].[restaurant_order_rating].[All]" allUniqueName="[Range].[restaurant_order_rating].[All]" dimensionUniqueName="[Range]" displayFolder="" count="0" memberValueDatatype="20" unbalanced="0"/>
    <cacheHierarchy uniqueName="[Range].[restaurant_lat_lng]" caption="restaurant_lat_lng" attribute="1" defaultMemberUniqueName="[Range].[restaurant_lat_lng].[All]" allUniqueName="[Range].[restaurant_lat_lng].[All]" dimensionUniqueName="[Range]" displayFolder="" count="0" memberValueDatatype="130" unbalanced="0"/>
    <cacheHierarchy uniqueName="[Range].[restaurant_customer_distance]" caption="restaurant_customer_distance" attribute="1" defaultMemberUniqueName="[Range].[restaurant_customer_distance].[All]" allUniqueName="[Range].[restaurant_customer_distance].[All]" dimensionUniqueName="[Range]" displayFolder="" count="0" memberValueDatatype="5" unbalanced="0"/>
    <cacheHierarchy uniqueName="[Range].[coupon_code]" caption="coupon_code" attribute="1" defaultMemberUniqueName="[Range].[coupon_code].[All]" allUniqueName="[Range].[coupon_code].[All]" dimensionUniqueName="[Range]" displayFolder="" count="0" memberValueDatatype="130" unbalanced="0"/>
    <cacheHierarchy uniqueName="[Range].[order_payment_method]" caption="order_payment_method" attribute="1" defaultMemberUniqueName="[Range].[order_payment_method].[All]" allUniqueName="[Range].[order_payment_method].[All]" dimensionUniqueName="[Range]" displayFolder="" count="0" memberValueDatatype="130" unbalanced="0"/>
    <cacheHierarchy uniqueName="[Range].[restaurant_area_name]" caption="restaurant_area_name" attribute="1" defaultMemberUniqueName="[Range].[restaurant_area_name].[All]" allUniqueName="[Range].[restaurant_area_name].[All]" dimensionUniqueName="[Range]" displayFolder="" count="0" memberValueDatatype="130" unbalanced="0"/>
    <cacheHierarchy uniqueName="[Range].[on_time]" caption="on_time" attribute="1" defaultMemberUniqueName="[Range].[on_time].[All]" allUniqueName="[Range].[on_time].[All]" dimensionUniqueName="[Range]" displayFolder="" count="0" memberValueDatatype="11" unbalanced="0"/>
    <cacheHierarchy uniqueName="[Range].[rain_mode]" caption="rain_mode" attribute="1" defaultMemberUniqueName="[Range].[rain_mode].[All]" allUniqueName="[Range].[rain_mode].[All]" dimensionUniqueName="[Range]" displayFolder="" count="0" memberValueDatatype="20" unbalanced="0"/>
    <cacheHierarchy uniqueName="[Range].[Order Mod Date]" caption="Order Mod Date" attribute="1" defaultMemberUniqueName="[Range].[Order Mod Date].[All]" allUniqueName="[Range].[Order Mod Date].[All]" dimensionUniqueName="[Range]" displayFolder="" count="0" memberValueDatatype="130" unbalanced="0"/>
    <cacheHierarchy uniqueName="[Range].[area_name_code]" caption="area_name_code" attribute="1" defaultMemberUniqueName="[Range].[area_name_code].[All]" allUniqueName="[Range].[area_name_code].[All]" dimensionUniqueName="[Range]" displayFolder="" count="0" memberValueDatatype="130" unbalanced="0"/>
    <cacheHierarchy uniqueName="[Range].[mod restaurant name]" caption="mod restaurant name" attribute="1" defaultMemberUniqueName="[Range].[mod restaurant name].[All]" allUniqueName="[Range].[mod restaurant name].[All]" dimensionUniqueName="[Range]" displayFolder="" count="0" memberValueDatatype="130" unbalanced="0"/>
    <cacheHierarchy uniqueName="[Range].[Latitude]" caption="Latitude" attribute="1" defaultMemberUniqueName="[Range].[Latitude].[All]" allUniqueName="[Range].[Latitud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5" unbalanced="0"/>
    <cacheHierarchy uniqueName="[Range 1].[order_items.name]" caption="order_items.name" attribute="1" defaultMemberUniqueName="[Range 1].[order_items.name].[All]" allUniqueName="[Range 1].[order_items.name].[All]" dimensionUniqueName="[Range 1]" displayFolder="" count="0" memberValueDatatype="130" unbalanced="0"/>
    <cacheHierarchy uniqueName="[Range 1].[order_items.is_veg]" caption="order_items.is_veg" attribute="1" defaultMemberUniqueName="[Range 1].[order_items.is_veg].[All]" allUniqueName="[Range 1].[order_items.is_veg].[All]" dimensionUniqueName="[Range 1]" displayFolder="" count="0" memberValueDatatype="20" unbalanced="0"/>
    <cacheHierarchy uniqueName="[Range 1].[order_items.quantity]" caption="order_items.quantity" attribute="1" defaultMemberUniqueName="[Range 1].[order_items.quantity].[All]" allUniqueName="[Range 1].[order_items.quantity].[All]" dimensionUniqueName="[Range 1]" displayFolder="" count="0" memberValueDatatype="20" unbalanced="0"/>
    <cacheHierarchy uniqueName="[Range 1].[Veg/Non-Veg]" caption="Veg/Non-Veg" attribute="1" defaultMemberUniqueName="[Range 1].[Veg/Non-Veg].[All]" allUniqueName="[Range 1].[Veg/Non-Veg].[All]" dimensionUniqueName="[Range 1]" displayFolder="" count="2" memberValueDatatype="130" unbalanced="0">
      <fieldsUsage count="2">
        <fieldUsage x="-1"/>
        <fieldUsage x="0"/>
      </fieldsUsage>
    </cacheHierarchy>
    <cacheHierarchy uniqueName="[Range 2].[order_id]" caption="order_id" attribute="1" defaultMemberUniqueName="[Range 2].[order_id].[All]" allUniqueName="[Range 2].[order_id].[All]" dimensionUniqueName="[Range 2]" displayFolder="" count="0" memberValueDatatype="5" unbalanced="0"/>
    <cacheHierarchy uniqueName="[Range 2].[is_coupon_applied]" caption="is_coupon_applied" attribute="1" defaultMemberUniqueName="[Range 2].[is_coupon_applied].[All]" allUniqueName="[Range 2].[is_coupon_applied].[All]" dimensionUniqueName="[Range 2]" displayFolder="" count="0" memberValueDatatype="11" unbalanced="0"/>
    <cacheHierarchy uniqueName="[Range 2].[coupon_applied]" caption="coupon_applied" attribute="1" defaultMemberUniqueName="[Range 2].[coupon_applied].[All]" allUniqueName="[Range 2].[coupon_applied].[All]" dimensionUniqueName="[Range 2]" displayFolder="" count="0" memberValueDatatype="130" unbalanced="0"/>
    <cacheHierarchy uniqueName="[Range 2].[offers_data]" caption="offers_data" attribute="1" defaultMemberUniqueName="[Range 2].[offers_data].[All]" allUniqueName="[Range 2].[offers_data].[All]" dimensionUniqueName="[Range 2]" displayFolder="" count="0" memberValueDatatype="130" unbalanced="0"/>
    <cacheHierarchy uniqueName="[Range 2].[order_time]" caption="order_time" attribute="1" defaultMemberUniqueName="[Range 2].[order_time].[All]" allUniqueName="[Range 2].[order_time].[All]" dimensionUniqueName="[Range 2]" displayFolder="" count="0" memberValueDatatype="130" unbalanced="0"/>
    <cacheHierarchy uniqueName="[Range 2].[confirmed_time]" caption="confirmed_time" attribute="1" defaultMemberUniqueName="[Range 2].[confirmed_time].[All]" allUniqueName="[Range 2].[confirmed_time].[All]" dimensionUniqueName="[Range 2]" displayFolder="" count="0" memberValueDatatype="130" unbalanced="0"/>
    <cacheHierarchy uniqueName="[Range 2].[customer_id]" caption="customer_id" attribute="1" defaultMemberUniqueName="[Range 2].[customer_id].[All]" allUniqueName="[Range 2].[customer_id].[All]" dimensionUniqueName="[Range 2]" displayFolder="" count="0" memberValueDatatype="20" unbalanced="0"/>
    <cacheHierarchy uniqueName="[Range 2].[order_status]" caption="order_status" attribute="1" defaultMemberUniqueName="[Range 2].[order_status].[All]" allUniqueName="[Range 2].[order_status].[All]" dimensionUniqueName="[Range 2]" displayFolder="" count="0" memberValueDatatype="130" unbalanced="0"/>
    <cacheHierarchy uniqueName="[Range 2].[delivery_boy]" caption="delivery_boy" attribute="1" defaultMemberUniqueName="[Range 2].[delivery_boy].[All]" allUniqueName="[Range 2].[delivery_boy].[All]" dimensionUniqueName="[Range 2]" displayFolder="" count="0" memberValueDatatype="130" unbalanced="0"/>
    <cacheHierarchy uniqueName="[Range 2].[restaurant_id]" caption="restaurant_id" attribute="1" defaultMemberUniqueName="[Range 2].[restaurant_id].[All]" allUniqueName="[Range 2].[restaurant_id].[All]" dimensionUniqueName="[Range 2]" displayFolder="" count="0" memberValueDatatype="20" unbalanced="0"/>
    <cacheHierarchy uniqueName="[Range 2].[restaurant_name]" caption="restaurant_name" attribute="1" defaultMemberUniqueName="[Range 2].[restaurant_name].[All]" allUniqueName="[Range 2].[restaurant_name].[All]" dimensionUniqueName="[Range 2]" displayFolder="" count="0" memberValueDatatype="130" unbalanced="0"/>
    <cacheHierarchy uniqueName="[Range 2].[restaurant_address]" caption="restaurant_address" attribute="1" defaultMemberUniqueName="[Range 2].[restaurant_address].[All]" allUniqueName="[Range 2].[restaurant_address].[All]" dimensionUniqueName="[Range 2]" displayFolder="" count="0" memberValueDatatype="130" unbalanced="0"/>
    <cacheHierarchy uniqueName="[Range 2].[restaurant_locality]" caption="restaurant_locality" attribute="1" defaultMemberUniqueName="[Range 2].[restaurant_locality].[All]" allUniqueName="[Range 2].[restaurant_locality].[All]" dimensionUniqueName="[Range 2]" displayFolder="" count="0" memberValueDatatype="130" unbalanced="0"/>
    <cacheHierarchy uniqueName="[Range 2].[restaurant_city_name]" caption="restaurant_city_name" attribute="1" defaultMemberUniqueName="[Range 2].[restaurant_city_name].[All]" allUniqueName="[Range 2].[restaurant_city_name].[All]" dimensionUniqueName="[Range 2]" displayFolder="" count="0" memberValueDatatype="130" unbalanced="0"/>
    <cacheHierarchy uniqueName="[Range 2].[delivery_time_in_seconds]" caption="delivery_time_in_seconds" attribute="1" defaultMemberUniqueName="[Range 2].[delivery_time_in_seconds].[All]" allUniqueName="[Range 2].[delivery_time_in_seconds].[All]" dimensionUniqueName="[Range 2]" displayFolder="" count="0" memberValueDatatype="20" unbalanced="0"/>
    <cacheHierarchy uniqueName="[Range 2].[order_total]" caption="order_total" attribute="1" defaultMemberUniqueName="[Range 2].[order_total].[All]" allUniqueName="[Range 2].[order_total].[All]" dimensionUniqueName="[Range 2]" displayFolder="" count="0" memberValueDatatype="20" unbalanced="0"/>
    <cacheHierarchy uniqueName="[Range 2].[order_total_with_tip]" caption="order_total_with_tip" attribute="1" defaultMemberUniqueName="[Range 2].[order_total_with_tip].[All]" allUniqueName="[Range 2].[order_total_with_tip].[All]" dimensionUniqueName="[Range 2]" displayFolder="" count="0" memberValueDatatype="20" unbalanced="0"/>
    <cacheHierarchy uniqueName="[Range 2].[net_total]" caption="net_total" attribute="1" defaultMemberUniqueName="[Range 2].[net_total].[All]" allUniqueName="[Range 2].[net_total].[All]" dimensionUniqueName="[Range 2]" displayFolder="" count="0" memberValueDatatype="20" unbalanced="0"/>
    <cacheHierarchy uniqueName="[Range 2].[item_total]" caption="item_total" attribute="1" defaultMemberUniqueName="[Range 2].[item_total].[All]" allUniqueName="[Range 2].[item_total].[All]" dimensionUniqueName="[Range 2]" displayFolder="" count="0" memberValueDatatype="5" unbalanced="0"/>
    <cacheHierarchy uniqueName="[Range 2].[free_delivery_discount_hit]" caption="free_delivery_discount_hit" attribute="1" defaultMemberUniqueName="[Range 2].[free_delivery_discount_hit].[All]" allUniqueName="[Range 2].[free_delivery_discount_hit].[All]" dimensionUniqueName="[Range 2]" displayFolder="" count="0" memberValueDatatype="20" unbalanced="0"/>
    <cacheHierarchy uniqueName="[Range 2].[restaurant_order_rating]" caption="restaurant_order_rating" attribute="1" defaultMemberUniqueName="[Range 2].[restaurant_order_rating].[All]" allUniqueName="[Range 2].[restaurant_order_rating].[All]" dimensionUniqueName="[Range 2]" displayFolder="" count="0" memberValueDatatype="20" unbalanced="0"/>
    <cacheHierarchy uniqueName="[Range 2].[restaurant_lat_lng]" caption="restaurant_lat_lng" attribute="1" defaultMemberUniqueName="[Range 2].[restaurant_lat_lng].[All]" allUniqueName="[Range 2].[restaurant_lat_lng].[All]" dimensionUniqueName="[Range 2]" displayFolder="" count="0" memberValueDatatype="130" unbalanced="0"/>
    <cacheHierarchy uniqueName="[Range 2].[restaurant_customer_distance]" caption="restaurant_customer_distance" attribute="1" defaultMemberUniqueName="[Range 2].[restaurant_customer_distance].[All]" allUniqueName="[Range 2].[restaurant_customer_distance].[All]" dimensionUniqueName="[Range 2]" displayFolder="" count="0" memberValueDatatype="5" unbalanced="0"/>
    <cacheHierarchy uniqueName="[Range 2].[coupon_code]" caption="coupon_code" attribute="1" defaultMemberUniqueName="[Range 2].[coupon_code].[All]" allUniqueName="[Range 2].[coupon_code].[All]" dimensionUniqueName="[Range 2]" displayFolder="" count="0" memberValueDatatype="130" unbalanced="0"/>
    <cacheHierarchy uniqueName="[Range 2].[order_payment_method]" caption="order_payment_method" attribute="1" defaultMemberUniqueName="[Range 2].[order_payment_method].[All]" allUniqueName="[Range 2].[order_payment_method].[All]" dimensionUniqueName="[Range 2]" displayFolder="" count="0" memberValueDatatype="130" unbalanced="0"/>
    <cacheHierarchy uniqueName="[Range 2].[restaurant_area_name]" caption="restaurant_area_name" attribute="1" defaultMemberUniqueName="[Range 2].[restaurant_area_name].[All]" allUniqueName="[Range 2].[restaurant_area_name].[All]" dimensionUniqueName="[Range 2]" displayFolder="" count="0" memberValueDatatype="130" unbalanced="0"/>
    <cacheHierarchy uniqueName="[Range 2].[on_time]" caption="on_time" attribute="1" defaultMemberUniqueName="[Range 2].[on_time].[All]" allUniqueName="[Range 2].[on_time].[All]" dimensionUniqueName="[Range 2]" displayFolder="" count="0" memberValueDatatype="11" unbalanced="0"/>
    <cacheHierarchy uniqueName="[Range 2].[rain_mode]" caption="rain_mode" attribute="1" defaultMemberUniqueName="[Range 2].[rain_mode].[All]" allUniqueName="[Range 2].[rain_mode].[All]" dimensionUniqueName="[Range 2]" displayFolder="" count="0" memberValueDatatype="20" unbalanced="0"/>
    <cacheHierarchy uniqueName="[Range 2].[Order Mod Date]" caption="Order Mod Date" attribute="1" defaultMemberUniqueName="[Range 2].[Order Mod Date].[All]" allUniqueName="[Range 2].[Order Mod Date].[All]" dimensionUniqueName="[Range 2]" displayFolder="" count="0" memberValueDatatype="130" unbalanced="0"/>
    <cacheHierarchy uniqueName="[Range 2].[area_name_code]" caption="area_name_code" attribute="1" defaultMemberUniqueName="[Range 2].[area_name_code].[All]" allUniqueName="[Range 2].[area_name_code].[All]" dimensionUniqueName="[Range 2]" displayFolder="" count="0" memberValueDatatype="130" unbalanced="0"/>
    <cacheHierarchy uniqueName="[Range 2].[mod restaurant name]" caption="mod restaurant name" attribute="1" defaultMemberUniqueName="[Range 2].[mod restaurant name].[All]" allUniqueName="[Range 2].[mod restaurant name].[All]" dimensionUniqueName="[Range 2]" displayFolder="" count="0" memberValueDatatype="130" unbalanced="0"/>
    <cacheHierarchy uniqueName="[Range 2].[Latitude]" caption="Latitude" attribute="1" defaultMemberUniqueName="[Range 2].[Latitude].[All]" allUniqueName="[Range 2].[Latitud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130" unbalanced="0"/>
    <cacheHierarchy uniqueName="[Range 2].[month]" caption="month" attribute="1" time="1" defaultMemberUniqueName="[Range 2].[month].[All]" allUniqueName="[Range 2].[month].[All]" dimensionUniqueName="[Range 2]" displayFolder="" count="0" memberValueDatatype="7" unbalanced="0"/>
    <cacheHierarchy uniqueName="[Range 2].[month (Year)]" caption="month (Year)" attribute="1" defaultMemberUniqueName="[Range 2].[month (Year)].[All]" allUniqueName="[Range 2].[month (Year)].[All]" dimensionUniqueName="[Range 2]" displayFolder="" count="0" memberValueDatatype="130" unbalanced="0"/>
    <cacheHierarchy uniqueName="[Range 2].[month (Quarter)]" caption="month (Quarter)" attribute="1" defaultMemberUniqueName="[Range 2].[month (Quarter)].[All]" allUniqueName="[Range 2].[month (Quarter)].[All]" dimensionUniqueName="[Range 2]" displayFolder="" count="0" memberValueDatatype="130" unbalanced="0"/>
    <cacheHierarchy uniqueName="[Range 2].[month (Month)]" caption="month (Month)" attribute="1" defaultMemberUniqueName="[Range 2].[month (Month)].[All]" allUniqueName="[Range 2].[month (Month)].[All]" dimensionUniqueName="[Range 2]" displayFolder="" count="0" memberValueDatatype="130" unbalanced="0"/>
    <cacheHierarchy uniqueName="[Range 3].[order_id]" caption="order_id" attribute="1" defaultMemberUniqueName="[Range 3].[order_id].[All]" allUniqueName="[Range 3].[order_id].[All]" dimensionUniqueName="[Range 3]" displayFolder="" count="0" memberValueDatatype="5" unbalanced="0"/>
    <cacheHierarchy uniqueName="[Range 3].[is_coupon_applied]" caption="is_coupon_applied" attribute="1" defaultMemberUniqueName="[Range 3].[is_coupon_applied].[All]" allUniqueName="[Range 3].[is_coupon_applied].[All]" dimensionUniqueName="[Range 3]" displayFolder="" count="0" memberValueDatatype="11" unbalanced="0"/>
    <cacheHierarchy uniqueName="[Range 3].[coupon_applied]" caption="coupon_applied" attribute="1" defaultMemberUniqueName="[Range 3].[coupon_applied].[All]" allUniqueName="[Range 3].[coupon_applied].[All]" dimensionUniqueName="[Range 3]" displayFolder="" count="0" memberValueDatatype="130" unbalanced="0"/>
    <cacheHierarchy uniqueName="[Range 3].[offers_data]" caption="offers_data" attribute="1" defaultMemberUniqueName="[Range 3].[offers_data].[All]" allUniqueName="[Range 3].[offers_data].[All]" dimensionUniqueName="[Range 3]" displayFolder="" count="0" memberValueDatatype="130" unbalanced="0"/>
    <cacheHierarchy uniqueName="[Range 3].[order_time]" caption="order_time" attribute="1" defaultMemberUniqueName="[Range 3].[order_time].[All]" allUniqueName="[Range 3].[order_time].[All]" dimensionUniqueName="[Range 3]" displayFolder="" count="0" memberValueDatatype="130" unbalanced="0"/>
    <cacheHierarchy uniqueName="[Range 3].[confirmed_time]" caption="confirmed_time" attribute="1" defaultMemberUniqueName="[Range 3].[confirmed_time].[All]" allUniqueName="[Range 3].[confirmed_time].[All]" dimensionUniqueName="[Range 3]" displayFolder="" count="0" memberValueDatatype="130" unbalanced="0"/>
    <cacheHierarchy uniqueName="[Range 3].[customer_id]" caption="customer_id" attribute="1" defaultMemberUniqueName="[Range 3].[customer_id].[All]" allUniqueName="[Range 3].[customer_id].[All]" dimensionUniqueName="[Range 3]" displayFolder="" count="0" memberValueDatatype="20" unbalanced="0"/>
    <cacheHierarchy uniqueName="[Range 3].[order_status]" caption="order_status" attribute="1" defaultMemberUniqueName="[Range 3].[order_status].[All]" allUniqueName="[Range 3].[order_status].[All]" dimensionUniqueName="[Range 3]" displayFolder="" count="0" memberValueDatatype="130" unbalanced="0"/>
    <cacheHierarchy uniqueName="[Range 3].[delivery_boy]" caption="delivery_boy" attribute="1" defaultMemberUniqueName="[Range 3].[delivery_boy].[All]" allUniqueName="[Range 3].[delivery_boy].[All]" dimensionUniqueName="[Range 3]" displayFolder="" count="0" memberValueDatatype="130" unbalanced="0"/>
    <cacheHierarchy uniqueName="[Range 3].[restaurant_id]" caption="restaurant_id" attribute="1" defaultMemberUniqueName="[Range 3].[restaurant_id].[All]" allUniqueName="[Range 3].[restaurant_id].[All]" dimensionUniqueName="[Range 3]" displayFolder="" count="0" memberValueDatatype="20" unbalanced="0"/>
    <cacheHierarchy uniqueName="[Range 3].[restaurant_name]" caption="restaurant_name" attribute="1" defaultMemberUniqueName="[Range 3].[restaurant_name].[All]" allUniqueName="[Range 3].[restaurant_name].[All]" dimensionUniqueName="[Range 3]" displayFolder="" count="0" memberValueDatatype="130" unbalanced="0"/>
    <cacheHierarchy uniqueName="[Range 3].[restaurant_address]" caption="restaurant_address" attribute="1" defaultMemberUniqueName="[Range 3].[restaurant_address].[All]" allUniqueName="[Range 3].[restaurant_address].[All]" dimensionUniqueName="[Range 3]" displayFolder="" count="0" memberValueDatatype="130" unbalanced="0"/>
    <cacheHierarchy uniqueName="[Range 3].[restaurant_locality]" caption="restaurant_locality" attribute="1" defaultMemberUniqueName="[Range 3].[restaurant_locality].[All]" allUniqueName="[Range 3].[restaurant_locality].[All]" dimensionUniqueName="[Range 3]" displayFolder="" count="0" memberValueDatatype="130" unbalanced="0"/>
    <cacheHierarchy uniqueName="[Range 3].[restaurant_city_name]" caption="restaurant_city_name" attribute="1" defaultMemberUniqueName="[Range 3].[restaurant_city_name].[All]" allUniqueName="[Range 3].[restaurant_city_name].[All]" dimensionUniqueName="[Range 3]" displayFolder="" count="0" memberValueDatatype="130" unbalanced="0"/>
    <cacheHierarchy uniqueName="[Range 3].[delivery_time_in_seconds]" caption="delivery_time_in_seconds" attribute="1" defaultMemberUniqueName="[Range 3].[delivery_time_in_seconds].[All]" allUniqueName="[Range 3].[delivery_time_in_seconds].[All]" dimensionUniqueName="[Range 3]" displayFolder="" count="0" memberValueDatatype="20" unbalanced="0"/>
    <cacheHierarchy uniqueName="[Range 3].[order_total]" caption="order_total" attribute="1" defaultMemberUniqueName="[Range 3].[order_total].[All]" allUniqueName="[Range 3].[order_total].[All]" dimensionUniqueName="[Range 3]" displayFolder="" count="0" memberValueDatatype="20" unbalanced="0"/>
    <cacheHierarchy uniqueName="[Range 3].[order_total_with_tip]" caption="order_total_with_tip" attribute="1" defaultMemberUniqueName="[Range 3].[order_total_with_tip].[All]" allUniqueName="[Range 3].[order_total_with_tip].[All]" dimensionUniqueName="[Range 3]" displayFolder="" count="0" memberValueDatatype="20" unbalanced="0"/>
    <cacheHierarchy uniqueName="[Range 3].[net_total]" caption="net_total" attribute="1" defaultMemberUniqueName="[Range 3].[net_total].[All]" allUniqueName="[Range 3].[net_total].[All]" dimensionUniqueName="[Range 3]" displayFolder="" count="0" memberValueDatatype="20" unbalanced="0"/>
    <cacheHierarchy uniqueName="[Range 3].[item_total]" caption="item_total" attribute="1" defaultMemberUniqueName="[Range 3].[item_total].[All]" allUniqueName="[Range 3].[item_total].[All]" dimensionUniqueName="[Range 3]" displayFolder="" count="0" memberValueDatatype="5" unbalanced="0"/>
    <cacheHierarchy uniqueName="[Range 3].[free_delivery_discount_hit]" caption="free_delivery_discount_hit" attribute="1" defaultMemberUniqueName="[Range 3].[free_delivery_discount_hit].[All]" allUniqueName="[Range 3].[free_delivery_discount_hit].[All]" dimensionUniqueName="[Range 3]" displayFolder="" count="0" memberValueDatatype="20" unbalanced="0"/>
    <cacheHierarchy uniqueName="[Range 3].[restaurant_order_rating]" caption="restaurant_order_rating" attribute="1" defaultMemberUniqueName="[Range 3].[restaurant_order_rating].[All]" allUniqueName="[Range 3].[restaurant_order_rating].[All]" dimensionUniqueName="[Range 3]" displayFolder="" count="0" memberValueDatatype="20" unbalanced="0"/>
    <cacheHierarchy uniqueName="[Range 3].[restaurant_lat_lng]" caption="restaurant_lat_lng" attribute="1" defaultMemberUniqueName="[Range 3].[restaurant_lat_lng].[All]" allUniqueName="[Range 3].[restaurant_lat_lng].[All]" dimensionUniqueName="[Range 3]" displayFolder="" count="0" memberValueDatatype="130" unbalanced="0"/>
    <cacheHierarchy uniqueName="[Range 3].[restaurant_customer_distance]" caption="restaurant_customer_distance" attribute="1" defaultMemberUniqueName="[Range 3].[restaurant_customer_distance].[All]" allUniqueName="[Range 3].[restaurant_customer_distance].[All]" dimensionUniqueName="[Range 3]" displayFolder="" count="0" memberValueDatatype="5" unbalanced="0"/>
    <cacheHierarchy uniqueName="[Range 3].[coupon_code]" caption="coupon_code" attribute="1" defaultMemberUniqueName="[Range 3].[coupon_code].[All]" allUniqueName="[Range 3].[coupon_code].[All]" dimensionUniqueName="[Range 3]" displayFolder="" count="0" memberValueDatatype="130" unbalanced="0"/>
    <cacheHierarchy uniqueName="[Range 3].[order_payment_method]" caption="order_payment_method" attribute="1" defaultMemberUniqueName="[Range 3].[order_payment_method].[All]" allUniqueName="[Range 3].[order_payment_method].[All]" dimensionUniqueName="[Range 3]" displayFolder="" count="0" memberValueDatatype="130" unbalanced="0"/>
    <cacheHierarchy uniqueName="[Range 3].[restaurant_area_name]" caption="restaurant_area_name" attribute="1" defaultMemberUniqueName="[Range 3].[restaurant_area_name].[All]" allUniqueName="[Range 3].[restaurant_area_name].[All]" dimensionUniqueName="[Range 3]" displayFolder="" count="0" memberValueDatatype="130" unbalanced="0"/>
    <cacheHierarchy uniqueName="[Range 3].[on_time]" caption="on_time" attribute="1" defaultMemberUniqueName="[Range 3].[on_time].[All]" allUniqueName="[Range 3].[on_time].[All]" dimensionUniqueName="[Range 3]" displayFolder="" count="0" memberValueDatatype="11" unbalanced="0"/>
    <cacheHierarchy uniqueName="[Range 3].[rain_mode]" caption="rain_mode" attribute="1" defaultMemberUniqueName="[Range 3].[rain_mode].[All]" allUniqueName="[Range 3].[rain_mode].[All]" dimensionUniqueName="[Range 3]" displayFolder="" count="0" memberValueDatatype="20" unbalanced="0"/>
    <cacheHierarchy uniqueName="[Range 3].[Order Mod Date]" caption="Order Mod Date" attribute="1" defaultMemberUniqueName="[Range 3].[Order Mod Date].[All]" allUniqueName="[Range 3].[Order Mod Date].[All]" dimensionUniqueName="[Range 3]" displayFolder="" count="0" memberValueDatatype="130" unbalanced="0"/>
    <cacheHierarchy uniqueName="[Range 3].[area_name_code]" caption="area_name_code" attribute="1" defaultMemberUniqueName="[Range 3].[area_name_code].[All]" allUniqueName="[Range 3].[area_name_code].[All]" dimensionUniqueName="[Range 3]" displayFolder="" count="0" memberValueDatatype="130" unbalanced="0"/>
    <cacheHierarchy uniqueName="[Range 3].[mod restaurant name]" caption="mod restaurant name" attribute="1" defaultMemberUniqueName="[Range 3].[mod restaurant name].[All]" allUniqueName="[Range 3].[mod restaurant name].[All]" dimensionUniqueName="[Range 3]" displayFolder="" count="0" memberValueDatatype="130" unbalanced="0"/>
    <cacheHierarchy uniqueName="[Table3].[Latitude]" caption="Latitude" attribute="1" defaultMemberUniqueName="[Table3].[Latitude].[All]" allUniqueName="[Table3].[Latitude].[All]" dimensionUniqueName="[Table3]" displayFolder="" count="0" memberValueDatatype="130" unbalanced="0"/>
    <cacheHierarchy uniqueName="[Table3].[Longitude]" caption="Longitude" attribute="1" defaultMemberUniqueName="[Table3].[Longitude].[All]" allUniqueName="[Table3].[Longitude].[All]" dimensionUniqueName="[Table3]" displayFolder="" count="0" memberValueDatatype="130" unbalanced="0"/>
    <cacheHierarchy uniqueName="[Range 2].[month (Month Index)]" caption="month (Month Index)" attribute="1" defaultMemberUniqueName="[Range 2].[month (Month Index)].[All]" allUniqueName="[Range 2].[month (Month Index)].[All]" dimensionUniqueName="[Range 2]" displayFolder="" count="0" memberValueDatatype="20" unbalanced="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item_total]" caption="Sum of item_total" measure="1" displayFolder="" measureGroup="Range" count="0" hidden="1">
      <extLst>
        <ext xmlns:x15="http://schemas.microsoft.com/office/spreadsheetml/2010/11/main" uri="{B97F6D7D-B522-45F9-BDA1-12C45D357490}">
          <x15:cacheHierarchy aggregatedColumn="18"/>
        </ext>
      </extLst>
    </cacheHierarchy>
    <cacheHierarchy uniqueName="[Measures].[Count of mod restaurant name]" caption="Count of mod restaurant name" measure="1" displayFolder="" measureGroup="Range" count="0" hidden="1">
      <extLst>
        <ext xmlns:x15="http://schemas.microsoft.com/office/spreadsheetml/2010/11/main" uri="{B97F6D7D-B522-45F9-BDA1-12C45D357490}">
          <x15:cacheHierarchy aggregatedColumn="30"/>
        </ext>
      </extLst>
    </cacheHierarchy>
    <cacheHierarchy uniqueName="[Measures].[Sum of net_total]" caption="Sum of net_total" measure="1" displayFolder="" measureGroup="Range" count="0" hidden="1">
      <extLst>
        <ext xmlns:x15="http://schemas.microsoft.com/office/spreadsheetml/2010/11/main" uri="{B97F6D7D-B522-45F9-BDA1-12C45D357490}">
          <x15:cacheHierarchy aggregatedColumn="17"/>
        </ext>
      </extLst>
    </cacheHierarchy>
    <cacheHierarchy uniqueName="[Measures].[Count of order_time]" caption="Count of order_time" measure="1" displayFolder="" measureGroup="Range" count="0" hidden="1">
      <extLst>
        <ext xmlns:x15="http://schemas.microsoft.com/office/spreadsheetml/2010/11/main" uri="{B97F6D7D-B522-45F9-BDA1-12C45D357490}">
          <x15:cacheHierarchy aggregatedColumn="4"/>
        </ext>
      </extLst>
    </cacheHierarchy>
    <cacheHierarchy uniqueName="[Measures].[Count of Order Mod Date]" caption="Count of Order Mod Date" measure="1" displayFolder="" measureGroup="Range"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Range 2" count="0" hidden="1">
      <extLst>
        <ext xmlns:x15="http://schemas.microsoft.com/office/spreadsheetml/2010/11/main" uri="{B97F6D7D-B522-45F9-BDA1-12C45D357490}">
          <x15:cacheHierarchy aggregatedColumn="38"/>
        </ext>
      </extLst>
    </cacheHierarchy>
    <cacheHierarchy uniqueName="[Measures].[Count of order_id]" caption="Count of order_id" measure="1" displayFolder="" measureGroup="Range 2" count="0" hidden="1">
      <extLst>
        <ext xmlns:x15="http://schemas.microsoft.com/office/spreadsheetml/2010/11/main" uri="{B97F6D7D-B522-45F9-BDA1-12C45D357490}">
          <x15:cacheHierarchy aggregatedColumn="38"/>
        </ext>
      </extLst>
    </cacheHierarchy>
    <cacheHierarchy uniqueName="[Measures].[Sum of item_total 2]" caption="Sum of item_total 2" measure="1" displayFolder="" measureGroup="Range 2" count="0" hidden="1">
      <extLst>
        <ext xmlns:x15="http://schemas.microsoft.com/office/spreadsheetml/2010/11/main" uri="{B97F6D7D-B522-45F9-BDA1-12C45D357490}">
          <x15:cacheHierarchy aggregatedColumn="56"/>
        </ext>
      </extLst>
    </cacheHierarchy>
    <cacheHierarchy uniqueName="[Measures].[Sum of order_items.quantity]" caption="Sum of order_items.quantity" measure="1" displayFolder="" measureGroup="Range 1" count="0" hidden="1">
      <extLst>
        <ext xmlns:x15="http://schemas.microsoft.com/office/spreadsheetml/2010/11/main" uri="{B97F6D7D-B522-45F9-BDA1-12C45D357490}">
          <x15:cacheHierarchy aggregatedColumn="36"/>
        </ext>
      </extLst>
    </cacheHierarchy>
    <cacheHierarchy uniqueName="[Measures].[Count of order_items.name]" caption="Count of order_items.name" measure="1" displayFolder="" measureGroup="Range 1"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order_id 2]" caption="Sum of order_id 2" measure="1" displayFolder="" measureGroup="Range 3" count="0" hidden="1">
      <extLst>
        <ext xmlns:x15="http://schemas.microsoft.com/office/spreadsheetml/2010/11/main" uri="{B97F6D7D-B522-45F9-BDA1-12C45D357490}">
          <x15:cacheHierarchy aggregatedColumn="75"/>
        </ext>
      </extLst>
    </cacheHierarchy>
    <cacheHierarchy uniqueName="[Measures].[Count of order_id 2]" caption="Count of order_id 2" measure="1" displayFolder="" measureGroup="Range 3" count="0" hidden="1">
      <extLst>
        <ext xmlns:x15="http://schemas.microsoft.com/office/spreadsheetml/2010/11/main" uri="{B97F6D7D-B522-45F9-BDA1-12C45D357490}">
          <x15:cacheHierarchy aggregatedColumn="75"/>
        </ext>
      </extLst>
    </cacheHierarchy>
    <cacheHierarchy uniqueName="[Measures].[Sum of rain_mode]" caption="Sum of rain_mode" measure="1" displayFolder="" measureGroup="Range 3" count="0" hidden="1">
      <extLst>
        <ext xmlns:x15="http://schemas.microsoft.com/office/spreadsheetml/2010/11/main" uri="{B97F6D7D-B522-45F9-BDA1-12C45D357490}">
          <x15:cacheHierarchy aggregatedColumn="102"/>
        </ext>
      </extLst>
    </cacheHierarchy>
    <cacheHierarchy uniqueName="[Measures].[Count of is_coupon_applied]" caption="Count of is_coupon_applied" measure="1" displayFolder="" measureGroup="Range 3" count="0" hidden="1">
      <extLst>
        <ext xmlns:x15="http://schemas.microsoft.com/office/spreadsheetml/2010/11/main" uri="{B97F6D7D-B522-45F9-BDA1-12C45D357490}">
          <x15:cacheHierarchy aggregatedColumn="76"/>
        </ext>
      </extLst>
    </cacheHierarchy>
    <cacheHierarchy uniqueName="[Measures].[Count of rain_mode]" caption="Count of rain_mode" measure="1" displayFolder="" measureGroup="Range 3" count="0" hidden="1">
      <extLst>
        <ext xmlns:x15="http://schemas.microsoft.com/office/spreadsheetml/2010/11/main" uri="{B97F6D7D-B522-45F9-BDA1-12C45D357490}">
          <x15:cacheHierarchy aggregatedColumn="10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able3" uniqueName="[Table3]" caption="Table3"/>
  </dimensions>
  <measureGroups count="5">
    <measureGroup name="Range" caption="Range"/>
    <measureGroup name="Range 1" caption="Range 1"/>
    <measureGroup name="Range 2" caption="Range 2"/>
    <measureGroup name="Range 3" caption="Range 3"/>
    <measureGroup name="Table3" caption="Tabl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 refreshedDate="45933.002346412039" backgroundQuery="1" createdVersion="7" refreshedVersion="7" minRefreshableVersion="3" recordCount="0" supportSubquery="1" supportAdvancedDrill="1" xr:uid="{8543A47F-A69F-410B-88A9-F24C516B0B7F}">
  <cacheSource type="external" connectionId="3"/>
  <cacheFields count="4">
    <cacheField name="[Range 2].[month (Month)].[month (Month)]" caption="month (Month)" numFmtId="0" hierarchy="74" level="1">
      <sharedItems count="11">
        <s v="Jan"/>
        <s v="Feb"/>
        <s v="Mar"/>
        <s v="Apr"/>
        <s v="May"/>
        <s v="Jul"/>
        <s v="Aug"/>
        <s v="Sep"/>
        <s v="Oct"/>
        <s v="Nov"/>
        <s v="Dec"/>
      </sharedItems>
    </cacheField>
    <cacheField name="[Measures].[Sum of item_total 2]" caption="Sum of item_total 2" numFmtId="0" hierarchy="122" level="32767"/>
    <cacheField name="[Range 2].[month].[month]" caption="month" numFmtId="0" hierarchy="71" level="1">
      <sharedItems containsSemiMixedTypes="0" containsNonDate="0" containsString="0"/>
    </cacheField>
    <cacheField name="[Range 1].[Veg/Non-Veg].[Veg/Non-Veg]" caption="Veg/Non-Veg" numFmtId="0" hierarchy="37" level="1">
      <sharedItems containsSemiMixedTypes="0" containsNonDate="0" containsString="0"/>
    </cacheField>
  </cacheFields>
  <cacheHierarchies count="130">
    <cacheHierarchy uniqueName="[Range].[order_id]" caption="order_id" attribute="1" defaultMemberUniqueName="[Range].[order_id].[All]" allUniqueName="[Range].[order_id].[All]" dimensionUniqueName="[Range]" displayFolder="" count="0" memberValueDatatype="5" unbalanced="0"/>
    <cacheHierarchy uniqueName="[Range].[is_coupon_applied]" caption="is_coupon_applied" attribute="1" defaultMemberUniqueName="[Range].[is_coupon_applied].[All]" allUniqueName="[Range].[is_coupon_applied].[All]" dimensionUniqueName="[Range]" displayFolder="" count="0" memberValueDatatype="11" unbalanced="0"/>
    <cacheHierarchy uniqueName="[Range].[coupon_applied]" caption="coupon_applied" attribute="1" defaultMemberUniqueName="[Range].[coupon_applied].[All]" allUniqueName="[Range].[coupon_applied].[All]" dimensionUniqueName="[Range]" displayFolder="" count="0" memberValueDatatype="130" unbalanced="0"/>
    <cacheHierarchy uniqueName="[Range].[offers_data]" caption="offers_data" attribute="1" defaultMemberUniqueName="[Range].[offers_data].[All]" allUniqueName="[Range].[offers_data].[All]" dimensionUniqueName="[Range]" displayFolder="" count="0" memberValueDatatype="130" unbalanced="0"/>
    <cacheHierarchy uniqueName="[Range].[order_time]" caption="order_time" attribute="1" defaultMemberUniqueName="[Range].[order_time].[All]" allUniqueName="[Range].[order_time].[All]" dimensionUniqueName="[Range]" displayFolder="" count="0" memberValueDatatype="130" unbalanced="0"/>
    <cacheHierarchy uniqueName="[Range].[confirmed_time]" caption="confirmed_time" attribute="1" defaultMemberUniqueName="[Range].[confirmed_time].[All]" allUniqueName="[Range].[confirmed_time].[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20" unbalanced="0"/>
    <cacheHierarchy uniqueName="[Range].[order_status]" caption="order_status" attribute="1" defaultMemberUniqueName="[Range].[order_status].[All]" allUniqueName="[Range].[order_status].[All]" dimensionUniqueName="[Range]" displayFolder="" count="0" memberValueDatatype="130" unbalanced="0"/>
    <cacheHierarchy uniqueName="[Range].[delivery_boy]" caption="delivery_boy" attribute="1" defaultMemberUniqueName="[Range].[delivery_boy].[All]" allUniqueName="[Range].[delivery_boy].[All]" dimensionUniqueName="[Range]" displayFolder="" count="0" memberValueDatatype="130" unbalanced="0"/>
    <cacheHierarchy uniqueName="[Range].[restaurant_id]" caption="restaurant_id" attribute="1" defaultMemberUniqueName="[Range].[restaurant_id].[All]" allUniqueName="[Range].[restaurant_id].[All]" dimensionUniqueName="[Range]" displayFolder="" count="0" memberValueDatatype="2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restaurant_address]" caption="restaurant_address" attribute="1" defaultMemberUniqueName="[Range].[restaurant_address].[All]" allUniqueName="[Range].[restaurant_address].[All]" dimensionUniqueName="[Range]" displayFolder="" count="0" memberValueDatatype="130" unbalanced="0"/>
    <cacheHierarchy uniqueName="[Range].[restaurant_locality]" caption="restaurant_locality" attribute="1" defaultMemberUniqueName="[Range].[restaurant_locality].[All]" allUniqueName="[Range].[restaurant_locality].[All]" dimensionUniqueName="[Range]" displayFolder="" count="0" memberValueDatatype="130" unbalanced="0"/>
    <cacheHierarchy uniqueName="[Range].[restaurant_city_name]" caption="restaurant_city_name" attribute="1" defaultMemberUniqueName="[Range].[restaurant_city_name].[All]" allUniqueName="[Range].[restaurant_city_name].[All]" dimensionUniqueName="[Range]" displayFolder="" count="0" memberValueDatatype="130" unbalanced="0"/>
    <cacheHierarchy uniqueName="[Range].[delivery_time_in_seconds]" caption="delivery_time_in_seconds" attribute="1" defaultMemberUniqueName="[Range].[delivery_time_in_seconds].[All]" allUniqueName="[Range].[delivery_time_in_seconds].[All]" dimensionUniqueName="[Range]" displayFolder="" count="0" memberValueDatatype="20" unbalanced="0"/>
    <cacheHierarchy uniqueName="[Range].[order_total]" caption="order_total" attribute="1" defaultMemberUniqueName="[Range].[order_total].[All]" allUniqueName="[Range].[order_total].[All]" dimensionUniqueName="[Range]" displayFolder="" count="0" memberValueDatatype="20" unbalanced="0"/>
    <cacheHierarchy uniqueName="[Range].[order_total_with_tip]" caption="order_total_with_tip" attribute="1" defaultMemberUniqueName="[Range].[order_total_with_tip].[All]" allUniqueName="[Range].[order_total_with_tip].[All]" dimensionUniqueName="[Range]" displayFolder="" count="0" memberValueDatatype="20" unbalanced="0"/>
    <cacheHierarchy uniqueName="[Range].[net_total]" caption="net_total" attribute="1" defaultMemberUniqueName="[Range].[net_total].[All]" allUniqueName="[Range].[net_total].[All]" dimensionUniqueName="[Range]" displayFolder="" count="0" memberValueDatatype="20" unbalanced="0"/>
    <cacheHierarchy uniqueName="[Range].[item_total]" caption="item_total" attribute="1" defaultMemberUniqueName="[Range].[item_total].[All]" allUniqueName="[Range].[item_total].[All]" dimensionUniqueName="[Range]" displayFolder="" count="0" memberValueDatatype="5" unbalanced="0"/>
    <cacheHierarchy uniqueName="[Range].[free_delivery_discount_hit]" caption="free_delivery_discount_hit" attribute="1" defaultMemberUniqueName="[Range].[free_delivery_discount_hit].[All]" allUniqueName="[Range].[free_delivery_discount_hit].[All]" dimensionUniqueName="[Range]" displayFolder="" count="0" memberValueDatatype="20" unbalanced="0"/>
    <cacheHierarchy uniqueName="[Range].[restaurant_order_rating]" caption="restaurant_order_rating" attribute="1" defaultMemberUniqueName="[Range].[restaurant_order_rating].[All]" allUniqueName="[Range].[restaurant_order_rating].[All]" dimensionUniqueName="[Range]" displayFolder="" count="0" memberValueDatatype="20" unbalanced="0"/>
    <cacheHierarchy uniqueName="[Range].[restaurant_lat_lng]" caption="restaurant_lat_lng" attribute="1" defaultMemberUniqueName="[Range].[restaurant_lat_lng].[All]" allUniqueName="[Range].[restaurant_lat_lng].[All]" dimensionUniqueName="[Range]" displayFolder="" count="0" memberValueDatatype="130" unbalanced="0"/>
    <cacheHierarchy uniqueName="[Range].[restaurant_customer_distance]" caption="restaurant_customer_distance" attribute="1" defaultMemberUniqueName="[Range].[restaurant_customer_distance].[All]" allUniqueName="[Range].[restaurant_customer_distance].[All]" dimensionUniqueName="[Range]" displayFolder="" count="0" memberValueDatatype="5" unbalanced="0"/>
    <cacheHierarchy uniqueName="[Range].[coupon_code]" caption="coupon_code" attribute="1" defaultMemberUniqueName="[Range].[coupon_code].[All]" allUniqueName="[Range].[coupon_code].[All]" dimensionUniqueName="[Range]" displayFolder="" count="0" memberValueDatatype="130" unbalanced="0"/>
    <cacheHierarchy uniqueName="[Range].[order_payment_method]" caption="order_payment_method" attribute="1" defaultMemberUniqueName="[Range].[order_payment_method].[All]" allUniqueName="[Range].[order_payment_method].[All]" dimensionUniqueName="[Range]" displayFolder="" count="0" memberValueDatatype="130" unbalanced="0"/>
    <cacheHierarchy uniqueName="[Range].[restaurant_area_name]" caption="restaurant_area_name" attribute="1" defaultMemberUniqueName="[Range].[restaurant_area_name].[All]" allUniqueName="[Range].[restaurant_area_name].[All]" dimensionUniqueName="[Range]" displayFolder="" count="0" memberValueDatatype="130" unbalanced="0"/>
    <cacheHierarchy uniqueName="[Range].[on_time]" caption="on_time" attribute="1" defaultMemberUniqueName="[Range].[on_time].[All]" allUniqueName="[Range].[on_time].[All]" dimensionUniqueName="[Range]" displayFolder="" count="0" memberValueDatatype="11" unbalanced="0"/>
    <cacheHierarchy uniqueName="[Range].[rain_mode]" caption="rain_mode" attribute="1" defaultMemberUniqueName="[Range].[rain_mode].[All]" allUniqueName="[Range].[rain_mode].[All]" dimensionUniqueName="[Range]" displayFolder="" count="0" memberValueDatatype="20" unbalanced="0"/>
    <cacheHierarchy uniqueName="[Range].[Order Mod Date]" caption="Order Mod Date" attribute="1" defaultMemberUniqueName="[Range].[Order Mod Date].[All]" allUniqueName="[Range].[Order Mod Date].[All]" dimensionUniqueName="[Range]" displayFolder="" count="0" memberValueDatatype="130" unbalanced="0"/>
    <cacheHierarchy uniqueName="[Range].[area_name_code]" caption="area_name_code" attribute="1" defaultMemberUniqueName="[Range].[area_name_code].[All]" allUniqueName="[Range].[area_name_code].[All]" dimensionUniqueName="[Range]" displayFolder="" count="0" memberValueDatatype="130" unbalanced="0"/>
    <cacheHierarchy uniqueName="[Range].[mod restaurant name]" caption="mod restaurant name" attribute="1" defaultMemberUniqueName="[Range].[mod restaurant name].[All]" allUniqueName="[Range].[mod restaurant name].[All]" dimensionUniqueName="[Range]" displayFolder="" count="0" memberValueDatatype="130" unbalanced="0"/>
    <cacheHierarchy uniqueName="[Range].[Latitude]" caption="Latitude" attribute="1" defaultMemberUniqueName="[Range].[Latitude].[All]" allUniqueName="[Range].[Latitud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5" unbalanced="0"/>
    <cacheHierarchy uniqueName="[Range 1].[order_items.name]" caption="order_items.name" attribute="1" defaultMemberUniqueName="[Range 1].[order_items.name].[All]" allUniqueName="[Range 1].[order_items.name].[All]" dimensionUniqueName="[Range 1]" displayFolder="" count="0" memberValueDatatype="130" unbalanced="0"/>
    <cacheHierarchy uniqueName="[Range 1].[order_items.is_veg]" caption="order_items.is_veg" attribute="1" defaultMemberUniqueName="[Range 1].[order_items.is_veg].[All]" allUniqueName="[Range 1].[order_items.is_veg].[All]" dimensionUniqueName="[Range 1]" displayFolder="" count="0" memberValueDatatype="20" unbalanced="0"/>
    <cacheHierarchy uniqueName="[Range 1].[order_items.quantity]" caption="order_items.quantity" attribute="1" defaultMemberUniqueName="[Range 1].[order_items.quantity].[All]" allUniqueName="[Range 1].[order_items.quantity].[All]" dimensionUniqueName="[Range 1]" displayFolder="" count="0" memberValueDatatype="20" unbalanced="0"/>
    <cacheHierarchy uniqueName="[Range 1].[Veg/Non-Veg]" caption="Veg/Non-Veg" attribute="1" defaultMemberUniqueName="[Range 1].[Veg/Non-Veg].[All]" allUniqueName="[Range 1].[Veg/Non-Veg].[All]" dimensionUniqueName="[Range 1]" displayFolder="" count="2" memberValueDatatype="130" unbalanced="0">
      <fieldsUsage count="2">
        <fieldUsage x="-1"/>
        <fieldUsage x="3"/>
      </fieldsUsage>
    </cacheHierarchy>
    <cacheHierarchy uniqueName="[Range 2].[order_id]" caption="order_id" attribute="1" defaultMemberUniqueName="[Range 2].[order_id].[All]" allUniqueName="[Range 2].[order_id].[All]" dimensionUniqueName="[Range 2]" displayFolder="" count="0" memberValueDatatype="5" unbalanced="0"/>
    <cacheHierarchy uniqueName="[Range 2].[is_coupon_applied]" caption="is_coupon_applied" attribute="1" defaultMemberUniqueName="[Range 2].[is_coupon_applied].[All]" allUniqueName="[Range 2].[is_coupon_applied].[All]" dimensionUniqueName="[Range 2]" displayFolder="" count="0" memberValueDatatype="11" unbalanced="0"/>
    <cacheHierarchy uniqueName="[Range 2].[coupon_applied]" caption="coupon_applied" attribute="1" defaultMemberUniqueName="[Range 2].[coupon_applied].[All]" allUniqueName="[Range 2].[coupon_applied].[All]" dimensionUniqueName="[Range 2]" displayFolder="" count="0" memberValueDatatype="130" unbalanced="0"/>
    <cacheHierarchy uniqueName="[Range 2].[offers_data]" caption="offers_data" attribute="1" defaultMemberUniqueName="[Range 2].[offers_data].[All]" allUniqueName="[Range 2].[offers_data].[All]" dimensionUniqueName="[Range 2]" displayFolder="" count="0" memberValueDatatype="130" unbalanced="0"/>
    <cacheHierarchy uniqueName="[Range 2].[order_time]" caption="order_time" attribute="1" defaultMemberUniqueName="[Range 2].[order_time].[All]" allUniqueName="[Range 2].[order_time].[All]" dimensionUniqueName="[Range 2]" displayFolder="" count="0" memberValueDatatype="130" unbalanced="0"/>
    <cacheHierarchy uniqueName="[Range 2].[confirmed_time]" caption="confirmed_time" attribute="1" defaultMemberUniqueName="[Range 2].[confirmed_time].[All]" allUniqueName="[Range 2].[confirmed_time].[All]" dimensionUniqueName="[Range 2]" displayFolder="" count="0" memberValueDatatype="130" unbalanced="0"/>
    <cacheHierarchy uniqueName="[Range 2].[customer_id]" caption="customer_id" attribute="1" defaultMemberUniqueName="[Range 2].[customer_id].[All]" allUniqueName="[Range 2].[customer_id].[All]" dimensionUniqueName="[Range 2]" displayFolder="" count="0" memberValueDatatype="20" unbalanced="0"/>
    <cacheHierarchy uniqueName="[Range 2].[order_status]" caption="order_status" attribute="1" defaultMemberUniqueName="[Range 2].[order_status].[All]" allUniqueName="[Range 2].[order_status].[All]" dimensionUniqueName="[Range 2]" displayFolder="" count="0" memberValueDatatype="130" unbalanced="0"/>
    <cacheHierarchy uniqueName="[Range 2].[delivery_boy]" caption="delivery_boy" attribute="1" defaultMemberUniqueName="[Range 2].[delivery_boy].[All]" allUniqueName="[Range 2].[delivery_boy].[All]" dimensionUniqueName="[Range 2]" displayFolder="" count="0" memberValueDatatype="130" unbalanced="0"/>
    <cacheHierarchy uniqueName="[Range 2].[restaurant_id]" caption="restaurant_id" attribute="1" defaultMemberUniqueName="[Range 2].[restaurant_id].[All]" allUniqueName="[Range 2].[restaurant_id].[All]" dimensionUniqueName="[Range 2]" displayFolder="" count="0" memberValueDatatype="20" unbalanced="0"/>
    <cacheHierarchy uniqueName="[Range 2].[restaurant_name]" caption="restaurant_name" attribute="1" defaultMemberUniqueName="[Range 2].[restaurant_name].[All]" allUniqueName="[Range 2].[restaurant_name].[All]" dimensionUniqueName="[Range 2]" displayFolder="" count="0" memberValueDatatype="130" unbalanced="0"/>
    <cacheHierarchy uniqueName="[Range 2].[restaurant_address]" caption="restaurant_address" attribute="1" defaultMemberUniqueName="[Range 2].[restaurant_address].[All]" allUniqueName="[Range 2].[restaurant_address].[All]" dimensionUniqueName="[Range 2]" displayFolder="" count="0" memberValueDatatype="130" unbalanced="0"/>
    <cacheHierarchy uniqueName="[Range 2].[restaurant_locality]" caption="restaurant_locality" attribute="1" defaultMemberUniqueName="[Range 2].[restaurant_locality].[All]" allUniqueName="[Range 2].[restaurant_locality].[All]" dimensionUniqueName="[Range 2]" displayFolder="" count="0" memberValueDatatype="130" unbalanced="0"/>
    <cacheHierarchy uniqueName="[Range 2].[restaurant_city_name]" caption="restaurant_city_name" attribute="1" defaultMemberUniqueName="[Range 2].[restaurant_city_name].[All]" allUniqueName="[Range 2].[restaurant_city_name].[All]" dimensionUniqueName="[Range 2]" displayFolder="" count="0" memberValueDatatype="130" unbalanced="0"/>
    <cacheHierarchy uniqueName="[Range 2].[delivery_time_in_seconds]" caption="delivery_time_in_seconds" attribute="1" defaultMemberUniqueName="[Range 2].[delivery_time_in_seconds].[All]" allUniqueName="[Range 2].[delivery_time_in_seconds].[All]" dimensionUniqueName="[Range 2]" displayFolder="" count="0" memberValueDatatype="20" unbalanced="0"/>
    <cacheHierarchy uniqueName="[Range 2].[order_total]" caption="order_total" attribute="1" defaultMemberUniqueName="[Range 2].[order_total].[All]" allUniqueName="[Range 2].[order_total].[All]" dimensionUniqueName="[Range 2]" displayFolder="" count="0" memberValueDatatype="20" unbalanced="0"/>
    <cacheHierarchy uniqueName="[Range 2].[order_total_with_tip]" caption="order_total_with_tip" attribute="1" defaultMemberUniqueName="[Range 2].[order_total_with_tip].[All]" allUniqueName="[Range 2].[order_total_with_tip].[All]" dimensionUniqueName="[Range 2]" displayFolder="" count="0" memberValueDatatype="20" unbalanced="0"/>
    <cacheHierarchy uniqueName="[Range 2].[net_total]" caption="net_total" attribute="1" defaultMemberUniqueName="[Range 2].[net_total].[All]" allUniqueName="[Range 2].[net_total].[All]" dimensionUniqueName="[Range 2]" displayFolder="" count="0" memberValueDatatype="20" unbalanced="0"/>
    <cacheHierarchy uniqueName="[Range 2].[item_total]" caption="item_total" attribute="1" defaultMemberUniqueName="[Range 2].[item_total].[All]" allUniqueName="[Range 2].[item_total].[All]" dimensionUniqueName="[Range 2]" displayFolder="" count="0" memberValueDatatype="5" unbalanced="0"/>
    <cacheHierarchy uniqueName="[Range 2].[free_delivery_discount_hit]" caption="free_delivery_discount_hit" attribute="1" defaultMemberUniqueName="[Range 2].[free_delivery_discount_hit].[All]" allUniqueName="[Range 2].[free_delivery_discount_hit].[All]" dimensionUniqueName="[Range 2]" displayFolder="" count="0" memberValueDatatype="20" unbalanced="0"/>
    <cacheHierarchy uniqueName="[Range 2].[restaurant_order_rating]" caption="restaurant_order_rating" attribute="1" defaultMemberUniqueName="[Range 2].[restaurant_order_rating].[All]" allUniqueName="[Range 2].[restaurant_order_rating].[All]" dimensionUniqueName="[Range 2]" displayFolder="" count="0" memberValueDatatype="20" unbalanced="0"/>
    <cacheHierarchy uniqueName="[Range 2].[restaurant_lat_lng]" caption="restaurant_lat_lng" attribute="1" defaultMemberUniqueName="[Range 2].[restaurant_lat_lng].[All]" allUniqueName="[Range 2].[restaurant_lat_lng].[All]" dimensionUniqueName="[Range 2]" displayFolder="" count="0" memberValueDatatype="130" unbalanced="0"/>
    <cacheHierarchy uniqueName="[Range 2].[restaurant_customer_distance]" caption="restaurant_customer_distance" attribute="1" defaultMemberUniqueName="[Range 2].[restaurant_customer_distance].[All]" allUniqueName="[Range 2].[restaurant_customer_distance].[All]" dimensionUniqueName="[Range 2]" displayFolder="" count="0" memberValueDatatype="5" unbalanced="0"/>
    <cacheHierarchy uniqueName="[Range 2].[coupon_code]" caption="coupon_code" attribute="1" defaultMemberUniqueName="[Range 2].[coupon_code].[All]" allUniqueName="[Range 2].[coupon_code].[All]" dimensionUniqueName="[Range 2]" displayFolder="" count="0" memberValueDatatype="130" unbalanced="0"/>
    <cacheHierarchy uniqueName="[Range 2].[order_payment_method]" caption="order_payment_method" attribute="1" defaultMemberUniqueName="[Range 2].[order_payment_method].[All]" allUniqueName="[Range 2].[order_payment_method].[All]" dimensionUniqueName="[Range 2]" displayFolder="" count="0" memberValueDatatype="130" unbalanced="0"/>
    <cacheHierarchy uniqueName="[Range 2].[restaurant_area_name]" caption="restaurant_area_name" attribute="1" defaultMemberUniqueName="[Range 2].[restaurant_area_name].[All]" allUniqueName="[Range 2].[restaurant_area_name].[All]" dimensionUniqueName="[Range 2]" displayFolder="" count="0" memberValueDatatype="130" unbalanced="0"/>
    <cacheHierarchy uniqueName="[Range 2].[on_time]" caption="on_time" attribute="1" defaultMemberUniqueName="[Range 2].[on_time].[All]" allUniqueName="[Range 2].[on_time].[All]" dimensionUniqueName="[Range 2]" displayFolder="" count="0" memberValueDatatype="11" unbalanced="0"/>
    <cacheHierarchy uniqueName="[Range 2].[rain_mode]" caption="rain_mode" attribute="1" defaultMemberUniqueName="[Range 2].[rain_mode].[All]" allUniqueName="[Range 2].[rain_mode].[All]" dimensionUniqueName="[Range 2]" displayFolder="" count="0" memberValueDatatype="20" unbalanced="0"/>
    <cacheHierarchy uniqueName="[Range 2].[Order Mod Date]" caption="Order Mod Date" attribute="1" defaultMemberUniqueName="[Range 2].[Order Mod Date].[All]" allUniqueName="[Range 2].[Order Mod Date].[All]" dimensionUniqueName="[Range 2]" displayFolder="" count="0" memberValueDatatype="130" unbalanced="0"/>
    <cacheHierarchy uniqueName="[Range 2].[area_name_code]" caption="area_name_code" attribute="1" defaultMemberUniqueName="[Range 2].[area_name_code].[All]" allUniqueName="[Range 2].[area_name_code].[All]" dimensionUniqueName="[Range 2]" displayFolder="" count="0" memberValueDatatype="130" unbalanced="0"/>
    <cacheHierarchy uniqueName="[Range 2].[mod restaurant name]" caption="mod restaurant name" attribute="1" defaultMemberUniqueName="[Range 2].[mod restaurant name].[All]" allUniqueName="[Range 2].[mod restaurant name].[All]" dimensionUniqueName="[Range 2]" displayFolder="" count="0" memberValueDatatype="130" unbalanced="0"/>
    <cacheHierarchy uniqueName="[Range 2].[Latitude]" caption="Latitude" attribute="1" defaultMemberUniqueName="[Range 2].[Latitude].[All]" allUniqueName="[Range 2].[Latitud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130" unbalanced="0"/>
    <cacheHierarchy uniqueName="[Range 2].[month]" caption="month" attribute="1" time="1" defaultMemberUniqueName="[Range 2].[month].[All]" allUniqueName="[Range 2].[month].[All]" dimensionUniqueName="[Range 2]" displayFolder="" count="2" memberValueDatatype="7" unbalanced="0">
      <fieldsUsage count="2">
        <fieldUsage x="-1"/>
        <fieldUsage x="2"/>
      </fieldsUsage>
    </cacheHierarchy>
    <cacheHierarchy uniqueName="[Range 2].[month (Year)]" caption="month (Year)" attribute="1" defaultMemberUniqueName="[Range 2].[month (Year)].[All]" allUniqueName="[Range 2].[month (Year)].[All]" dimensionUniqueName="[Range 2]" displayFolder="" count="0" memberValueDatatype="130" unbalanced="0"/>
    <cacheHierarchy uniqueName="[Range 2].[month (Quarter)]" caption="month (Quarter)" attribute="1" defaultMemberUniqueName="[Range 2].[month (Quarter)].[All]" allUniqueName="[Range 2].[month (Quarter)].[All]" dimensionUniqueName="[Range 2]" displayFolder="" count="0" memberValueDatatype="130" unbalanced="0"/>
    <cacheHierarchy uniqueName="[Range 2].[month (Month)]" caption="month (Month)" attribute="1" defaultMemberUniqueName="[Range 2].[month (Month)].[All]" allUniqueName="[Range 2].[month (Month)].[All]" dimensionUniqueName="[Range 2]" displayFolder="" count="2" memberValueDatatype="130" unbalanced="0">
      <fieldsUsage count="2">
        <fieldUsage x="-1"/>
        <fieldUsage x="0"/>
      </fieldsUsage>
    </cacheHierarchy>
    <cacheHierarchy uniqueName="[Range 3].[order_id]" caption="order_id" attribute="1" defaultMemberUniqueName="[Range 3].[order_id].[All]" allUniqueName="[Range 3].[order_id].[All]" dimensionUniqueName="[Range 3]" displayFolder="" count="0" memberValueDatatype="5" unbalanced="0"/>
    <cacheHierarchy uniqueName="[Range 3].[is_coupon_applied]" caption="is_coupon_applied" attribute="1" defaultMemberUniqueName="[Range 3].[is_coupon_applied].[All]" allUniqueName="[Range 3].[is_coupon_applied].[All]" dimensionUniqueName="[Range 3]" displayFolder="" count="0" memberValueDatatype="11" unbalanced="0"/>
    <cacheHierarchy uniqueName="[Range 3].[coupon_applied]" caption="coupon_applied" attribute="1" defaultMemberUniqueName="[Range 3].[coupon_applied].[All]" allUniqueName="[Range 3].[coupon_applied].[All]" dimensionUniqueName="[Range 3]" displayFolder="" count="0" memberValueDatatype="130" unbalanced="0"/>
    <cacheHierarchy uniqueName="[Range 3].[offers_data]" caption="offers_data" attribute="1" defaultMemberUniqueName="[Range 3].[offers_data].[All]" allUniqueName="[Range 3].[offers_data].[All]" dimensionUniqueName="[Range 3]" displayFolder="" count="0" memberValueDatatype="130" unbalanced="0"/>
    <cacheHierarchy uniqueName="[Range 3].[order_time]" caption="order_time" attribute="1" defaultMemberUniqueName="[Range 3].[order_time].[All]" allUniqueName="[Range 3].[order_time].[All]" dimensionUniqueName="[Range 3]" displayFolder="" count="0" memberValueDatatype="130" unbalanced="0"/>
    <cacheHierarchy uniqueName="[Range 3].[confirmed_time]" caption="confirmed_time" attribute="1" defaultMemberUniqueName="[Range 3].[confirmed_time].[All]" allUniqueName="[Range 3].[confirmed_time].[All]" dimensionUniqueName="[Range 3]" displayFolder="" count="0" memberValueDatatype="130" unbalanced="0"/>
    <cacheHierarchy uniqueName="[Range 3].[customer_id]" caption="customer_id" attribute="1" defaultMemberUniqueName="[Range 3].[customer_id].[All]" allUniqueName="[Range 3].[customer_id].[All]" dimensionUniqueName="[Range 3]" displayFolder="" count="0" memberValueDatatype="20" unbalanced="0"/>
    <cacheHierarchy uniqueName="[Range 3].[order_status]" caption="order_status" attribute="1" defaultMemberUniqueName="[Range 3].[order_status].[All]" allUniqueName="[Range 3].[order_status].[All]" dimensionUniqueName="[Range 3]" displayFolder="" count="0" memberValueDatatype="130" unbalanced="0"/>
    <cacheHierarchy uniqueName="[Range 3].[delivery_boy]" caption="delivery_boy" attribute="1" defaultMemberUniqueName="[Range 3].[delivery_boy].[All]" allUniqueName="[Range 3].[delivery_boy].[All]" dimensionUniqueName="[Range 3]" displayFolder="" count="0" memberValueDatatype="130" unbalanced="0"/>
    <cacheHierarchy uniqueName="[Range 3].[restaurant_id]" caption="restaurant_id" attribute="1" defaultMemberUniqueName="[Range 3].[restaurant_id].[All]" allUniqueName="[Range 3].[restaurant_id].[All]" dimensionUniqueName="[Range 3]" displayFolder="" count="0" memberValueDatatype="20" unbalanced="0"/>
    <cacheHierarchy uniqueName="[Range 3].[restaurant_name]" caption="restaurant_name" attribute="1" defaultMemberUniqueName="[Range 3].[restaurant_name].[All]" allUniqueName="[Range 3].[restaurant_name].[All]" dimensionUniqueName="[Range 3]" displayFolder="" count="0" memberValueDatatype="130" unbalanced="0"/>
    <cacheHierarchy uniqueName="[Range 3].[restaurant_address]" caption="restaurant_address" attribute="1" defaultMemberUniqueName="[Range 3].[restaurant_address].[All]" allUniqueName="[Range 3].[restaurant_address].[All]" dimensionUniqueName="[Range 3]" displayFolder="" count="0" memberValueDatatype="130" unbalanced="0"/>
    <cacheHierarchy uniqueName="[Range 3].[restaurant_locality]" caption="restaurant_locality" attribute="1" defaultMemberUniqueName="[Range 3].[restaurant_locality].[All]" allUniqueName="[Range 3].[restaurant_locality].[All]" dimensionUniqueName="[Range 3]" displayFolder="" count="0" memberValueDatatype="130" unbalanced="0"/>
    <cacheHierarchy uniqueName="[Range 3].[restaurant_city_name]" caption="restaurant_city_name" attribute="1" defaultMemberUniqueName="[Range 3].[restaurant_city_name].[All]" allUniqueName="[Range 3].[restaurant_city_name].[All]" dimensionUniqueName="[Range 3]" displayFolder="" count="0" memberValueDatatype="130" unbalanced="0"/>
    <cacheHierarchy uniqueName="[Range 3].[delivery_time_in_seconds]" caption="delivery_time_in_seconds" attribute="1" defaultMemberUniqueName="[Range 3].[delivery_time_in_seconds].[All]" allUniqueName="[Range 3].[delivery_time_in_seconds].[All]" dimensionUniqueName="[Range 3]" displayFolder="" count="0" memberValueDatatype="20" unbalanced="0"/>
    <cacheHierarchy uniqueName="[Range 3].[order_total]" caption="order_total" attribute="1" defaultMemberUniqueName="[Range 3].[order_total].[All]" allUniqueName="[Range 3].[order_total].[All]" dimensionUniqueName="[Range 3]" displayFolder="" count="0" memberValueDatatype="20" unbalanced="0"/>
    <cacheHierarchy uniqueName="[Range 3].[order_total_with_tip]" caption="order_total_with_tip" attribute="1" defaultMemberUniqueName="[Range 3].[order_total_with_tip].[All]" allUniqueName="[Range 3].[order_total_with_tip].[All]" dimensionUniqueName="[Range 3]" displayFolder="" count="0" memberValueDatatype="20" unbalanced="0"/>
    <cacheHierarchy uniqueName="[Range 3].[net_total]" caption="net_total" attribute="1" defaultMemberUniqueName="[Range 3].[net_total].[All]" allUniqueName="[Range 3].[net_total].[All]" dimensionUniqueName="[Range 3]" displayFolder="" count="0" memberValueDatatype="20" unbalanced="0"/>
    <cacheHierarchy uniqueName="[Range 3].[item_total]" caption="item_total" attribute="1" defaultMemberUniqueName="[Range 3].[item_total].[All]" allUniqueName="[Range 3].[item_total].[All]" dimensionUniqueName="[Range 3]" displayFolder="" count="0" memberValueDatatype="5" unbalanced="0"/>
    <cacheHierarchy uniqueName="[Range 3].[free_delivery_discount_hit]" caption="free_delivery_discount_hit" attribute="1" defaultMemberUniqueName="[Range 3].[free_delivery_discount_hit].[All]" allUniqueName="[Range 3].[free_delivery_discount_hit].[All]" dimensionUniqueName="[Range 3]" displayFolder="" count="0" memberValueDatatype="20" unbalanced="0"/>
    <cacheHierarchy uniqueName="[Range 3].[restaurant_order_rating]" caption="restaurant_order_rating" attribute="1" defaultMemberUniqueName="[Range 3].[restaurant_order_rating].[All]" allUniqueName="[Range 3].[restaurant_order_rating].[All]" dimensionUniqueName="[Range 3]" displayFolder="" count="0" memberValueDatatype="20" unbalanced="0"/>
    <cacheHierarchy uniqueName="[Range 3].[restaurant_lat_lng]" caption="restaurant_lat_lng" attribute="1" defaultMemberUniqueName="[Range 3].[restaurant_lat_lng].[All]" allUniqueName="[Range 3].[restaurant_lat_lng].[All]" dimensionUniqueName="[Range 3]" displayFolder="" count="0" memberValueDatatype="130" unbalanced="0"/>
    <cacheHierarchy uniqueName="[Range 3].[restaurant_customer_distance]" caption="restaurant_customer_distance" attribute="1" defaultMemberUniqueName="[Range 3].[restaurant_customer_distance].[All]" allUniqueName="[Range 3].[restaurant_customer_distance].[All]" dimensionUniqueName="[Range 3]" displayFolder="" count="0" memberValueDatatype="5" unbalanced="0"/>
    <cacheHierarchy uniqueName="[Range 3].[coupon_code]" caption="coupon_code" attribute="1" defaultMemberUniqueName="[Range 3].[coupon_code].[All]" allUniqueName="[Range 3].[coupon_code].[All]" dimensionUniqueName="[Range 3]" displayFolder="" count="0" memberValueDatatype="130" unbalanced="0"/>
    <cacheHierarchy uniqueName="[Range 3].[order_payment_method]" caption="order_payment_method" attribute="1" defaultMemberUniqueName="[Range 3].[order_payment_method].[All]" allUniqueName="[Range 3].[order_payment_method].[All]" dimensionUniqueName="[Range 3]" displayFolder="" count="0" memberValueDatatype="130" unbalanced="0"/>
    <cacheHierarchy uniqueName="[Range 3].[restaurant_area_name]" caption="restaurant_area_name" attribute="1" defaultMemberUniqueName="[Range 3].[restaurant_area_name].[All]" allUniqueName="[Range 3].[restaurant_area_name].[All]" dimensionUniqueName="[Range 3]" displayFolder="" count="0" memberValueDatatype="130" unbalanced="0"/>
    <cacheHierarchy uniqueName="[Range 3].[on_time]" caption="on_time" attribute="1" defaultMemberUniqueName="[Range 3].[on_time].[All]" allUniqueName="[Range 3].[on_time].[All]" dimensionUniqueName="[Range 3]" displayFolder="" count="0" memberValueDatatype="11" unbalanced="0"/>
    <cacheHierarchy uniqueName="[Range 3].[rain_mode]" caption="rain_mode" attribute="1" defaultMemberUniqueName="[Range 3].[rain_mode].[All]" allUniqueName="[Range 3].[rain_mode].[All]" dimensionUniqueName="[Range 3]" displayFolder="" count="0" memberValueDatatype="20" unbalanced="0"/>
    <cacheHierarchy uniqueName="[Range 3].[Order Mod Date]" caption="Order Mod Date" attribute="1" defaultMemberUniqueName="[Range 3].[Order Mod Date].[All]" allUniqueName="[Range 3].[Order Mod Date].[All]" dimensionUniqueName="[Range 3]" displayFolder="" count="0" memberValueDatatype="130" unbalanced="0"/>
    <cacheHierarchy uniqueName="[Range 3].[area_name_code]" caption="area_name_code" attribute="1" defaultMemberUniqueName="[Range 3].[area_name_code].[All]" allUniqueName="[Range 3].[area_name_code].[All]" dimensionUniqueName="[Range 3]" displayFolder="" count="0" memberValueDatatype="130" unbalanced="0"/>
    <cacheHierarchy uniqueName="[Range 3].[mod restaurant name]" caption="mod restaurant name" attribute="1" defaultMemberUniqueName="[Range 3].[mod restaurant name].[All]" allUniqueName="[Range 3].[mod restaurant name].[All]" dimensionUniqueName="[Range 3]" displayFolder="" count="0" memberValueDatatype="130" unbalanced="0"/>
    <cacheHierarchy uniqueName="[Table3].[Latitude]" caption="Latitude" attribute="1" defaultMemberUniqueName="[Table3].[Latitude].[All]" allUniqueName="[Table3].[Latitude].[All]" dimensionUniqueName="[Table3]" displayFolder="" count="0" memberValueDatatype="130" unbalanced="0"/>
    <cacheHierarchy uniqueName="[Table3].[Longitude]" caption="Longitude" attribute="1" defaultMemberUniqueName="[Table3].[Longitude].[All]" allUniqueName="[Table3].[Longitude].[All]" dimensionUniqueName="[Table3]" displayFolder="" count="0" memberValueDatatype="130" unbalanced="0"/>
    <cacheHierarchy uniqueName="[Range 2].[month (Month Index)]" caption="month (Month Index)" attribute="1" defaultMemberUniqueName="[Range 2].[month (Month Index)].[All]" allUniqueName="[Range 2].[month (Month Index)].[All]" dimensionUniqueName="[Range 2]" displayFolder="" count="0" memberValueDatatype="20" unbalanced="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item_total]" caption="Sum of item_total" measure="1" displayFolder="" measureGroup="Range" count="0" hidden="1">
      <extLst>
        <ext xmlns:x15="http://schemas.microsoft.com/office/spreadsheetml/2010/11/main" uri="{B97F6D7D-B522-45F9-BDA1-12C45D357490}">
          <x15:cacheHierarchy aggregatedColumn="18"/>
        </ext>
      </extLst>
    </cacheHierarchy>
    <cacheHierarchy uniqueName="[Measures].[Count of mod restaurant name]" caption="Count of mod restaurant name" measure="1" displayFolder="" measureGroup="Range" count="0" hidden="1">
      <extLst>
        <ext xmlns:x15="http://schemas.microsoft.com/office/spreadsheetml/2010/11/main" uri="{B97F6D7D-B522-45F9-BDA1-12C45D357490}">
          <x15:cacheHierarchy aggregatedColumn="30"/>
        </ext>
      </extLst>
    </cacheHierarchy>
    <cacheHierarchy uniqueName="[Measures].[Sum of net_total]" caption="Sum of net_total" measure="1" displayFolder="" measureGroup="Range" count="0" hidden="1">
      <extLst>
        <ext xmlns:x15="http://schemas.microsoft.com/office/spreadsheetml/2010/11/main" uri="{B97F6D7D-B522-45F9-BDA1-12C45D357490}">
          <x15:cacheHierarchy aggregatedColumn="17"/>
        </ext>
      </extLst>
    </cacheHierarchy>
    <cacheHierarchy uniqueName="[Measures].[Count of order_time]" caption="Count of order_time" measure="1" displayFolder="" measureGroup="Range" count="0" hidden="1">
      <extLst>
        <ext xmlns:x15="http://schemas.microsoft.com/office/spreadsheetml/2010/11/main" uri="{B97F6D7D-B522-45F9-BDA1-12C45D357490}">
          <x15:cacheHierarchy aggregatedColumn="4"/>
        </ext>
      </extLst>
    </cacheHierarchy>
    <cacheHierarchy uniqueName="[Measures].[Count of Order Mod Date]" caption="Count of Order Mod Date" measure="1" displayFolder="" measureGroup="Range"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Range 2" count="0" hidden="1">
      <extLst>
        <ext xmlns:x15="http://schemas.microsoft.com/office/spreadsheetml/2010/11/main" uri="{B97F6D7D-B522-45F9-BDA1-12C45D357490}">
          <x15:cacheHierarchy aggregatedColumn="38"/>
        </ext>
      </extLst>
    </cacheHierarchy>
    <cacheHierarchy uniqueName="[Measures].[Count of order_id]" caption="Count of order_id" measure="1" displayFolder="" measureGroup="Range 2" count="0" hidden="1">
      <extLst>
        <ext xmlns:x15="http://schemas.microsoft.com/office/spreadsheetml/2010/11/main" uri="{B97F6D7D-B522-45F9-BDA1-12C45D357490}">
          <x15:cacheHierarchy aggregatedColumn="38"/>
        </ext>
      </extLst>
    </cacheHierarchy>
    <cacheHierarchy uniqueName="[Measures].[Sum of item_total 2]" caption="Sum of item_total 2" measure="1" displayFolder="" measureGroup="Range 2" count="0" oneField="1" hidden="1">
      <fieldsUsage count="1">
        <fieldUsage x="1"/>
      </fieldsUsage>
      <extLst>
        <ext xmlns:x15="http://schemas.microsoft.com/office/spreadsheetml/2010/11/main" uri="{B97F6D7D-B522-45F9-BDA1-12C45D357490}">
          <x15:cacheHierarchy aggregatedColumn="56"/>
        </ext>
      </extLst>
    </cacheHierarchy>
    <cacheHierarchy uniqueName="[Measures].[Sum of order_items.quantity]" caption="Sum of order_items.quantity" measure="1" displayFolder="" measureGroup="Range 1" count="0" hidden="1">
      <extLst>
        <ext xmlns:x15="http://schemas.microsoft.com/office/spreadsheetml/2010/11/main" uri="{B97F6D7D-B522-45F9-BDA1-12C45D357490}">
          <x15:cacheHierarchy aggregatedColumn="36"/>
        </ext>
      </extLst>
    </cacheHierarchy>
    <cacheHierarchy uniqueName="[Measures].[Count of order_items.name]" caption="Count of order_items.name" measure="1" displayFolder="" measureGroup="Range 1" count="0" hidden="1">
      <extLst>
        <ext xmlns:x15="http://schemas.microsoft.com/office/spreadsheetml/2010/11/main" uri="{B97F6D7D-B522-45F9-BDA1-12C45D357490}">
          <x15:cacheHierarchy aggregatedColumn="34"/>
        </ext>
      </extLst>
    </cacheHierarchy>
    <cacheHierarchy uniqueName="[Measures].[Sum of order_id 2]" caption="Sum of order_id 2" measure="1" displayFolder="" measureGroup="Range 3" count="0" hidden="1">
      <extLst>
        <ext xmlns:x15="http://schemas.microsoft.com/office/spreadsheetml/2010/11/main" uri="{B97F6D7D-B522-45F9-BDA1-12C45D357490}">
          <x15:cacheHierarchy aggregatedColumn="75"/>
        </ext>
      </extLst>
    </cacheHierarchy>
    <cacheHierarchy uniqueName="[Measures].[Count of order_id 2]" caption="Count of order_id 2" measure="1" displayFolder="" measureGroup="Range 3" count="0" hidden="1">
      <extLst>
        <ext xmlns:x15="http://schemas.microsoft.com/office/spreadsheetml/2010/11/main" uri="{B97F6D7D-B522-45F9-BDA1-12C45D357490}">
          <x15:cacheHierarchy aggregatedColumn="75"/>
        </ext>
      </extLst>
    </cacheHierarchy>
    <cacheHierarchy uniqueName="[Measures].[Sum of rain_mode]" caption="Sum of rain_mode" measure="1" displayFolder="" measureGroup="Range 3" count="0" hidden="1">
      <extLst>
        <ext xmlns:x15="http://schemas.microsoft.com/office/spreadsheetml/2010/11/main" uri="{B97F6D7D-B522-45F9-BDA1-12C45D357490}">
          <x15:cacheHierarchy aggregatedColumn="102"/>
        </ext>
      </extLst>
    </cacheHierarchy>
    <cacheHierarchy uniqueName="[Measures].[Count of is_coupon_applied]" caption="Count of is_coupon_applied" measure="1" displayFolder="" measureGroup="Range 3" count="0" hidden="1">
      <extLst>
        <ext xmlns:x15="http://schemas.microsoft.com/office/spreadsheetml/2010/11/main" uri="{B97F6D7D-B522-45F9-BDA1-12C45D357490}">
          <x15:cacheHierarchy aggregatedColumn="76"/>
        </ext>
      </extLst>
    </cacheHierarchy>
    <cacheHierarchy uniqueName="[Measures].[Count of rain_mode]" caption="Count of rain_mode" measure="1" displayFolder="" measureGroup="Range 3" count="0" hidden="1">
      <extLst>
        <ext xmlns:x15="http://schemas.microsoft.com/office/spreadsheetml/2010/11/main" uri="{B97F6D7D-B522-45F9-BDA1-12C45D357490}">
          <x15:cacheHierarchy aggregatedColumn="10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able3" uniqueName="[Table3]" caption="Table3"/>
  </dimensions>
  <measureGroups count="5">
    <measureGroup name="Range" caption="Range"/>
    <measureGroup name="Range 1" caption="Range 1"/>
    <measureGroup name="Range 2" caption="Range 2"/>
    <measureGroup name="Range 3" caption="Range 3"/>
    <measureGroup name="Table3" caption="Tabl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 refreshedDate="45933.002345833331" backgroundQuery="1" createdVersion="7" refreshedVersion="7" minRefreshableVersion="3" recordCount="0" supportSubquery="1" supportAdvancedDrill="1" xr:uid="{A263259A-AE12-4C70-B439-9D9E1B099ED1}">
  <cacheSource type="external" connectionId="3"/>
  <cacheFields count="3">
    <cacheField name="[Range 3].[order_status].[order_status]" caption="order_status" numFmtId="0" hierarchy="82" level="1">
      <sharedItems count="2">
        <s v="cancelled"/>
        <s v="Delivered"/>
      </sharedItems>
    </cacheField>
    <cacheField name="[Measures].[Count of order_id 2]" caption="Count of order_id 2" numFmtId="0" hierarchy="126" level="32767"/>
    <cacheField name="[Range 1].[Veg/Non-Veg].[Veg/Non-Veg]" caption="Veg/Non-Veg" numFmtId="0" hierarchy="37" level="1">
      <sharedItems containsSemiMixedTypes="0" containsNonDate="0" containsString="0"/>
    </cacheField>
  </cacheFields>
  <cacheHierarchies count="130">
    <cacheHierarchy uniqueName="[Range].[order_id]" caption="order_id" attribute="1" defaultMemberUniqueName="[Range].[order_id].[All]" allUniqueName="[Range].[order_id].[All]" dimensionUniqueName="[Range]" displayFolder="" count="0" memberValueDatatype="5" unbalanced="0"/>
    <cacheHierarchy uniqueName="[Range].[is_coupon_applied]" caption="is_coupon_applied" attribute="1" defaultMemberUniqueName="[Range].[is_coupon_applied].[All]" allUniqueName="[Range].[is_coupon_applied].[All]" dimensionUniqueName="[Range]" displayFolder="" count="0" memberValueDatatype="11" unbalanced="0"/>
    <cacheHierarchy uniqueName="[Range].[coupon_applied]" caption="coupon_applied" attribute="1" defaultMemberUniqueName="[Range].[coupon_applied].[All]" allUniqueName="[Range].[coupon_applied].[All]" dimensionUniqueName="[Range]" displayFolder="" count="0" memberValueDatatype="130" unbalanced="0"/>
    <cacheHierarchy uniqueName="[Range].[offers_data]" caption="offers_data" attribute="1" defaultMemberUniqueName="[Range].[offers_data].[All]" allUniqueName="[Range].[offers_data].[All]" dimensionUniqueName="[Range]" displayFolder="" count="0" memberValueDatatype="130" unbalanced="0"/>
    <cacheHierarchy uniqueName="[Range].[order_time]" caption="order_time" attribute="1" defaultMemberUniqueName="[Range].[order_time].[All]" allUniqueName="[Range].[order_time].[All]" dimensionUniqueName="[Range]" displayFolder="" count="0" memberValueDatatype="130" unbalanced="0"/>
    <cacheHierarchy uniqueName="[Range].[confirmed_time]" caption="confirmed_time" attribute="1" defaultMemberUniqueName="[Range].[confirmed_time].[All]" allUniqueName="[Range].[confirmed_time].[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20" unbalanced="0"/>
    <cacheHierarchy uniqueName="[Range].[order_status]" caption="order_status" attribute="1" defaultMemberUniqueName="[Range].[order_status].[All]" allUniqueName="[Range].[order_status].[All]" dimensionUniqueName="[Range]" displayFolder="" count="0" memberValueDatatype="130" unbalanced="0"/>
    <cacheHierarchy uniqueName="[Range].[delivery_boy]" caption="delivery_boy" attribute="1" defaultMemberUniqueName="[Range].[delivery_boy].[All]" allUniqueName="[Range].[delivery_boy].[All]" dimensionUniqueName="[Range]" displayFolder="" count="0" memberValueDatatype="130" unbalanced="0"/>
    <cacheHierarchy uniqueName="[Range].[restaurant_id]" caption="restaurant_id" attribute="1" defaultMemberUniqueName="[Range].[restaurant_id].[All]" allUniqueName="[Range].[restaurant_id].[All]" dimensionUniqueName="[Range]" displayFolder="" count="0" memberValueDatatype="2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restaurant_address]" caption="restaurant_address" attribute="1" defaultMemberUniqueName="[Range].[restaurant_address].[All]" allUniqueName="[Range].[restaurant_address].[All]" dimensionUniqueName="[Range]" displayFolder="" count="0" memberValueDatatype="130" unbalanced="0"/>
    <cacheHierarchy uniqueName="[Range].[restaurant_locality]" caption="restaurant_locality" attribute="1" defaultMemberUniqueName="[Range].[restaurant_locality].[All]" allUniqueName="[Range].[restaurant_locality].[All]" dimensionUniqueName="[Range]" displayFolder="" count="0" memberValueDatatype="130" unbalanced="0"/>
    <cacheHierarchy uniqueName="[Range].[restaurant_city_name]" caption="restaurant_city_name" attribute="1" defaultMemberUniqueName="[Range].[restaurant_city_name].[All]" allUniqueName="[Range].[restaurant_city_name].[All]" dimensionUniqueName="[Range]" displayFolder="" count="0" memberValueDatatype="130" unbalanced="0"/>
    <cacheHierarchy uniqueName="[Range].[delivery_time_in_seconds]" caption="delivery_time_in_seconds" attribute="1" defaultMemberUniqueName="[Range].[delivery_time_in_seconds].[All]" allUniqueName="[Range].[delivery_time_in_seconds].[All]" dimensionUniqueName="[Range]" displayFolder="" count="0" memberValueDatatype="20" unbalanced="0"/>
    <cacheHierarchy uniqueName="[Range].[order_total]" caption="order_total" attribute="1" defaultMemberUniqueName="[Range].[order_total].[All]" allUniqueName="[Range].[order_total].[All]" dimensionUniqueName="[Range]" displayFolder="" count="0" memberValueDatatype="20" unbalanced="0"/>
    <cacheHierarchy uniqueName="[Range].[order_total_with_tip]" caption="order_total_with_tip" attribute="1" defaultMemberUniqueName="[Range].[order_total_with_tip].[All]" allUniqueName="[Range].[order_total_with_tip].[All]" dimensionUniqueName="[Range]" displayFolder="" count="0" memberValueDatatype="20" unbalanced="0"/>
    <cacheHierarchy uniqueName="[Range].[net_total]" caption="net_total" attribute="1" defaultMemberUniqueName="[Range].[net_total].[All]" allUniqueName="[Range].[net_total].[All]" dimensionUniqueName="[Range]" displayFolder="" count="0" memberValueDatatype="20" unbalanced="0"/>
    <cacheHierarchy uniqueName="[Range].[item_total]" caption="item_total" attribute="1" defaultMemberUniqueName="[Range].[item_total].[All]" allUniqueName="[Range].[item_total].[All]" dimensionUniqueName="[Range]" displayFolder="" count="0" memberValueDatatype="5" unbalanced="0"/>
    <cacheHierarchy uniqueName="[Range].[free_delivery_discount_hit]" caption="free_delivery_discount_hit" attribute="1" defaultMemberUniqueName="[Range].[free_delivery_discount_hit].[All]" allUniqueName="[Range].[free_delivery_discount_hit].[All]" dimensionUniqueName="[Range]" displayFolder="" count="0" memberValueDatatype="20" unbalanced="0"/>
    <cacheHierarchy uniqueName="[Range].[restaurant_order_rating]" caption="restaurant_order_rating" attribute="1" defaultMemberUniqueName="[Range].[restaurant_order_rating].[All]" allUniqueName="[Range].[restaurant_order_rating].[All]" dimensionUniqueName="[Range]" displayFolder="" count="0" memberValueDatatype="20" unbalanced="0"/>
    <cacheHierarchy uniqueName="[Range].[restaurant_lat_lng]" caption="restaurant_lat_lng" attribute="1" defaultMemberUniqueName="[Range].[restaurant_lat_lng].[All]" allUniqueName="[Range].[restaurant_lat_lng].[All]" dimensionUniqueName="[Range]" displayFolder="" count="0" memberValueDatatype="130" unbalanced="0"/>
    <cacheHierarchy uniqueName="[Range].[restaurant_customer_distance]" caption="restaurant_customer_distance" attribute="1" defaultMemberUniqueName="[Range].[restaurant_customer_distance].[All]" allUniqueName="[Range].[restaurant_customer_distance].[All]" dimensionUniqueName="[Range]" displayFolder="" count="0" memberValueDatatype="5" unbalanced="0"/>
    <cacheHierarchy uniqueName="[Range].[coupon_code]" caption="coupon_code" attribute="1" defaultMemberUniqueName="[Range].[coupon_code].[All]" allUniqueName="[Range].[coupon_code].[All]" dimensionUniqueName="[Range]" displayFolder="" count="0" memberValueDatatype="130" unbalanced="0"/>
    <cacheHierarchy uniqueName="[Range].[order_payment_method]" caption="order_payment_method" attribute="1" defaultMemberUniqueName="[Range].[order_payment_method].[All]" allUniqueName="[Range].[order_payment_method].[All]" dimensionUniqueName="[Range]" displayFolder="" count="0" memberValueDatatype="130" unbalanced="0"/>
    <cacheHierarchy uniqueName="[Range].[restaurant_area_name]" caption="restaurant_area_name" attribute="1" defaultMemberUniqueName="[Range].[restaurant_area_name].[All]" allUniqueName="[Range].[restaurant_area_name].[All]" dimensionUniqueName="[Range]" displayFolder="" count="0" memberValueDatatype="130" unbalanced="0"/>
    <cacheHierarchy uniqueName="[Range].[on_time]" caption="on_time" attribute="1" defaultMemberUniqueName="[Range].[on_time].[All]" allUniqueName="[Range].[on_time].[All]" dimensionUniqueName="[Range]" displayFolder="" count="0" memberValueDatatype="11" unbalanced="0"/>
    <cacheHierarchy uniqueName="[Range].[rain_mode]" caption="rain_mode" attribute="1" defaultMemberUniqueName="[Range].[rain_mode].[All]" allUniqueName="[Range].[rain_mode].[All]" dimensionUniqueName="[Range]" displayFolder="" count="0" memberValueDatatype="20" unbalanced="0"/>
    <cacheHierarchy uniqueName="[Range].[Order Mod Date]" caption="Order Mod Date" attribute="1" defaultMemberUniqueName="[Range].[Order Mod Date].[All]" allUniqueName="[Range].[Order Mod Date].[All]" dimensionUniqueName="[Range]" displayFolder="" count="0" memberValueDatatype="130" unbalanced="0"/>
    <cacheHierarchy uniqueName="[Range].[area_name_code]" caption="area_name_code" attribute="1" defaultMemberUniqueName="[Range].[area_name_code].[All]" allUniqueName="[Range].[area_name_code].[All]" dimensionUniqueName="[Range]" displayFolder="" count="0" memberValueDatatype="130" unbalanced="0"/>
    <cacheHierarchy uniqueName="[Range].[mod restaurant name]" caption="mod restaurant name" attribute="1" defaultMemberUniqueName="[Range].[mod restaurant name].[All]" allUniqueName="[Range].[mod restaurant name].[All]" dimensionUniqueName="[Range]" displayFolder="" count="0" memberValueDatatype="130" unbalanced="0"/>
    <cacheHierarchy uniqueName="[Range].[Latitude]" caption="Latitude" attribute="1" defaultMemberUniqueName="[Range].[Latitude].[All]" allUniqueName="[Range].[Latitud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5" unbalanced="0"/>
    <cacheHierarchy uniqueName="[Range 1].[order_items.name]" caption="order_items.name" attribute="1" defaultMemberUniqueName="[Range 1].[order_items.name].[All]" allUniqueName="[Range 1].[order_items.name].[All]" dimensionUniqueName="[Range 1]" displayFolder="" count="0" memberValueDatatype="130" unbalanced="0"/>
    <cacheHierarchy uniqueName="[Range 1].[order_items.is_veg]" caption="order_items.is_veg" attribute="1" defaultMemberUniqueName="[Range 1].[order_items.is_veg].[All]" allUniqueName="[Range 1].[order_items.is_veg].[All]" dimensionUniqueName="[Range 1]" displayFolder="" count="0" memberValueDatatype="20" unbalanced="0"/>
    <cacheHierarchy uniqueName="[Range 1].[order_items.quantity]" caption="order_items.quantity" attribute="1" defaultMemberUniqueName="[Range 1].[order_items.quantity].[All]" allUniqueName="[Range 1].[order_items.quantity].[All]" dimensionUniqueName="[Range 1]" displayFolder="" count="0" memberValueDatatype="20" unbalanced="0"/>
    <cacheHierarchy uniqueName="[Range 1].[Veg/Non-Veg]" caption="Veg/Non-Veg" attribute="1" defaultMemberUniqueName="[Range 1].[Veg/Non-Veg].[All]" allUniqueName="[Range 1].[Veg/Non-Veg].[All]" dimensionUniqueName="[Range 1]" displayFolder="" count="2" memberValueDatatype="130" unbalanced="0">
      <fieldsUsage count="2">
        <fieldUsage x="-1"/>
        <fieldUsage x="2"/>
      </fieldsUsage>
    </cacheHierarchy>
    <cacheHierarchy uniqueName="[Range 2].[order_id]" caption="order_id" attribute="1" defaultMemberUniqueName="[Range 2].[order_id].[All]" allUniqueName="[Range 2].[order_id].[All]" dimensionUniqueName="[Range 2]" displayFolder="" count="0" memberValueDatatype="5" unbalanced="0"/>
    <cacheHierarchy uniqueName="[Range 2].[is_coupon_applied]" caption="is_coupon_applied" attribute="1" defaultMemberUniqueName="[Range 2].[is_coupon_applied].[All]" allUniqueName="[Range 2].[is_coupon_applied].[All]" dimensionUniqueName="[Range 2]" displayFolder="" count="0" memberValueDatatype="11" unbalanced="0"/>
    <cacheHierarchy uniqueName="[Range 2].[coupon_applied]" caption="coupon_applied" attribute="1" defaultMemberUniqueName="[Range 2].[coupon_applied].[All]" allUniqueName="[Range 2].[coupon_applied].[All]" dimensionUniqueName="[Range 2]" displayFolder="" count="0" memberValueDatatype="130" unbalanced="0"/>
    <cacheHierarchy uniqueName="[Range 2].[offers_data]" caption="offers_data" attribute="1" defaultMemberUniqueName="[Range 2].[offers_data].[All]" allUniqueName="[Range 2].[offers_data].[All]" dimensionUniqueName="[Range 2]" displayFolder="" count="0" memberValueDatatype="130" unbalanced="0"/>
    <cacheHierarchy uniqueName="[Range 2].[order_time]" caption="order_time" attribute="1" defaultMemberUniqueName="[Range 2].[order_time].[All]" allUniqueName="[Range 2].[order_time].[All]" dimensionUniqueName="[Range 2]" displayFolder="" count="0" memberValueDatatype="130" unbalanced="0"/>
    <cacheHierarchy uniqueName="[Range 2].[confirmed_time]" caption="confirmed_time" attribute="1" defaultMemberUniqueName="[Range 2].[confirmed_time].[All]" allUniqueName="[Range 2].[confirmed_time].[All]" dimensionUniqueName="[Range 2]" displayFolder="" count="0" memberValueDatatype="130" unbalanced="0"/>
    <cacheHierarchy uniqueName="[Range 2].[customer_id]" caption="customer_id" attribute="1" defaultMemberUniqueName="[Range 2].[customer_id].[All]" allUniqueName="[Range 2].[customer_id].[All]" dimensionUniqueName="[Range 2]" displayFolder="" count="0" memberValueDatatype="20" unbalanced="0"/>
    <cacheHierarchy uniqueName="[Range 2].[order_status]" caption="order_status" attribute="1" defaultMemberUniqueName="[Range 2].[order_status].[All]" allUniqueName="[Range 2].[order_status].[All]" dimensionUniqueName="[Range 2]" displayFolder="" count="0" memberValueDatatype="130" unbalanced="0"/>
    <cacheHierarchy uniqueName="[Range 2].[delivery_boy]" caption="delivery_boy" attribute="1" defaultMemberUniqueName="[Range 2].[delivery_boy].[All]" allUniqueName="[Range 2].[delivery_boy].[All]" dimensionUniqueName="[Range 2]" displayFolder="" count="0" memberValueDatatype="130" unbalanced="0"/>
    <cacheHierarchy uniqueName="[Range 2].[restaurant_id]" caption="restaurant_id" attribute="1" defaultMemberUniqueName="[Range 2].[restaurant_id].[All]" allUniqueName="[Range 2].[restaurant_id].[All]" dimensionUniqueName="[Range 2]" displayFolder="" count="0" memberValueDatatype="20" unbalanced="0"/>
    <cacheHierarchy uniqueName="[Range 2].[restaurant_name]" caption="restaurant_name" attribute="1" defaultMemberUniqueName="[Range 2].[restaurant_name].[All]" allUniqueName="[Range 2].[restaurant_name].[All]" dimensionUniqueName="[Range 2]" displayFolder="" count="0" memberValueDatatype="130" unbalanced="0"/>
    <cacheHierarchy uniqueName="[Range 2].[restaurant_address]" caption="restaurant_address" attribute="1" defaultMemberUniqueName="[Range 2].[restaurant_address].[All]" allUniqueName="[Range 2].[restaurant_address].[All]" dimensionUniqueName="[Range 2]" displayFolder="" count="0" memberValueDatatype="130" unbalanced="0"/>
    <cacheHierarchy uniqueName="[Range 2].[restaurant_locality]" caption="restaurant_locality" attribute="1" defaultMemberUniqueName="[Range 2].[restaurant_locality].[All]" allUniqueName="[Range 2].[restaurant_locality].[All]" dimensionUniqueName="[Range 2]" displayFolder="" count="0" memberValueDatatype="130" unbalanced="0"/>
    <cacheHierarchy uniqueName="[Range 2].[restaurant_city_name]" caption="restaurant_city_name" attribute="1" defaultMemberUniqueName="[Range 2].[restaurant_city_name].[All]" allUniqueName="[Range 2].[restaurant_city_name].[All]" dimensionUniqueName="[Range 2]" displayFolder="" count="0" memberValueDatatype="130" unbalanced="0"/>
    <cacheHierarchy uniqueName="[Range 2].[delivery_time_in_seconds]" caption="delivery_time_in_seconds" attribute="1" defaultMemberUniqueName="[Range 2].[delivery_time_in_seconds].[All]" allUniqueName="[Range 2].[delivery_time_in_seconds].[All]" dimensionUniqueName="[Range 2]" displayFolder="" count="0" memberValueDatatype="20" unbalanced="0"/>
    <cacheHierarchy uniqueName="[Range 2].[order_total]" caption="order_total" attribute="1" defaultMemberUniqueName="[Range 2].[order_total].[All]" allUniqueName="[Range 2].[order_total].[All]" dimensionUniqueName="[Range 2]" displayFolder="" count="0" memberValueDatatype="20" unbalanced="0"/>
    <cacheHierarchy uniqueName="[Range 2].[order_total_with_tip]" caption="order_total_with_tip" attribute="1" defaultMemberUniqueName="[Range 2].[order_total_with_tip].[All]" allUniqueName="[Range 2].[order_total_with_tip].[All]" dimensionUniqueName="[Range 2]" displayFolder="" count="0" memberValueDatatype="20" unbalanced="0"/>
    <cacheHierarchy uniqueName="[Range 2].[net_total]" caption="net_total" attribute="1" defaultMemberUniqueName="[Range 2].[net_total].[All]" allUniqueName="[Range 2].[net_total].[All]" dimensionUniqueName="[Range 2]" displayFolder="" count="0" memberValueDatatype="20" unbalanced="0"/>
    <cacheHierarchy uniqueName="[Range 2].[item_total]" caption="item_total" attribute="1" defaultMemberUniqueName="[Range 2].[item_total].[All]" allUniqueName="[Range 2].[item_total].[All]" dimensionUniqueName="[Range 2]" displayFolder="" count="0" memberValueDatatype="5" unbalanced="0"/>
    <cacheHierarchy uniqueName="[Range 2].[free_delivery_discount_hit]" caption="free_delivery_discount_hit" attribute="1" defaultMemberUniqueName="[Range 2].[free_delivery_discount_hit].[All]" allUniqueName="[Range 2].[free_delivery_discount_hit].[All]" dimensionUniqueName="[Range 2]" displayFolder="" count="0" memberValueDatatype="20" unbalanced="0"/>
    <cacheHierarchy uniqueName="[Range 2].[restaurant_order_rating]" caption="restaurant_order_rating" attribute="1" defaultMemberUniqueName="[Range 2].[restaurant_order_rating].[All]" allUniqueName="[Range 2].[restaurant_order_rating].[All]" dimensionUniqueName="[Range 2]" displayFolder="" count="0" memberValueDatatype="20" unbalanced="0"/>
    <cacheHierarchy uniqueName="[Range 2].[restaurant_lat_lng]" caption="restaurant_lat_lng" attribute="1" defaultMemberUniqueName="[Range 2].[restaurant_lat_lng].[All]" allUniqueName="[Range 2].[restaurant_lat_lng].[All]" dimensionUniqueName="[Range 2]" displayFolder="" count="0" memberValueDatatype="130" unbalanced="0"/>
    <cacheHierarchy uniqueName="[Range 2].[restaurant_customer_distance]" caption="restaurant_customer_distance" attribute="1" defaultMemberUniqueName="[Range 2].[restaurant_customer_distance].[All]" allUniqueName="[Range 2].[restaurant_customer_distance].[All]" dimensionUniqueName="[Range 2]" displayFolder="" count="0" memberValueDatatype="5" unbalanced="0"/>
    <cacheHierarchy uniqueName="[Range 2].[coupon_code]" caption="coupon_code" attribute="1" defaultMemberUniqueName="[Range 2].[coupon_code].[All]" allUniqueName="[Range 2].[coupon_code].[All]" dimensionUniqueName="[Range 2]" displayFolder="" count="0" memberValueDatatype="130" unbalanced="0"/>
    <cacheHierarchy uniqueName="[Range 2].[order_payment_method]" caption="order_payment_method" attribute="1" defaultMemberUniqueName="[Range 2].[order_payment_method].[All]" allUniqueName="[Range 2].[order_payment_method].[All]" dimensionUniqueName="[Range 2]" displayFolder="" count="0" memberValueDatatype="130" unbalanced="0"/>
    <cacheHierarchy uniqueName="[Range 2].[restaurant_area_name]" caption="restaurant_area_name" attribute="1" defaultMemberUniqueName="[Range 2].[restaurant_area_name].[All]" allUniqueName="[Range 2].[restaurant_area_name].[All]" dimensionUniqueName="[Range 2]" displayFolder="" count="0" memberValueDatatype="130" unbalanced="0"/>
    <cacheHierarchy uniqueName="[Range 2].[on_time]" caption="on_time" attribute="1" defaultMemberUniqueName="[Range 2].[on_time].[All]" allUniqueName="[Range 2].[on_time].[All]" dimensionUniqueName="[Range 2]" displayFolder="" count="0" memberValueDatatype="11" unbalanced="0"/>
    <cacheHierarchy uniqueName="[Range 2].[rain_mode]" caption="rain_mode" attribute="1" defaultMemberUniqueName="[Range 2].[rain_mode].[All]" allUniqueName="[Range 2].[rain_mode].[All]" dimensionUniqueName="[Range 2]" displayFolder="" count="0" memberValueDatatype="20" unbalanced="0"/>
    <cacheHierarchy uniqueName="[Range 2].[Order Mod Date]" caption="Order Mod Date" attribute="1" defaultMemberUniqueName="[Range 2].[Order Mod Date].[All]" allUniqueName="[Range 2].[Order Mod Date].[All]" dimensionUniqueName="[Range 2]" displayFolder="" count="0" memberValueDatatype="130" unbalanced="0"/>
    <cacheHierarchy uniqueName="[Range 2].[area_name_code]" caption="area_name_code" attribute="1" defaultMemberUniqueName="[Range 2].[area_name_code].[All]" allUniqueName="[Range 2].[area_name_code].[All]" dimensionUniqueName="[Range 2]" displayFolder="" count="0" memberValueDatatype="130" unbalanced="0"/>
    <cacheHierarchy uniqueName="[Range 2].[mod restaurant name]" caption="mod restaurant name" attribute="1" defaultMemberUniqueName="[Range 2].[mod restaurant name].[All]" allUniqueName="[Range 2].[mod restaurant name].[All]" dimensionUniqueName="[Range 2]" displayFolder="" count="0" memberValueDatatype="130" unbalanced="0"/>
    <cacheHierarchy uniqueName="[Range 2].[Latitude]" caption="Latitude" attribute="1" defaultMemberUniqueName="[Range 2].[Latitude].[All]" allUniqueName="[Range 2].[Latitud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130" unbalanced="0"/>
    <cacheHierarchy uniqueName="[Range 2].[month]" caption="month" attribute="1" time="1" defaultMemberUniqueName="[Range 2].[month].[All]" allUniqueName="[Range 2].[month].[All]" dimensionUniqueName="[Range 2]" displayFolder="" count="0" memberValueDatatype="7" unbalanced="0"/>
    <cacheHierarchy uniqueName="[Range 2].[month (Year)]" caption="month (Year)" attribute="1" defaultMemberUniqueName="[Range 2].[month (Year)].[All]" allUniqueName="[Range 2].[month (Year)].[All]" dimensionUniqueName="[Range 2]" displayFolder="" count="0" memberValueDatatype="130" unbalanced="0"/>
    <cacheHierarchy uniqueName="[Range 2].[month (Quarter)]" caption="month (Quarter)" attribute="1" defaultMemberUniqueName="[Range 2].[month (Quarter)].[All]" allUniqueName="[Range 2].[month (Quarter)].[All]" dimensionUniqueName="[Range 2]" displayFolder="" count="0" memberValueDatatype="130" unbalanced="0"/>
    <cacheHierarchy uniqueName="[Range 2].[month (Month)]" caption="month (Month)" attribute="1" defaultMemberUniqueName="[Range 2].[month (Month)].[All]" allUniqueName="[Range 2].[month (Month)].[All]" dimensionUniqueName="[Range 2]" displayFolder="" count="0" memberValueDatatype="130" unbalanced="0"/>
    <cacheHierarchy uniqueName="[Range 3].[order_id]" caption="order_id" attribute="1" defaultMemberUniqueName="[Range 3].[order_id].[All]" allUniqueName="[Range 3].[order_id].[All]" dimensionUniqueName="[Range 3]" displayFolder="" count="0" memberValueDatatype="5" unbalanced="0"/>
    <cacheHierarchy uniqueName="[Range 3].[is_coupon_applied]" caption="is_coupon_applied" attribute="1" defaultMemberUniqueName="[Range 3].[is_coupon_applied].[All]" allUniqueName="[Range 3].[is_coupon_applied].[All]" dimensionUniqueName="[Range 3]" displayFolder="" count="0" memberValueDatatype="11" unbalanced="0"/>
    <cacheHierarchy uniqueName="[Range 3].[coupon_applied]" caption="coupon_applied" attribute="1" defaultMemberUniqueName="[Range 3].[coupon_applied].[All]" allUniqueName="[Range 3].[coupon_applied].[All]" dimensionUniqueName="[Range 3]" displayFolder="" count="0" memberValueDatatype="130" unbalanced="0"/>
    <cacheHierarchy uniqueName="[Range 3].[offers_data]" caption="offers_data" attribute="1" defaultMemberUniqueName="[Range 3].[offers_data].[All]" allUniqueName="[Range 3].[offers_data].[All]" dimensionUniqueName="[Range 3]" displayFolder="" count="0" memberValueDatatype="130" unbalanced="0"/>
    <cacheHierarchy uniqueName="[Range 3].[order_time]" caption="order_time" attribute="1" defaultMemberUniqueName="[Range 3].[order_time].[All]" allUniqueName="[Range 3].[order_time].[All]" dimensionUniqueName="[Range 3]" displayFolder="" count="0" memberValueDatatype="130" unbalanced="0"/>
    <cacheHierarchy uniqueName="[Range 3].[confirmed_time]" caption="confirmed_time" attribute="1" defaultMemberUniqueName="[Range 3].[confirmed_time].[All]" allUniqueName="[Range 3].[confirmed_time].[All]" dimensionUniqueName="[Range 3]" displayFolder="" count="0" memberValueDatatype="130" unbalanced="0"/>
    <cacheHierarchy uniqueName="[Range 3].[customer_id]" caption="customer_id" attribute="1" defaultMemberUniqueName="[Range 3].[customer_id].[All]" allUniqueName="[Range 3].[customer_id].[All]" dimensionUniqueName="[Range 3]" displayFolder="" count="0" memberValueDatatype="20" unbalanced="0"/>
    <cacheHierarchy uniqueName="[Range 3].[order_status]" caption="order_status" attribute="1" defaultMemberUniqueName="[Range 3].[order_status].[All]" allUniqueName="[Range 3].[order_status].[All]" dimensionUniqueName="[Range 3]" displayFolder="" count="2" memberValueDatatype="130" unbalanced="0">
      <fieldsUsage count="2">
        <fieldUsage x="-1"/>
        <fieldUsage x="0"/>
      </fieldsUsage>
    </cacheHierarchy>
    <cacheHierarchy uniqueName="[Range 3].[delivery_boy]" caption="delivery_boy" attribute="1" defaultMemberUniqueName="[Range 3].[delivery_boy].[All]" allUniqueName="[Range 3].[delivery_boy].[All]" dimensionUniqueName="[Range 3]" displayFolder="" count="0" memberValueDatatype="130" unbalanced="0"/>
    <cacheHierarchy uniqueName="[Range 3].[restaurant_id]" caption="restaurant_id" attribute="1" defaultMemberUniqueName="[Range 3].[restaurant_id].[All]" allUniqueName="[Range 3].[restaurant_id].[All]" dimensionUniqueName="[Range 3]" displayFolder="" count="0" memberValueDatatype="20" unbalanced="0"/>
    <cacheHierarchy uniqueName="[Range 3].[restaurant_name]" caption="restaurant_name" attribute="1" defaultMemberUniqueName="[Range 3].[restaurant_name].[All]" allUniqueName="[Range 3].[restaurant_name].[All]" dimensionUniqueName="[Range 3]" displayFolder="" count="0" memberValueDatatype="130" unbalanced="0"/>
    <cacheHierarchy uniqueName="[Range 3].[restaurant_address]" caption="restaurant_address" attribute="1" defaultMemberUniqueName="[Range 3].[restaurant_address].[All]" allUniqueName="[Range 3].[restaurant_address].[All]" dimensionUniqueName="[Range 3]" displayFolder="" count="0" memberValueDatatype="130" unbalanced="0"/>
    <cacheHierarchy uniqueName="[Range 3].[restaurant_locality]" caption="restaurant_locality" attribute="1" defaultMemberUniqueName="[Range 3].[restaurant_locality].[All]" allUniqueName="[Range 3].[restaurant_locality].[All]" dimensionUniqueName="[Range 3]" displayFolder="" count="0" memberValueDatatype="130" unbalanced="0"/>
    <cacheHierarchy uniqueName="[Range 3].[restaurant_city_name]" caption="restaurant_city_name" attribute="1" defaultMemberUniqueName="[Range 3].[restaurant_city_name].[All]" allUniqueName="[Range 3].[restaurant_city_name].[All]" dimensionUniqueName="[Range 3]" displayFolder="" count="0" memberValueDatatype="130" unbalanced="0"/>
    <cacheHierarchy uniqueName="[Range 3].[delivery_time_in_seconds]" caption="delivery_time_in_seconds" attribute="1" defaultMemberUniqueName="[Range 3].[delivery_time_in_seconds].[All]" allUniqueName="[Range 3].[delivery_time_in_seconds].[All]" dimensionUniqueName="[Range 3]" displayFolder="" count="0" memberValueDatatype="20" unbalanced="0"/>
    <cacheHierarchy uniqueName="[Range 3].[order_total]" caption="order_total" attribute="1" defaultMemberUniqueName="[Range 3].[order_total].[All]" allUniqueName="[Range 3].[order_total].[All]" dimensionUniqueName="[Range 3]" displayFolder="" count="0" memberValueDatatype="20" unbalanced="0"/>
    <cacheHierarchy uniqueName="[Range 3].[order_total_with_tip]" caption="order_total_with_tip" attribute="1" defaultMemberUniqueName="[Range 3].[order_total_with_tip].[All]" allUniqueName="[Range 3].[order_total_with_tip].[All]" dimensionUniqueName="[Range 3]" displayFolder="" count="0" memberValueDatatype="20" unbalanced="0"/>
    <cacheHierarchy uniqueName="[Range 3].[net_total]" caption="net_total" attribute="1" defaultMemberUniqueName="[Range 3].[net_total].[All]" allUniqueName="[Range 3].[net_total].[All]" dimensionUniqueName="[Range 3]" displayFolder="" count="0" memberValueDatatype="20" unbalanced="0"/>
    <cacheHierarchy uniqueName="[Range 3].[item_total]" caption="item_total" attribute="1" defaultMemberUniqueName="[Range 3].[item_total].[All]" allUniqueName="[Range 3].[item_total].[All]" dimensionUniqueName="[Range 3]" displayFolder="" count="0" memberValueDatatype="5" unbalanced="0"/>
    <cacheHierarchy uniqueName="[Range 3].[free_delivery_discount_hit]" caption="free_delivery_discount_hit" attribute="1" defaultMemberUniqueName="[Range 3].[free_delivery_discount_hit].[All]" allUniqueName="[Range 3].[free_delivery_discount_hit].[All]" dimensionUniqueName="[Range 3]" displayFolder="" count="0" memberValueDatatype="20" unbalanced="0"/>
    <cacheHierarchy uniqueName="[Range 3].[restaurant_order_rating]" caption="restaurant_order_rating" attribute="1" defaultMemberUniqueName="[Range 3].[restaurant_order_rating].[All]" allUniqueName="[Range 3].[restaurant_order_rating].[All]" dimensionUniqueName="[Range 3]" displayFolder="" count="0" memberValueDatatype="20" unbalanced="0"/>
    <cacheHierarchy uniqueName="[Range 3].[restaurant_lat_lng]" caption="restaurant_lat_lng" attribute="1" defaultMemberUniqueName="[Range 3].[restaurant_lat_lng].[All]" allUniqueName="[Range 3].[restaurant_lat_lng].[All]" dimensionUniqueName="[Range 3]" displayFolder="" count="0" memberValueDatatype="130" unbalanced="0"/>
    <cacheHierarchy uniqueName="[Range 3].[restaurant_customer_distance]" caption="restaurant_customer_distance" attribute="1" defaultMemberUniqueName="[Range 3].[restaurant_customer_distance].[All]" allUniqueName="[Range 3].[restaurant_customer_distance].[All]" dimensionUniqueName="[Range 3]" displayFolder="" count="0" memberValueDatatype="5" unbalanced="0"/>
    <cacheHierarchy uniqueName="[Range 3].[coupon_code]" caption="coupon_code" attribute="1" defaultMemberUniqueName="[Range 3].[coupon_code].[All]" allUniqueName="[Range 3].[coupon_code].[All]" dimensionUniqueName="[Range 3]" displayFolder="" count="0" memberValueDatatype="130" unbalanced="0"/>
    <cacheHierarchy uniqueName="[Range 3].[order_payment_method]" caption="order_payment_method" attribute="1" defaultMemberUniqueName="[Range 3].[order_payment_method].[All]" allUniqueName="[Range 3].[order_payment_method].[All]" dimensionUniqueName="[Range 3]" displayFolder="" count="0" memberValueDatatype="130" unbalanced="0"/>
    <cacheHierarchy uniqueName="[Range 3].[restaurant_area_name]" caption="restaurant_area_name" attribute="1" defaultMemberUniqueName="[Range 3].[restaurant_area_name].[All]" allUniqueName="[Range 3].[restaurant_area_name].[All]" dimensionUniqueName="[Range 3]" displayFolder="" count="0" memberValueDatatype="130" unbalanced="0"/>
    <cacheHierarchy uniqueName="[Range 3].[on_time]" caption="on_time" attribute="1" defaultMemberUniqueName="[Range 3].[on_time].[All]" allUniqueName="[Range 3].[on_time].[All]" dimensionUniqueName="[Range 3]" displayFolder="" count="0" memberValueDatatype="11" unbalanced="0"/>
    <cacheHierarchy uniqueName="[Range 3].[rain_mode]" caption="rain_mode" attribute="1" defaultMemberUniqueName="[Range 3].[rain_mode].[All]" allUniqueName="[Range 3].[rain_mode].[All]" dimensionUniqueName="[Range 3]" displayFolder="" count="0" memberValueDatatype="20" unbalanced="0"/>
    <cacheHierarchy uniqueName="[Range 3].[Order Mod Date]" caption="Order Mod Date" attribute="1" defaultMemberUniqueName="[Range 3].[Order Mod Date].[All]" allUniqueName="[Range 3].[Order Mod Date].[All]" dimensionUniqueName="[Range 3]" displayFolder="" count="0" memberValueDatatype="130" unbalanced="0"/>
    <cacheHierarchy uniqueName="[Range 3].[area_name_code]" caption="area_name_code" attribute="1" defaultMemberUniqueName="[Range 3].[area_name_code].[All]" allUniqueName="[Range 3].[area_name_code].[All]" dimensionUniqueName="[Range 3]" displayFolder="" count="0" memberValueDatatype="130" unbalanced="0"/>
    <cacheHierarchy uniqueName="[Range 3].[mod restaurant name]" caption="mod restaurant name" attribute="1" defaultMemberUniqueName="[Range 3].[mod restaurant name].[All]" allUniqueName="[Range 3].[mod restaurant name].[All]" dimensionUniqueName="[Range 3]" displayFolder="" count="0" memberValueDatatype="130" unbalanced="0"/>
    <cacheHierarchy uniqueName="[Table3].[Latitude]" caption="Latitude" attribute="1" defaultMemberUniqueName="[Table3].[Latitude].[All]" allUniqueName="[Table3].[Latitude].[All]" dimensionUniqueName="[Table3]" displayFolder="" count="0" memberValueDatatype="130" unbalanced="0"/>
    <cacheHierarchy uniqueName="[Table3].[Longitude]" caption="Longitude" attribute="1" defaultMemberUniqueName="[Table3].[Longitude].[All]" allUniqueName="[Table3].[Longitude].[All]" dimensionUniqueName="[Table3]" displayFolder="" count="0" memberValueDatatype="130" unbalanced="0"/>
    <cacheHierarchy uniqueName="[Range 2].[month (Month Index)]" caption="month (Month Index)" attribute="1" defaultMemberUniqueName="[Range 2].[month (Month Index)].[All]" allUniqueName="[Range 2].[month (Month Index)].[All]" dimensionUniqueName="[Range 2]" displayFolder="" count="0" memberValueDatatype="20" unbalanced="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item_total]" caption="Sum of item_total" measure="1" displayFolder="" measureGroup="Range" count="0" hidden="1">
      <extLst>
        <ext xmlns:x15="http://schemas.microsoft.com/office/spreadsheetml/2010/11/main" uri="{B97F6D7D-B522-45F9-BDA1-12C45D357490}">
          <x15:cacheHierarchy aggregatedColumn="18"/>
        </ext>
      </extLst>
    </cacheHierarchy>
    <cacheHierarchy uniqueName="[Measures].[Count of mod restaurant name]" caption="Count of mod restaurant name" measure="1" displayFolder="" measureGroup="Range" count="0" hidden="1">
      <extLst>
        <ext xmlns:x15="http://schemas.microsoft.com/office/spreadsheetml/2010/11/main" uri="{B97F6D7D-B522-45F9-BDA1-12C45D357490}">
          <x15:cacheHierarchy aggregatedColumn="30"/>
        </ext>
      </extLst>
    </cacheHierarchy>
    <cacheHierarchy uniqueName="[Measures].[Sum of net_total]" caption="Sum of net_total" measure="1" displayFolder="" measureGroup="Range" count="0" hidden="1">
      <extLst>
        <ext xmlns:x15="http://schemas.microsoft.com/office/spreadsheetml/2010/11/main" uri="{B97F6D7D-B522-45F9-BDA1-12C45D357490}">
          <x15:cacheHierarchy aggregatedColumn="17"/>
        </ext>
      </extLst>
    </cacheHierarchy>
    <cacheHierarchy uniqueName="[Measures].[Count of order_time]" caption="Count of order_time" measure="1" displayFolder="" measureGroup="Range" count="0" hidden="1">
      <extLst>
        <ext xmlns:x15="http://schemas.microsoft.com/office/spreadsheetml/2010/11/main" uri="{B97F6D7D-B522-45F9-BDA1-12C45D357490}">
          <x15:cacheHierarchy aggregatedColumn="4"/>
        </ext>
      </extLst>
    </cacheHierarchy>
    <cacheHierarchy uniqueName="[Measures].[Count of Order Mod Date]" caption="Count of Order Mod Date" measure="1" displayFolder="" measureGroup="Range"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Range 2" count="0" hidden="1">
      <extLst>
        <ext xmlns:x15="http://schemas.microsoft.com/office/spreadsheetml/2010/11/main" uri="{B97F6D7D-B522-45F9-BDA1-12C45D357490}">
          <x15:cacheHierarchy aggregatedColumn="38"/>
        </ext>
      </extLst>
    </cacheHierarchy>
    <cacheHierarchy uniqueName="[Measures].[Count of order_id]" caption="Count of order_id" measure="1" displayFolder="" measureGroup="Range 2" count="0" hidden="1">
      <extLst>
        <ext xmlns:x15="http://schemas.microsoft.com/office/spreadsheetml/2010/11/main" uri="{B97F6D7D-B522-45F9-BDA1-12C45D357490}">
          <x15:cacheHierarchy aggregatedColumn="38"/>
        </ext>
      </extLst>
    </cacheHierarchy>
    <cacheHierarchy uniqueName="[Measures].[Sum of item_total 2]" caption="Sum of item_total 2" measure="1" displayFolder="" measureGroup="Range 2" count="0" hidden="1">
      <extLst>
        <ext xmlns:x15="http://schemas.microsoft.com/office/spreadsheetml/2010/11/main" uri="{B97F6D7D-B522-45F9-BDA1-12C45D357490}">
          <x15:cacheHierarchy aggregatedColumn="56"/>
        </ext>
      </extLst>
    </cacheHierarchy>
    <cacheHierarchy uniqueName="[Measures].[Sum of order_items.quantity]" caption="Sum of order_items.quantity" measure="1" displayFolder="" measureGroup="Range 1" count="0" hidden="1">
      <extLst>
        <ext xmlns:x15="http://schemas.microsoft.com/office/spreadsheetml/2010/11/main" uri="{B97F6D7D-B522-45F9-BDA1-12C45D357490}">
          <x15:cacheHierarchy aggregatedColumn="36"/>
        </ext>
      </extLst>
    </cacheHierarchy>
    <cacheHierarchy uniqueName="[Measures].[Count of order_items.name]" caption="Count of order_items.name" measure="1" displayFolder="" measureGroup="Range 1" count="0" hidden="1">
      <extLst>
        <ext xmlns:x15="http://schemas.microsoft.com/office/spreadsheetml/2010/11/main" uri="{B97F6D7D-B522-45F9-BDA1-12C45D357490}">
          <x15:cacheHierarchy aggregatedColumn="34"/>
        </ext>
      </extLst>
    </cacheHierarchy>
    <cacheHierarchy uniqueName="[Measures].[Sum of order_id 2]" caption="Sum of order_id 2" measure="1" displayFolder="" measureGroup="Range 3" count="0" hidden="1">
      <extLst>
        <ext xmlns:x15="http://schemas.microsoft.com/office/spreadsheetml/2010/11/main" uri="{B97F6D7D-B522-45F9-BDA1-12C45D357490}">
          <x15:cacheHierarchy aggregatedColumn="75"/>
        </ext>
      </extLst>
    </cacheHierarchy>
    <cacheHierarchy uniqueName="[Measures].[Count of order_id 2]" caption="Count of order_id 2" measure="1" displayFolder="" measureGroup="Range 3" count="0" oneField="1" hidden="1">
      <fieldsUsage count="1">
        <fieldUsage x="1"/>
      </fieldsUsage>
      <extLst>
        <ext xmlns:x15="http://schemas.microsoft.com/office/spreadsheetml/2010/11/main" uri="{B97F6D7D-B522-45F9-BDA1-12C45D357490}">
          <x15:cacheHierarchy aggregatedColumn="75"/>
        </ext>
      </extLst>
    </cacheHierarchy>
    <cacheHierarchy uniqueName="[Measures].[Sum of rain_mode]" caption="Sum of rain_mode" measure="1" displayFolder="" measureGroup="Range 3" count="0" hidden="1">
      <extLst>
        <ext xmlns:x15="http://schemas.microsoft.com/office/spreadsheetml/2010/11/main" uri="{B97F6D7D-B522-45F9-BDA1-12C45D357490}">
          <x15:cacheHierarchy aggregatedColumn="102"/>
        </ext>
      </extLst>
    </cacheHierarchy>
    <cacheHierarchy uniqueName="[Measures].[Count of is_coupon_applied]" caption="Count of is_coupon_applied" measure="1" displayFolder="" measureGroup="Range 3" count="0" hidden="1">
      <extLst>
        <ext xmlns:x15="http://schemas.microsoft.com/office/spreadsheetml/2010/11/main" uri="{B97F6D7D-B522-45F9-BDA1-12C45D357490}">
          <x15:cacheHierarchy aggregatedColumn="76"/>
        </ext>
      </extLst>
    </cacheHierarchy>
    <cacheHierarchy uniqueName="[Measures].[Count of rain_mode]" caption="Count of rain_mode" measure="1" displayFolder="" measureGroup="Range 3" count="0" hidden="1">
      <extLst>
        <ext xmlns:x15="http://schemas.microsoft.com/office/spreadsheetml/2010/11/main" uri="{B97F6D7D-B522-45F9-BDA1-12C45D357490}">
          <x15:cacheHierarchy aggregatedColumn="10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able3" uniqueName="[Table3]" caption="Table3"/>
  </dimensions>
  <measureGroups count="5">
    <measureGroup name="Range" caption="Range"/>
    <measureGroup name="Range 1" caption="Range 1"/>
    <measureGroup name="Range 2" caption="Range 2"/>
    <measureGroup name="Range 3" caption="Range 3"/>
    <measureGroup name="Table3" caption="Tabl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 refreshedDate="45933.002345138892" backgroundQuery="1" createdVersion="7" refreshedVersion="7" minRefreshableVersion="3" recordCount="0" supportSubquery="1" supportAdvancedDrill="1" xr:uid="{5F04BAFB-06C9-4A18-883B-46A10B774B9B}">
  <cacheSource type="external" connectionId="3"/>
  <cacheFields count="3">
    <cacheField name="[Range 3].[on_time].[on_time]" caption="on_time" numFmtId="0" hierarchy="101" level="1">
      <sharedItems count="2">
        <b v="0"/>
        <b v="1"/>
      </sharedItems>
    </cacheField>
    <cacheField name="[Measures].[Count of order_id 2]" caption="Count of order_id 2" numFmtId="0" hierarchy="126" level="32767"/>
    <cacheField name="[Range 1].[Veg/Non-Veg].[Veg/Non-Veg]" caption="Veg/Non-Veg" numFmtId="0" hierarchy="37" level="1">
      <sharedItems containsSemiMixedTypes="0" containsNonDate="0" containsString="0"/>
    </cacheField>
  </cacheFields>
  <cacheHierarchies count="130">
    <cacheHierarchy uniqueName="[Range].[order_id]" caption="order_id" attribute="1" defaultMemberUniqueName="[Range].[order_id].[All]" allUniqueName="[Range].[order_id].[All]" dimensionUniqueName="[Range]" displayFolder="" count="0" memberValueDatatype="5" unbalanced="0"/>
    <cacheHierarchy uniqueName="[Range].[is_coupon_applied]" caption="is_coupon_applied" attribute="1" defaultMemberUniqueName="[Range].[is_coupon_applied].[All]" allUniqueName="[Range].[is_coupon_applied].[All]" dimensionUniqueName="[Range]" displayFolder="" count="0" memberValueDatatype="11" unbalanced="0"/>
    <cacheHierarchy uniqueName="[Range].[coupon_applied]" caption="coupon_applied" attribute="1" defaultMemberUniqueName="[Range].[coupon_applied].[All]" allUniqueName="[Range].[coupon_applied].[All]" dimensionUniqueName="[Range]" displayFolder="" count="0" memberValueDatatype="130" unbalanced="0"/>
    <cacheHierarchy uniqueName="[Range].[offers_data]" caption="offers_data" attribute="1" defaultMemberUniqueName="[Range].[offers_data].[All]" allUniqueName="[Range].[offers_data].[All]" dimensionUniqueName="[Range]" displayFolder="" count="0" memberValueDatatype="130" unbalanced="0"/>
    <cacheHierarchy uniqueName="[Range].[order_time]" caption="order_time" attribute="1" defaultMemberUniqueName="[Range].[order_time].[All]" allUniqueName="[Range].[order_time].[All]" dimensionUniqueName="[Range]" displayFolder="" count="0" memberValueDatatype="130" unbalanced="0"/>
    <cacheHierarchy uniqueName="[Range].[confirmed_time]" caption="confirmed_time" attribute="1" defaultMemberUniqueName="[Range].[confirmed_time].[All]" allUniqueName="[Range].[confirmed_time].[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20" unbalanced="0"/>
    <cacheHierarchy uniqueName="[Range].[order_status]" caption="order_status" attribute="1" defaultMemberUniqueName="[Range].[order_status].[All]" allUniqueName="[Range].[order_status].[All]" dimensionUniqueName="[Range]" displayFolder="" count="0" memberValueDatatype="130" unbalanced="0"/>
    <cacheHierarchy uniqueName="[Range].[delivery_boy]" caption="delivery_boy" attribute="1" defaultMemberUniqueName="[Range].[delivery_boy].[All]" allUniqueName="[Range].[delivery_boy].[All]" dimensionUniqueName="[Range]" displayFolder="" count="0" memberValueDatatype="130" unbalanced="0"/>
    <cacheHierarchy uniqueName="[Range].[restaurant_id]" caption="restaurant_id" attribute="1" defaultMemberUniqueName="[Range].[restaurant_id].[All]" allUniqueName="[Range].[restaurant_id].[All]" dimensionUniqueName="[Range]" displayFolder="" count="0" memberValueDatatype="2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restaurant_address]" caption="restaurant_address" attribute="1" defaultMemberUniqueName="[Range].[restaurant_address].[All]" allUniqueName="[Range].[restaurant_address].[All]" dimensionUniqueName="[Range]" displayFolder="" count="0" memberValueDatatype="130" unbalanced="0"/>
    <cacheHierarchy uniqueName="[Range].[restaurant_locality]" caption="restaurant_locality" attribute="1" defaultMemberUniqueName="[Range].[restaurant_locality].[All]" allUniqueName="[Range].[restaurant_locality].[All]" dimensionUniqueName="[Range]" displayFolder="" count="0" memberValueDatatype="130" unbalanced="0"/>
    <cacheHierarchy uniqueName="[Range].[restaurant_city_name]" caption="restaurant_city_name" attribute="1" defaultMemberUniqueName="[Range].[restaurant_city_name].[All]" allUniqueName="[Range].[restaurant_city_name].[All]" dimensionUniqueName="[Range]" displayFolder="" count="0" memberValueDatatype="130" unbalanced="0"/>
    <cacheHierarchy uniqueName="[Range].[delivery_time_in_seconds]" caption="delivery_time_in_seconds" attribute="1" defaultMemberUniqueName="[Range].[delivery_time_in_seconds].[All]" allUniqueName="[Range].[delivery_time_in_seconds].[All]" dimensionUniqueName="[Range]" displayFolder="" count="0" memberValueDatatype="20" unbalanced="0"/>
    <cacheHierarchy uniqueName="[Range].[order_total]" caption="order_total" attribute="1" defaultMemberUniqueName="[Range].[order_total].[All]" allUniqueName="[Range].[order_total].[All]" dimensionUniqueName="[Range]" displayFolder="" count="0" memberValueDatatype="20" unbalanced="0"/>
    <cacheHierarchy uniqueName="[Range].[order_total_with_tip]" caption="order_total_with_tip" attribute="1" defaultMemberUniqueName="[Range].[order_total_with_tip].[All]" allUniqueName="[Range].[order_total_with_tip].[All]" dimensionUniqueName="[Range]" displayFolder="" count="0" memberValueDatatype="20" unbalanced="0"/>
    <cacheHierarchy uniqueName="[Range].[net_total]" caption="net_total" attribute="1" defaultMemberUniqueName="[Range].[net_total].[All]" allUniqueName="[Range].[net_total].[All]" dimensionUniqueName="[Range]" displayFolder="" count="0" memberValueDatatype="20" unbalanced="0"/>
    <cacheHierarchy uniqueName="[Range].[item_total]" caption="item_total" attribute="1" defaultMemberUniqueName="[Range].[item_total].[All]" allUniqueName="[Range].[item_total].[All]" dimensionUniqueName="[Range]" displayFolder="" count="0" memberValueDatatype="5" unbalanced="0"/>
    <cacheHierarchy uniqueName="[Range].[free_delivery_discount_hit]" caption="free_delivery_discount_hit" attribute="1" defaultMemberUniqueName="[Range].[free_delivery_discount_hit].[All]" allUniqueName="[Range].[free_delivery_discount_hit].[All]" dimensionUniqueName="[Range]" displayFolder="" count="0" memberValueDatatype="20" unbalanced="0"/>
    <cacheHierarchy uniqueName="[Range].[restaurant_order_rating]" caption="restaurant_order_rating" attribute="1" defaultMemberUniqueName="[Range].[restaurant_order_rating].[All]" allUniqueName="[Range].[restaurant_order_rating].[All]" dimensionUniqueName="[Range]" displayFolder="" count="0" memberValueDatatype="20" unbalanced="0"/>
    <cacheHierarchy uniqueName="[Range].[restaurant_lat_lng]" caption="restaurant_lat_lng" attribute="1" defaultMemberUniqueName="[Range].[restaurant_lat_lng].[All]" allUniqueName="[Range].[restaurant_lat_lng].[All]" dimensionUniqueName="[Range]" displayFolder="" count="0" memberValueDatatype="130" unbalanced="0"/>
    <cacheHierarchy uniqueName="[Range].[restaurant_customer_distance]" caption="restaurant_customer_distance" attribute="1" defaultMemberUniqueName="[Range].[restaurant_customer_distance].[All]" allUniqueName="[Range].[restaurant_customer_distance].[All]" dimensionUniqueName="[Range]" displayFolder="" count="0" memberValueDatatype="5" unbalanced="0"/>
    <cacheHierarchy uniqueName="[Range].[coupon_code]" caption="coupon_code" attribute="1" defaultMemberUniqueName="[Range].[coupon_code].[All]" allUniqueName="[Range].[coupon_code].[All]" dimensionUniqueName="[Range]" displayFolder="" count="0" memberValueDatatype="130" unbalanced="0"/>
    <cacheHierarchy uniqueName="[Range].[order_payment_method]" caption="order_payment_method" attribute="1" defaultMemberUniqueName="[Range].[order_payment_method].[All]" allUniqueName="[Range].[order_payment_method].[All]" dimensionUniqueName="[Range]" displayFolder="" count="0" memberValueDatatype="130" unbalanced="0"/>
    <cacheHierarchy uniqueName="[Range].[restaurant_area_name]" caption="restaurant_area_name" attribute="1" defaultMemberUniqueName="[Range].[restaurant_area_name].[All]" allUniqueName="[Range].[restaurant_area_name].[All]" dimensionUniqueName="[Range]" displayFolder="" count="0" memberValueDatatype="130" unbalanced="0"/>
    <cacheHierarchy uniqueName="[Range].[on_time]" caption="on_time" attribute="1" defaultMemberUniqueName="[Range].[on_time].[All]" allUniqueName="[Range].[on_time].[All]" dimensionUniqueName="[Range]" displayFolder="" count="0" memberValueDatatype="11" unbalanced="0"/>
    <cacheHierarchy uniqueName="[Range].[rain_mode]" caption="rain_mode" attribute="1" defaultMemberUniqueName="[Range].[rain_mode].[All]" allUniqueName="[Range].[rain_mode].[All]" dimensionUniqueName="[Range]" displayFolder="" count="0" memberValueDatatype="20" unbalanced="0"/>
    <cacheHierarchy uniqueName="[Range].[Order Mod Date]" caption="Order Mod Date" attribute="1" defaultMemberUniqueName="[Range].[Order Mod Date].[All]" allUniqueName="[Range].[Order Mod Date].[All]" dimensionUniqueName="[Range]" displayFolder="" count="0" memberValueDatatype="130" unbalanced="0"/>
    <cacheHierarchy uniqueName="[Range].[area_name_code]" caption="area_name_code" attribute="1" defaultMemberUniqueName="[Range].[area_name_code].[All]" allUniqueName="[Range].[area_name_code].[All]" dimensionUniqueName="[Range]" displayFolder="" count="0" memberValueDatatype="130" unbalanced="0"/>
    <cacheHierarchy uniqueName="[Range].[mod restaurant name]" caption="mod restaurant name" attribute="1" defaultMemberUniqueName="[Range].[mod restaurant name].[All]" allUniqueName="[Range].[mod restaurant name].[All]" dimensionUniqueName="[Range]" displayFolder="" count="0" memberValueDatatype="130" unbalanced="0"/>
    <cacheHierarchy uniqueName="[Range].[Latitude]" caption="Latitude" attribute="1" defaultMemberUniqueName="[Range].[Latitude].[All]" allUniqueName="[Range].[Latitud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5" unbalanced="0"/>
    <cacheHierarchy uniqueName="[Range 1].[order_items.name]" caption="order_items.name" attribute="1" defaultMemberUniqueName="[Range 1].[order_items.name].[All]" allUniqueName="[Range 1].[order_items.name].[All]" dimensionUniqueName="[Range 1]" displayFolder="" count="0" memberValueDatatype="130" unbalanced="0"/>
    <cacheHierarchy uniqueName="[Range 1].[order_items.is_veg]" caption="order_items.is_veg" attribute="1" defaultMemberUniqueName="[Range 1].[order_items.is_veg].[All]" allUniqueName="[Range 1].[order_items.is_veg].[All]" dimensionUniqueName="[Range 1]" displayFolder="" count="0" memberValueDatatype="20" unbalanced="0"/>
    <cacheHierarchy uniqueName="[Range 1].[order_items.quantity]" caption="order_items.quantity" attribute="1" defaultMemberUniqueName="[Range 1].[order_items.quantity].[All]" allUniqueName="[Range 1].[order_items.quantity].[All]" dimensionUniqueName="[Range 1]" displayFolder="" count="0" memberValueDatatype="20" unbalanced="0"/>
    <cacheHierarchy uniqueName="[Range 1].[Veg/Non-Veg]" caption="Veg/Non-Veg" attribute="1" defaultMemberUniqueName="[Range 1].[Veg/Non-Veg].[All]" allUniqueName="[Range 1].[Veg/Non-Veg].[All]" dimensionUniqueName="[Range 1]" displayFolder="" count="2" memberValueDatatype="130" unbalanced="0">
      <fieldsUsage count="2">
        <fieldUsage x="-1"/>
        <fieldUsage x="2"/>
      </fieldsUsage>
    </cacheHierarchy>
    <cacheHierarchy uniqueName="[Range 2].[order_id]" caption="order_id" attribute="1" defaultMemberUniqueName="[Range 2].[order_id].[All]" allUniqueName="[Range 2].[order_id].[All]" dimensionUniqueName="[Range 2]" displayFolder="" count="0" memberValueDatatype="5" unbalanced="0"/>
    <cacheHierarchy uniqueName="[Range 2].[is_coupon_applied]" caption="is_coupon_applied" attribute="1" defaultMemberUniqueName="[Range 2].[is_coupon_applied].[All]" allUniqueName="[Range 2].[is_coupon_applied].[All]" dimensionUniqueName="[Range 2]" displayFolder="" count="0" memberValueDatatype="11" unbalanced="0"/>
    <cacheHierarchy uniqueName="[Range 2].[coupon_applied]" caption="coupon_applied" attribute="1" defaultMemberUniqueName="[Range 2].[coupon_applied].[All]" allUniqueName="[Range 2].[coupon_applied].[All]" dimensionUniqueName="[Range 2]" displayFolder="" count="0" memberValueDatatype="130" unbalanced="0"/>
    <cacheHierarchy uniqueName="[Range 2].[offers_data]" caption="offers_data" attribute="1" defaultMemberUniqueName="[Range 2].[offers_data].[All]" allUniqueName="[Range 2].[offers_data].[All]" dimensionUniqueName="[Range 2]" displayFolder="" count="0" memberValueDatatype="130" unbalanced="0"/>
    <cacheHierarchy uniqueName="[Range 2].[order_time]" caption="order_time" attribute="1" defaultMemberUniqueName="[Range 2].[order_time].[All]" allUniqueName="[Range 2].[order_time].[All]" dimensionUniqueName="[Range 2]" displayFolder="" count="0" memberValueDatatype="130" unbalanced="0"/>
    <cacheHierarchy uniqueName="[Range 2].[confirmed_time]" caption="confirmed_time" attribute="1" defaultMemberUniqueName="[Range 2].[confirmed_time].[All]" allUniqueName="[Range 2].[confirmed_time].[All]" dimensionUniqueName="[Range 2]" displayFolder="" count="0" memberValueDatatype="130" unbalanced="0"/>
    <cacheHierarchy uniqueName="[Range 2].[customer_id]" caption="customer_id" attribute="1" defaultMemberUniqueName="[Range 2].[customer_id].[All]" allUniqueName="[Range 2].[customer_id].[All]" dimensionUniqueName="[Range 2]" displayFolder="" count="0" memberValueDatatype="20" unbalanced="0"/>
    <cacheHierarchy uniqueName="[Range 2].[order_status]" caption="order_status" attribute="1" defaultMemberUniqueName="[Range 2].[order_status].[All]" allUniqueName="[Range 2].[order_status].[All]" dimensionUniqueName="[Range 2]" displayFolder="" count="0" memberValueDatatype="130" unbalanced="0"/>
    <cacheHierarchy uniqueName="[Range 2].[delivery_boy]" caption="delivery_boy" attribute="1" defaultMemberUniqueName="[Range 2].[delivery_boy].[All]" allUniqueName="[Range 2].[delivery_boy].[All]" dimensionUniqueName="[Range 2]" displayFolder="" count="0" memberValueDatatype="130" unbalanced="0"/>
    <cacheHierarchy uniqueName="[Range 2].[restaurant_id]" caption="restaurant_id" attribute="1" defaultMemberUniqueName="[Range 2].[restaurant_id].[All]" allUniqueName="[Range 2].[restaurant_id].[All]" dimensionUniqueName="[Range 2]" displayFolder="" count="0" memberValueDatatype="20" unbalanced="0"/>
    <cacheHierarchy uniqueName="[Range 2].[restaurant_name]" caption="restaurant_name" attribute="1" defaultMemberUniqueName="[Range 2].[restaurant_name].[All]" allUniqueName="[Range 2].[restaurant_name].[All]" dimensionUniqueName="[Range 2]" displayFolder="" count="0" memberValueDatatype="130" unbalanced="0"/>
    <cacheHierarchy uniqueName="[Range 2].[restaurant_address]" caption="restaurant_address" attribute="1" defaultMemberUniqueName="[Range 2].[restaurant_address].[All]" allUniqueName="[Range 2].[restaurant_address].[All]" dimensionUniqueName="[Range 2]" displayFolder="" count="0" memberValueDatatype="130" unbalanced="0"/>
    <cacheHierarchy uniqueName="[Range 2].[restaurant_locality]" caption="restaurant_locality" attribute="1" defaultMemberUniqueName="[Range 2].[restaurant_locality].[All]" allUniqueName="[Range 2].[restaurant_locality].[All]" dimensionUniqueName="[Range 2]" displayFolder="" count="0" memberValueDatatype="130" unbalanced="0"/>
    <cacheHierarchy uniqueName="[Range 2].[restaurant_city_name]" caption="restaurant_city_name" attribute="1" defaultMemberUniqueName="[Range 2].[restaurant_city_name].[All]" allUniqueName="[Range 2].[restaurant_city_name].[All]" dimensionUniqueName="[Range 2]" displayFolder="" count="0" memberValueDatatype="130" unbalanced="0"/>
    <cacheHierarchy uniqueName="[Range 2].[delivery_time_in_seconds]" caption="delivery_time_in_seconds" attribute="1" defaultMemberUniqueName="[Range 2].[delivery_time_in_seconds].[All]" allUniqueName="[Range 2].[delivery_time_in_seconds].[All]" dimensionUniqueName="[Range 2]" displayFolder="" count="0" memberValueDatatype="20" unbalanced="0"/>
    <cacheHierarchy uniqueName="[Range 2].[order_total]" caption="order_total" attribute="1" defaultMemberUniqueName="[Range 2].[order_total].[All]" allUniqueName="[Range 2].[order_total].[All]" dimensionUniqueName="[Range 2]" displayFolder="" count="0" memberValueDatatype="20" unbalanced="0"/>
    <cacheHierarchy uniqueName="[Range 2].[order_total_with_tip]" caption="order_total_with_tip" attribute="1" defaultMemberUniqueName="[Range 2].[order_total_with_tip].[All]" allUniqueName="[Range 2].[order_total_with_tip].[All]" dimensionUniqueName="[Range 2]" displayFolder="" count="0" memberValueDatatype="20" unbalanced="0"/>
    <cacheHierarchy uniqueName="[Range 2].[net_total]" caption="net_total" attribute="1" defaultMemberUniqueName="[Range 2].[net_total].[All]" allUniqueName="[Range 2].[net_total].[All]" dimensionUniqueName="[Range 2]" displayFolder="" count="0" memberValueDatatype="20" unbalanced="0"/>
    <cacheHierarchy uniqueName="[Range 2].[item_total]" caption="item_total" attribute="1" defaultMemberUniqueName="[Range 2].[item_total].[All]" allUniqueName="[Range 2].[item_total].[All]" dimensionUniqueName="[Range 2]" displayFolder="" count="0" memberValueDatatype="5" unbalanced="0"/>
    <cacheHierarchy uniqueName="[Range 2].[free_delivery_discount_hit]" caption="free_delivery_discount_hit" attribute="1" defaultMemberUniqueName="[Range 2].[free_delivery_discount_hit].[All]" allUniqueName="[Range 2].[free_delivery_discount_hit].[All]" dimensionUniqueName="[Range 2]" displayFolder="" count="0" memberValueDatatype="20" unbalanced="0"/>
    <cacheHierarchy uniqueName="[Range 2].[restaurant_order_rating]" caption="restaurant_order_rating" attribute="1" defaultMemberUniqueName="[Range 2].[restaurant_order_rating].[All]" allUniqueName="[Range 2].[restaurant_order_rating].[All]" dimensionUniqueName="[Range 2]" displayFolder="" count="0" memberValueDatatype="20" unbalanced="0"/>
    <cacheHierarchy uniqueName="[Range 2].[restaurant_lat_lng]" caption="restaurant_lat_lng" attribute="1" defaultMemberUniqueName="[Range 2].[restaurant_lat_lng].[All]" allUniqueName="[Range 2].[restaurant_lat_lng].[All]" dimensionUniqueName="[Range 2]" displayFolder="" count="0" memberValueDatatype="130" unbalanced="0"/>
    <cacheHierarchy uniqueName="[Range 2].[restaurant_customer_distance]" caption="restaurant_customer_distance" attribute="1" defaultMemberUniqueName="[Range 2].[restaurant_customer_distance].[All]" allUniqueName="[Range 2].[restaurant_customer_distance].[All]" dimensionUniqueName="[Range 2]" displayFolder="" count="0" memberValueDatatype="5" unbalanced="0"/>
    <cacheHierarchy uniqueName="[Range 2].[coupon_code]" caption="coupon_code" attribute="1" defaultMemberUniqueName="[Range 2].[coupon_code].[All]" allUniqueName="[Range 2].[coupon_code].[All]" dimensionUniqueName="[Range 2]" displayFolder="" count="0" memberValueDatatype="130" unbalanced="0"/>
    <cacheHierarchy uniqueName="[Range 2].[order_payment_method]" caption="order_payment_method" attribute="1" defaultMemberUniqueName="[Range 2].[order_payment_method].[All]" allUniqueName="[Range 2].[order_payment_method].[All]" dimensionUniqueName="[Range 2]" displayFolder="" count="0" memberValueDatatype="130" unbalanced="0"/>
    <cacheHierarchy uniqueName="[Range 2].[restaurant_area_name]" caption="restaurant_area_name" attribute="1" defaultMemberUniqueName="[Range 2].[restaurant_area_name].[All]" allUniqueName="[Range 2].[restaurant_area_name].[All]" dimensionUniqueName="[Range 2]" displayFolder="" count="0" memberValueDatatype="130" unbalanced="0"/>
    <cacheHierarchy uniqueName="[Range 2].[on_time]" caption="on_time" attribute="1" defaultMemberUniqueName="[Range 2].[on_time].[All]" allUniqueName="[Range 2].[on_time].[All]" dimensionUniqueName="[Range 2]" displayFolder="" count="0" memberValueDatatype="11" unbalanced="0"/>
    <cacheHierarchy uniqueName="[Range 2].[rain_mode]" caption="rain_mode" attribute="1" defaultMemberUniqueName="[Range 2].[rain_mode].[All]" allUniqueName="[Range 2].[rain_mode].[All]" dimensionUniqueName="[Range 2]" displayFolder="" count="0" memberValueDatatype="20" unbalanced="0"/>
    <cacheHierarchy uniqueName="[Range 2].[Order Mod Date]" caption="Order Mod Date" attribute="1" defaultMemberUniqueName="[Range 2].[Order Mod Date].[All]" allUniqueName="[Range 2].[Order Mod Date].[All]" dimensionUniqueName="[Range 2]" displayFolder="" count="0" memberValueDatatype="130" unbalanced="0"/>
    <cacheHierarchy uniqueName="[Range 2].[area_name_code]" caption="area_name_code" attribute="1" defaultMemberUniqueName="[Range 2].[area_name_code].[All]" allUniqueName="[Range 2].[area_name_code].[All]" dimensionUniqueName="[Range 2]" displayFolder="" count="0" memberValueDatatype="130" unbalanced="0"/>
    <cacheHierarchy uniqueName="[Range 2].[mod restaurant name]" caption="mod restaurant name" attribute="1" defaultMemberUniqueName="[Range 2].[mod restaurant name].[All]" allUniqueName="[Range 2].[mod restaurant name].[All]" dimensionUniqueName="[Range 2]" displayFolder="" count="0" memberValueDatatype="130" unbalanced="0"/>
    <cacheHierarchy uniqueName="[Range 2].[Latitude]" caption="Latitude" attribute="1" defaultMemberUniqueName="[Range 2].[Latitude].[All]" allUniqueName="[Range 2].[Latitud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130" unbalanced="0"/>
    <cacheHierarchy uniqueName="[Range 2].[month]" caption="month" attribute="1" time="1" defaultMemberUniqueName="[Range 2].[month].[All]" allUniqueName="[Range 2].[month].[All]" dimensionUniqueName="[Range 2]" displayFolder="" count="0" memberValueDatatype="7" unbalanced="0"/>
    <cacheHierarchy uniqueName="[Range 2].[month (Year)]" caption="month (Year)" attribute="1" defaultMemberUniqueName="[Range 2].[month (Year)].[All]" allUniqueName="[Range 2].[month (Year)].[All]" dimensionUniqueName="[Range 2]" displayFolder="" count="0" memberValueDatatype="130" unbalanced="0"/>
    <cacheHierarchy uniqueName="[Range 2].[month (Quarter)]" caption="month (Quarter)" attribute="1" defaultMemberUniqueName="[Range 2].[month (Quarter)].[All]" allUniqueName="[Range 2].[month (Quarter)].[All]" dimensionUniqueName="[Range 2]" displayFolder="" count="0" memberValueDatatype="130" unbalanced="0"/>
    <cacheHierarchy uniqueName="[Range 2].[month (Month)]" caption="month (Month)" attribute="1" defaultMemberUniqueName="[Range 2].[month (Month)].[All]" allUniqueName="[Range 2].[month (Month)].[All]" dimensionUniqueName="[Range 2]" displayFolder="" count="0" memberValueDatatype="130" unbalanced="0"/>
    <cacheHierarchy uniqueName="[Range 3].[order_id]" caption="order_id" attribute="1" defaultMemberUniqueName="[Range 3].[order_id].[All]" allUniqueName="[Range 3].[order_id].[All]" dimensionUniqueName="[Range 3]" displayFolder="" count="0" memberValueDatatype="5" unbalanced="0"/>
    <cacheHierarchy uniqueName="[Range 3].[is_coupon_applied]" caption="is_coupon_applied" attribute="1" defaultMemberUniqueName="[Range 3].[is_coupon_applied].[All]" allUniqueName="[Range 3].[is_coupon_applied].[All]" dimensionUniqueName="[Range 3]" displayFolder="" count="0" memberValueDatatype="11" unbalanced="0"/>
    <cacheHierarchy uniqueName="[Range 3].[coupon_applied]" caption="coupon_applied" attribute="1" defaultMemberUniqueName="[Range 3].[coupon_applied].[All]" allUniqueName="[Range 3].[coupon_applied].[All]" dimensionUniqueName="[Range 3]" displayFolder="" count="0" memberValueDatatype="130" unbalanced="0"/>
    <cacheHierarchy uniqueName="[Range 3].[offers_data]" caption="offers_data" attribute="1" defaultMemberUniqueName="[Range 3].[offers_data].[All]" allUniqueName="[Range 3].[offers_data].[All]" dimensionUniqueName="[Range 3]" displayFolder="" count="0" memberValueDatatype="130" unbalanced="0"/>
    <cacheHierarchy uniqueName="[Range 3].[order_time]" caption="order_time" attribute="1" defaultMemberUniqueName="[Range 3].[order_time].[All]" allUniqueName="[Range 3].[order_time].[All]" dimensionUniqueName="[Range 3]" displayFolder="" count="0" memberValueDatatype="130" unbalanced="0"/>
    <cacheHierarchy uniqueName="[Range 3].[confirmed_time]" caption="confirmed_time" attribute="1" defaultMemberUniqueName="[Range 3].[confirmed_time].[All]" allUniqueName="[Range 3].[confirmed_time].[All]" dimensionUniqueName="[Range 3]" displayFolder="" count="0" memberValueDatatype="130" unbalanced="0"/>
    <cacheHierarchy uniqueName="[Range 3].[customer_id]" caption="customer_id" attribute="1" defaultMemberUniqueName="[Range 3].[customer_id].[All]" allUniqueName="[Range 3].[customer_id].[All]" dimensionUniqueName="[Range 3]" displayFolder="" count="0" memberValueDatatype="20" unbalanced="0"/>
    <cacheHierarchy uniqueName="[Range 3].[order_status]" caption="order_status" attribute="1" defaultMemberUniqueName="[Range 3].[order_status].[All]" allUniqueName="[Range 3].[order_status].[All]" dimensionUniqueName="[Range 3]" displayFolder="" count="0" memberValueDatatype="130" unbalanced="0"/>
    <cacheHierarchy uniqueName="[Range 3].[delivery_boy]" caption="delivery_boy" attribute="1" defaultMemberUniqueName="[Range 3].[delivery_boy].[All]" allUniqueName="[Range 3].[delivery_boy].[All]" dimensionUniqueName="[Range 3]" displayFolder="" count="0" memberValueDatatype="130" unbalanced="0"/>
    <cacheHierarchy uniqueName="[Range 3].[restaurant_id]" caption="restaurant_id" attribute="1" defaultMemberUniqueName="[Range 3].[restaurant_id].[All]" allUniqueName="[Range 3].[restaurant_id].[All]" dimensionUniqueName="[Range 3]" displayFolder="" count="0" memberValueDatatype="20" unbalanced="0"/>
    <cacheHierarchy uniqueName="[Range 3].[restaurant_name]" caption="restaurant_name" attribute="1" defaultMemberUniqueName="[Range 3].[restaurant_name].[All]" allUniqueName="[Range 3].[restaurant_name].[All]" dimensionUniqueName="[Range 3]" displayFolder="" count="0" memberValueDatatype="130" unbalanced="0"/>
    <cacheHierarchy uniqueName="[Range 3].[restaurant_address]" caption="restaurant_address" attribute="1" defaultMemberUniqueName="[Range 3].[restaurant_address].[All]" allUniqueName="[Range 3].[restaurant_address].[All]" dimensionUniqueName="[Range 3]" displayFolder="" count="0" memberValueDatatype="130" unbalanced="0"/>
    <cacheHierarchy uniqueName="[Range 3].[restaurant_locality]" caption="restaurant_locality" attribute="1" defaultMemberUniqueName="[Range 3].[restaurant_locality].[All]" allUniqueName="[Range 3].[restaurant_locality].[All]" dimensionUniqueName="[Range 3]" displayFolder="" count="0" memberValueDatatype="130" unbalanced="0"/>
    <cacheHierarchy uniqueName="[Range 3].[restaurant_city_name]" caption="restaurant_city_name" attribute="1" defaultMemberUniqueName="[Range 3].[restaurant_city_name].[All]" allUniqueName="[Range 3].[restaurant_city_name].[All]" dimensionUniqueName="[Range 3]" displayFolder="" count="0" memberValueDatatype="130" unbalanced="0"/>
    <cacheHierarchy uniqueName="[Range 3].[delivery_time_in_seconds]" caption="delivery_time_in_seconds" attribute="1" defaultMemberUniqueName="[Range 3].[delivery_time_in_seconds].[All]" allUniqueName="[Range 3].[delivery_time_in_seconds].[All]" dimensionUniqueName="[Range 3]" displayFolder="" count="0" memberValueDatatype="20" unbalanced="0"/>
    <cacheHierarchy uniqueName="[Range 3].[order_total]" caption="order_total" attribute="1" defaultMemberUniqueName="[Range 3].[order_total].[All]" allUniqueName="[Range 3].[order_total].[All]" dimensionUniqueName="[Range 3]" displayFolder="" count="0" memberValueDatatype="20" unbalanced="0"/>
    <cacheHierarchy uniqueName="[Range 3].[order_total_with_tip]" caption="order_total_with_tip" attribute="1" defaultMemberUniqueName="[Range 3].[order_total_with_tip].[All]" allUniqueName="[Range 3].[order_total_with_tip].[All]" dimensionUniqueName="[Range 3]" displayFolder="" count="0" memberValueDatatype="20" unbalanced="0"/>
    <cacheHierarchy uniqueName="[Range 3].[net_total]" caption="net_total" attribute="1" defaultMemberUniqueName="[Range 3].[net_total].[All]" allUniqueName="[Range 3].[net_total].[All]" dimensionUniqueName="[Range 3]" displayFolder="" count="0" memberValueDatatype="20" unbalanced="0"/>
    <cacheHierarchy uniqueName="[Range 3].[item_total]" caption="item_total" attribute="1" defaultMemberUniqueName="[Range 3].[item_total].[All]" allUniqueName="[Range 3].[item_total].[All]" dimensionUniqueName="[Range 3]" displayFolder="" count="0" memberValueDatatype="5" unbalanced="0"/>
    <cacheHierarchy uniqueName="[Range 3].[free_delivery_discount_hit]" caption="free_delivery_discount_hit" attribute="1" defaultMemberUniqueName="[Range 3].[free_delivery_discount_hit].[All]" allUniqueName="[Range 3].[free_delivery_discount_hit].[All]" dimensionUniqueName="[Range 3]" displayFolder="" count="0" memberValueDatatype="20" unbalanced="0"/>
    <cacheHierarchy uniqueName="[Range 3].[restaurant_order_rating]" caption="restaurant_order_rating" attribute="1" defaultMemberUniqueName="[Range 3].[restaurant_order_rating].[All]" allUniqueName="[Range 3].[restaurant_order_rating].[All]" dimensionUniqueName="[Range 3]" displayFolder="" count="0" memberValueDatatype="20" unbalanced="0"/>
    <cacheHierarchy uniqueName="[Range 3].[restaurant_lat_lng]" caption="restaurant_lat_lng" attribute="1" defaultMemberUniqueName="[Range 3].[restaurant_lat_lng].[All]" allUniqueName="[Range 3].[restaurant_lat_lng].[All]" dimensionUniqueName="[Range 3]" displayFolder="" count="0" memberValueDatatype="130" unbalanced="0"/>
    <cacheHierarchy uniqueName="[Range 3].[restaurant_customer_distance]" caption="restaurant_customer_distance" attribute="1" defaultMemberUniqueName="[Range 3].[restaurant_customer_distance].[All]" allUniqueName="[Range 3].[restaurant_customer_distance].[All]" dimensionUniqueName="[Range 3]" displayFolder="" count="0" memberValueDatatype="5" unbalanced="0"/>
    <cacheHierarchy uniqueName="[Range 3].[coupon_code]" caption="coupon_code" attribute="1" defaultMemberUniqueName="[Range 3].[coupon_code].[All]" allUniqueName="[Range 3].[coupon_code].[All]" dimensionUniqueName="[Range 3]" displayFolder="" count="0" memberValueDatatype="130" unbalanced="0"/>
    <cacheHierarchy uniqueName="[Range 3].[order_payment_method]" caption="order_payment_method" attribute="1" defaultMemberUniqueName="[Range 3].[order_payment_method].[All]" allUniqueName="[Range 3].[order_payment_method].[All]" dimensionUniqueName="[Range 3]" displayFolder="" count="0" memberValueDatatype="130" unbalanced="0"/>
    <cacheHierarchy uniqueName="[Range 3].[restaurant_area_name]" caption="restaurant_area_name" attribute="1" defaultMemberUniqueName="[Range 3].[restaurant_area_name].[All]" allUniqueName="[Range 3].[restaurant_area_name].[All]" dimensionUniqueName="[Range 3]" displayFolder="" count="0" memberValueDatatype="130" unbalanced="0"/>
    <cacheHierarchy uniqueName="[Range 3].[on_time]" caption="on_time" attribute="1" defaultMemberUniqueName="[Range 3].[on_time].[All]" allUniqueName="[Range 3].[on_time].[All]" dimensionUniqueName="[Range 3]" displayFolder="" count="2" memberValueDatatype="11" unbalanced="0">
      <fieldsUsage count="2">
        <fieldUsage x="-1"/>
        <fieldUsage x="0"/>
      </fieldsUsage>
    </cacheHierarchy>
    <cacheHierarchy uniqueName="[Range 3].[rain_mode]" caption="rain_mode" attribute="1" defaultMemberUniqueName="[Range 3].[rain_mode].[All]" allUniqueName="[Range 3].[rain_mode].[All]" dimensionUniqueName="[Range 3]" displayFolder="" count="0" memberValueDatatype="20" unbalanced="0"/>
    <cacheHierarchy uniqueName="[Range 3].[Order Mod Date]" caption="Order Mod Date" attribute="1" defaultMemberUniqueName="[Range 3].[Order Mod Date].[All]" allUniqueName="[Range 3].[Order Mod Date].[All]" dimensionUniqueName="[Range 3]" displayFolder="" count="0" memberValueDatatype="130" unbalanced="0"/>
    <cacheHierarchy uniqueName="[Range 3].[area_name_code]" caption="area_name_code" attribute="1" defaultMemberUniqueName="[Range 3].[area_name_code].[All]" allUniqueName="[Range 3].[area_name_code].[All]" dimensionUniqueName="[Range 3]" displayFolder="" count="0" memberValueDatatype="130" unbalanced="0"/>
    <cacheHierarchy uniqueName="[Range 3].[mod restaurant name]" caption="mod restaurant name" attribute="1" defaultMemberUniqueName="[Range 3].[mod restaurant name].[All]" allUniqueName="[Range 3].[mod restaurant name].[All]" dimensionUniqueName="[Range 3]" displayFolder="" count="0" memberValueDatatype="130" unbalanced="0"/>
    <cacheHierarchy uniqueName="[Table3].[Latitude]" caption="Latitude" attribute="1" defaultMemberUniqueName="[Table3].[Latitude].[All]" allUniqueName="[Table3].[Latitude].[All]" dimensionUniqueName="[Table3]" displayFolder="" count="0" memberValueDatatype="130" unbalanced="0"/>
    <cacheHierarchy uniqueName="[Table3].[Longitude]" caption="Longitude" attribute="1" defaultMemberUniqueName="[Table3].[Longitude].[All]" allUniqueName="[Table3].[Longitude].[All]" dimensionUniqueName="[Table3]" displayFolder="" count="0" memberValueDatatype="130" unbalanced="0"/>
    <cacheHierarchy uniqueName="[Range 2].[month (Month Index)]" caption="month (Month Index)" attribute="1" defaultMemberUniqueName="[Range 2].[month (Month Index)].[All]" allUniqueName="[Range 2].[month (Month Index)].[All]" dimensionUniqueName="[Range 2]" displayFolder="" count="0" memberValueDatatype="20" unbalanced="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item_total]" caption="Sum of item_total" measure="1" displayFolder="" measureGroup="Range" count="0" hidden="1">
      <extLst>
        <ext xmlns:x15="http://schemas.microsoft.com/office/spreadsheetml/2010/11/main" uri="{B97F6D7D-B522-45F9-BDA1-12C45D357490}">
          <x15:cacheHierarchy aggregatedColumn="18"/>
        </ext>
      </extLst>
    </cacheHierarchy>
    <cacheHierarchy uniqueName="[Measures].[Count of mod restaurant name]" caption="Count of mod restaurant name" measure="1" displayFolder="" measureGroup="Range" count="0" hidden="1">
      <extLst>
        <ext xmlns:x15="http://schemas.microsoft.com/office/spreadsheetml/2010/11/main" uri="{B97F6D7D-B522-45F9-BDA1-12C45D357490}">
          <x15:cacheHierarchy aggregatedColumn="30"/>
        </ext>
      </extLst>
    </cacheHierarchy>
    <cacheHierarchy uniqueName="[Measures].[Sum of net_total]" caption="Sum of net_total" measure="1" displayFolder="" measureGroup="Range" count="0" hidden="1">
      <extLst>
        <ext xmlns:x15="http://schemas.microsoft.com/office/spreadsheetml/2010/11/main" uri="{B97F6D7D-B522-45F9-BDA1-12C45D357490}">
          <x15:cacheHierarchy aggregatedColumn="17"/>
        </ext>
      </extLst>
    </cacheHierarchy>
    <cacheHierarchy uniqueName="[Measures].[Count of order_time]" caption="Count of order_time" measure="1" displayFolder="" measureGroup="Range" count="0" hidden="1">
      <extLst>
        <ext xmlns:x15="http://schemas.microsoft.com/office/spreadsheetml/2010/11/main" uri="{B97F6D7D-B522-45F9-BDA1-12C45D357490}">
          <x15:cacheHierarchy aggregatedColumn="4"/>
        </ext>
      </extLst>
    </cacheHierarchy>
    <cacheHierarchy uniqueName="[Measures].[Count of Order Mod Date]" caption="Count of Order Mod Date" measure="1" displayFolder="" measureGroup="Range"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Range 2" count="0" hidden="1">
      <extLst>
        <ext xmlns:x15="http://schemas.microsoft.com/office/spreadsheetml/2010/11/main" uri="{B97F6D7D-B522-45F9-BDA1-12C45D357490}">
          <x15:cacheHierarchy aggregatedColumn="38"/>
        </ext>
      </extLst>
    </cacheHierarchy>
    <cacheHierarchy uniqueName="[Measures].[Count of order_id]" caption="Count of order_id" measure="1" displayFolder="" measureGroup="Range 2" count="0" hidden="1">
      <extLst>
        <ext xmlns:x15="http://schemas.microsoft.com/office/spreadsheetml/2010/11/main" uri="{B97F6D7D-B522-45F9-BDA1-12C45D357490}">
          <x15:cacheHierarchy aggregatedColumn="38"/>
        </ext>
      </extLst>
    </cacheHierarchy>
    <cacheHierarchy uniqueName="[Measures].[Sum of item_total 2]" caption="Sum of item_total 2" measure="1" displayFolder="" measureGroup="Range 2" count="0" hidden="1">
      <extLst>
        <ext xmlns:x15="http://schemas.microsoft.com/office/spreadsheetml/2010/11/main" uri="{B97F6D7D-B522-45F9-BDA1-12C45D357490}">
          <x15:cacheHierarchy aggregatedColumn="56"/>
        </ext>
      </extLst>
    </cacheHierarchy>
    <cacheHierarchy uniqueName="[Measures].[Sum of order_items.quantity]" caption="Sum of order_items.quantity" measure="1" displayFolder="" measureGroup="Range 1" count="0" hidden="1">
      <extLst>
        <ext xmlns:x15="http://schemas.microsoft.com/office/spreadsheetml/2010/11/main" uri="{B97F6D7D-B522-45F9-BDA1-12C45D357490}">
          <x15:cacheHierarchy aggregatedColumn="36"/>
        </ext>
      </extLst>
    </cacheHierarchy>
    <cacheHierarchy uniqueName="[Measures].[Count of order_items.name]" caption="Count of order_items.name" measure="1" displayFolder="" measureGroup="Range 1" count="0" hidden="1">
      <extLst>
        <ext xmlns:x15="http://schemas.microsoft.com/office/spreadsheetml/2010/11/main" uri="{B97F6D7D-B522-45F9-BDA1-12C45D357490}">
          <x15:cacheHierarchy aggregatedColumn="34"/>
        </ext>
      </extLst>
    </cacheHierarchy>
    <cacheHierarchy uniqueName="[Measures].[Sum of order_id 2]" caption="Sum of order_id 2" measure="1" displayFolder="" measureGroup="Range 3" count="0" hidden="1">
      <extLst>
        <ext xmlns:x15="http://schemas.microsoft.com/office/spreadsheetml/2010/11/main" uri="{B97F6D7D-B522-45F9-BDA1-12C45D357490}">
          <x15:cacheHierarchy aggregatedColumn="75"/>
        </ext>
      </extLst>
    </cacheHierarchy>
    <cacheHierarchy uniqueName="[Measures].[Count of order_id 2]" caption="Count of order_id 2" measure="1" displayFolder="" measureGroup="Range 3" count="0" oneField="1" hidden="1">
      <fieldsUsage count="1">
        <fieldUsage x="1"/>
      </fieldsUsage>
      <extLst>
        <ext xmlns:x15="http://schemas.microsoft.com/office/spreadsheetml/2010/11/main" uri="{B97F6D7D-B522-45F9-BDA1-12C45D357490}">
          <x15:cacheHierarchy aggregatedColumn="75"/>
        </ext>
      </extLst>
    </cacheHierarchy>
    <cacheHierarchy uniqueName="[Measures].[Sum of rain_mode]" caption="Sum of rain_mode" measure="1" displayFolder="" measureGroup="Range 3" count="0" hidden="1">
      <extLst>
        <ext xmlns:x15="http://schemas.microsoft.com/office/spreadsheetml/2010/11/main" uri="{B97F6D7D-B522-45F9-BDA1-12C45D357490}">
          <x15:cacheHierarchy aggregatedColumn="102"/>
        </ext>
      </extLst>
    </cacheHierarchy>
    <cacheHierarchy uniqueName="[Measures].[Count of is_coupon_applied]" caption="Count of is_coupon_applied" measure="1" displayFolder="" measureGroup="Range 3" count="0" hidden="1">
      <extLst>
        <ext xmlns:x15="http://schemas.microsoft.com/office/spreadsheetml/2010/11/main" uri="{B97F6D7D-B522-45F9-BDA1-12C45D357490}">
          <x15:cacheHierarchy aggregatedColumn="76"/>
        </ext>
      </extLst>
    </cacheHierarchy>
    <cacheHierarchy uniqueName="[Measures].[Count of rain_mode]" caption="Count of rain_mode" measure="1" displayFolder="" measureGroup="Range 3" count="0" hidden="1">
      <extLst>
        <ext xmlns:x15="http://schemas.microsoft.com/office/spreadsheetml/2010/11/main" uri="{B97F6D7D-B522-45F9-BDA1-12C45D357490}">
          <x15:cacheHierarchy aggregatedColumn="10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able3" uniqueName="[Table3]" caption="Table3"/>
  </dimensions>
  <measureGroups count="5">
    <measureGroup name="Range" caption="Range"/>
    <measureGroup name="Range 1" caption="Range 1"/>
    <measureGroup name="Range 2" caption="Range 2"/>
    <measureGroup name="Range 3" caption="Range 3"/>
    <measureGroup name="Table3" caption="Tabl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 refreshedDate="45933.503250578702" backgroundQuery="1" createdVersion="7" refreshedVersion="7" minRefreshableVersion="3" recordCount="0" supportSubquery="1" supportAdvancedDrill="1" xr:uid="{7340DDD9-8034-4A98-A003-70B080770D1C}">
  <cacheSource type="external" connectionId="3"/>
  <cacheFields count="2">
    <cacheField name="[Measures].[Count of order_id 2]" caption="Count of order_id 2" numFmtId="0" hierarchy="126" level="32767"/>
    <cacheField name="[Range 3].[rain_mode].[rain_mode]" caption="rain_mode" numFmtId="0" hierarchy="102" level="1">
      <sharedItems containsSemiMixedTypes="0" containsString="0" containsNumber="1" containsInteger="1" minValue="0" maxValue="2" count="2">
        <n v="0"/>
        <n v="2"/>
      </sharedItems>
      <extLst>
        <ext xmlns:x15="http://schemas.microsoft.com/office/spreadsheetml/2010/11/main" uri="{4F2E5C28-24EA-4eb8-9CBF-B6C8F9C3D259}">
          <x15:cachedUniqueNames>
            <x15:cachedUniqueName index="0" name="[Range 3].[rain_mode].&amp;[0]"/>
            <x15:cachedUniqueName index="1" name="[Range 3].[rain_mode].&amp;[2]"/>
          </x15:cachedUniqueNames>
        </ext>
      </extLst>
    </cacheField>
  </cacheFields>
  <cacheHierarchies count="130">
    <cacheHierarchy uniqueName="[Range].[order_id]" caption="order_id" attribute="1" defaultMemberUniqueName="[Range].[order_id].[All]" allUniqueName="[Range].[order_id].[All]" dimensionUniqueName="[Range]" displayFolder="" count="0" memberValueDatatype="5" unbalanced="0"/>
    <cacheHierarchy uniqueName="[Range].[is_coupon_applied]" caption="is_coupon_applied" attribute="1" defaultMemberUniqueName="[Range].[is_coupon_applied].[All]" allUniqueName="[Range].[is_coupon_applied].[All]" dimensionUniqueName="[Range]" displayFolder="" count="0" memberValueDatatype="11" unbalanced="0"/>
    <cacheHierarchy uniqueName="[Range].[coupon_applied]" caption="coupon_applied" attribute="1" defaultMemberUniqueName="[Range].[coupon_applied].[All]" allUniqueName="[Range].[coupon_applied].[All]" dimensionUniqueName="[Range]" displayFolder="" count="0" memberValueDatatype="130" unbalanced="0"/>
    <cacheHierarchy uniqueName="[Range].[offers_data]" caption="offers_data" attribute="1" defaultMemberUniqueName="[Range].[offers_data].[All]" allUniqueName="[Range].[offers_data].[All]" dimensionUniqueName="[Range]" displayFolder="" count="0" memberValueDatatype="130" unbalanced="0"/>
    <cacheHierarchy uniqueName="[Range].[order_time]" caption="order_time" attribute="1" defaultMemberUniqueName="[Range].[order_time].[All]" allUniqueName="[Range].[order_time].[All]" dimensionUniqueName="[Range]" displayFolder="" count="0" memberValueDatatype="130" unbalanced="0"/>
    <cacheHierarchy uniqueName="[Range].[confirmed_time]" caption="confirmed_time" attribute="1" defaultMemberUniqueName="[Range].[confirmed_time].[All]" allUniqueName="[Range].[confirmed_time].[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20" unbalanced="0"/>
    <cacheHierarchy uniqueName="[Range].[order_status]" caption="order_status" attribute="1" defaultMemberUniqueName="[Range].[order_status].[All]" allUniqueName="[Range].[order_status].[All]" dimensionUniqueName="[Range]" displayFolder="" count="0" memberValueDatatype="130" unbalanced="0"/>
    <cacheHierarchy uniqueName="[Range].[delivery_boy]" caption="delivery_boy" attribute="1" defaultMemberUniqueName="[Range].[delivery_boy].[All]" allUniqueName="[Range].[delivery_boy].[All]" dimensionUniqueName="[Range]" displayFolder="" count="0" memberValueDatatype="130" unbalanced="0"/>
    <cacheHierarchy uniqueName="[Range].[restaurant_id]" caption="restaurant_id" attribute="1" defaultMemberUniqueName="[Range].[restaurant_id].[All]" allUniqueName="[Range].[restaurant_id].[All]" dimensionUniqueName="[Range]" displayFolder="" count="0" memberValueDatatype="2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restaurant_address]" caption="restaurant_address" attribute="1" defaultMemberUniqueName="[Range].[restaurant_address].[All]" allUniqueName="[Range].[restaurant_address].[All]" dimensionUniqueName="[Range]" displayFolder="" count="0" memberValueDatatype="130" unbalanced="0"/>
    <cacheHierarchy uniqueName="[Range].[restaurant_locality]" caption="restaurant_locality" attribute="1" defaultMemberUniqueName="[Range].[restaurant_locality].[All]" allUniqueName="[Range].[restaurant_locality].[All]" dimensionUniqueName="[Range]" displayFolder="" count="0" memberValueDatatype="130" unbalanced="0"/>
    <cacheHierarchy uniqueName="[Range].[restaurant_city_name]" caption="restaurant_city_name" attribute="1" defaultMemberUniqueName="[Range].[restaurant_city_name].[All]" allUniqueName="[Range].[restaurant_city_name].[All]" dimensionUniqueName="[Range]" displayFolder="" count="0" memberValueDatatype="130" unbalanced="0"/>
    <cacheHierarchy uniqueName="[Range].[delivery_time_in_seconds]" caption="delivery_time_in_seconds" attribute="1" defaultMemberUniqueName="[Range].[delivery_time_in_seconds].[All]" allUniqueName="[Range].[delivery_time_in_seconds].[All]" dimensionUniqueName="[Range]" displayFolder="" count="0" memberValueDatatype="20" unbalanced="0"/>
    <cacheHierarchy uniqueName="[Range].[order_total]" caption="order_total" attribute="1" defaultMemberUniqueName="[Range].[order_total].[All]" allUniqueName="[Range].[order_total].[All]" dimensionUniqueName="[Range]" displayFolder="" count="0" memberValueDatatype="20" unbalanced="0"/>
    <cacheHierarchy uniqueName="[Range].[order_total_with_tip]" caption="order_total_with_tip" attribute="1" defaultMemberUniqueName="[Range].[order_total_with_tip].[All]" allUniqueName="[Range].[order_total_with_tip].[All]" dimensionUniqueName="[Range]" displayFolder="" count="0" memberValueDatatype="20" unbalanced="0"/>
    <cacheHierarchy uniqueName="[Range].[net_total]" caption="net_total" attribute="1" defaultMemberUniqueName="[Range].[net_total].[All]" allUniqueName="[Range].[net_total].[All]" dimensionUniqueName="[Range]" displayFolder="" count="0" memberValueDatatype="20" unbalanced="0"/>
    <cacheHierarchy uniqueName="[Range].[item_total]" caption="item_total" attribute="1" defaultMemberUniqueName="[Range].[item_total].[All]" allUniqueName="[Range].[item_total].[All]" dimensionUniqueName="[Range]" displayFolder="" count="0" memberValueDatatype="5" unbalanced="0"/>
    <cacheHierarchy uniqueName="[Range].[free_delivery_discount_hit]" caption="free_delivery_discount_hit" attribute="1" defaultMemberUniqueName="[Range].[free_delivery_discount_hit].[All]" allUniqueName="[Range].[free_delivery_discount_hit].[All]" dimensionUniqueName="[Range]" displayFolder="" count="0" memberValueDatatype="20" unbalanced="0"/>
    <cacheHierarchy uniqueName="[Range].[restaurant_order_rating]" caption="restaurant_order_rating" attribute="1" defaultMemberUniqueName="[Range].[restaurant_order_rating].[All]" allUniqueName="[Range].[restaurant_order_rating].[All]" dimensionUniqueName="[Range]" displayFolder="" count="0" memberValueDatatype="20" unbalanced="0"/>
    <cacheHierarchy uniqueName="[Range].[restaurant_lat_lng]" caption="restaurant_lat_lng" attribute="1" defaultMemberUniqueName="[Range].[restaurant_lat_lng].[All]" allUniqueName="[Range].[restaurant_lat_lng].[All]" dimensionUniqueName="[Range]" displayFolder="" count="0" memberValueDatatype="130" unbalanced="0"/>
    <cacheHierarchy uniqueName="[Range].[restaurant_customer_distance]" caption="restaurant_customer_distance" attribute="1" defaultMemberUniqueName="[Range].[restaurant_customer_distance].[All]" allUniqueName="[Range].[restaurant_customer_distance].[All]" dimensionUniqueName="[Range]" displayFolder="" count="0" memberValueDatatype="5" unbalanced="0"/>
    <cacheHierarchy uniqueName="[Range].[coupon_code]" caption="coupon_code" attribute="1" defaultMemberUniqueName="[Range].[coupon_code].[All]" allUniqueName="[Range].[coupon_code].[All]" dimensionUniqueName="[Range]" displayFolder="" count="0" memberValueDatatype="130" unbalanced="0"/>
    <cacheHierarchy uniqueName="[Range].[order_payment_method]" caption="order_payment_method" attribute="1" defaultMemberUniqueName="[Range].[order_payment_method].[All]" allUniqueName="[Range].[order_payment_method].[All]" dimensionUniqueName="[Range]" displayFolder="" count="0" memberValueDatatype="130" unbalanced="0"/>
    <cacheHierarchy uniqueName="[Range].[restaurant_area_name]" caption="restaurant_area_name" attribute="1" defaultMemberUniqueName="[Range].[restaurant_area_name].[All]" allUniqueName="[Range].[restaurant_area_name].[All]" dimensionUniqueName="[Range]" displayFolder="" count="0" memberValueDatatype="130" unbalanced="0"/>
    <cacheHierarchy uniqueName="[Range].[on_time]" caption="on_time" attribute="1" defaultMemberUniqueName="[Range].[on_time].[All]" allUniqueName="[Range].[on_time].[All]" dimensionUniqueName="[Range]" displayFolder="" count="0" memberValueDatatype="11" unbalanced="0"/>
    <cacheHierarchy uniqueName="[Range].[rain_mode]" caption="rain_mode" attribute="1" defaultMemberUniqueName="[Range].[rain_mode].[All]" allUniqueName="[Range].[rain_mode].[All]" dimensionUniqueName="[Range]" displayFolder="" count="0" memberValueDatatype="20" unbalanced="0"/>
    <cacheHierarchy uniqueName="[Range].[Order Mod Date]" caption="Order Mod Date" attribute="1" defaultMemberUniqueName="[Range].[Order Mod Date].[All]" allUniqueName="[Range].[Order Mod Date].[All]" dimensionUniqueName="[Range]" displayFolder="" count="0" memberValueDatatype="130" unbalanced="0"/>
    <cacheHierarchy uniqueName="[Range].[area_name_code]" caption="area_name_code" attribute="1" defaultMemberUniqueName="[Range].[area_name_code].[All]" allUniqueName="[Range].[area_name_code].[All]" dimensionUniqueName="[Range]" displayFolder="" count="0" memberValueDatatype="130" unbalanced="0"/>
    <cacheHierarchy uniqueName="[Range].[mod restaurant name]" caption="mod restaurant name" attribute="1" defaultMemberUniqueName="[Range].[mod restaurant name].[All]" allUniqueName="[Range].[mod restaurant name].[All]" dimensionUniqueName="[Range]" displayFolder="" count="0" memberValueDatatype="130" unbalanced="0"/>
    <cacheHierarchy uniqueName="[Range].[Latitude]" caption="Latitude" attribute="1" defaultMemberUniqueName="[Range].[Latitude].[All]" allUniqueName="[Range].[Latitud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5" unbalanced="0"/>
    <cacheHierarchy uniqueName="[Range 1].[order_items.name]" caption="order_items.name" attribute="1" defaultMemberUniqueName="[Range 1].[order_items.name].[All]" allUniqueName="[Range 1].[order_items.name].[All]" dimensionUniqueName="[Range 1]" displayFolder="" count="0" memberValueDatatype="130" unbalanced="0"/>
    <cacheHierarchy uniqueName="[Range 1].[order_items.is_veg]" caption="order_items.is_veg" attribute="1" defaultMemberUniqueName="[Range 1].[order_items.is_veg].[All]" allUniqueName="[Range 1].[order_items.is_veg].[All]" dimensionUniqueName="[Range 1]" displayFolder="" count="0" memberValueDatatype="20" unbalanced="0"/>
    <cacheHierarchy uniqueName="[Range 1].[order_items.quantity]" caption="order_items.quantity" attribute="1" defaultMemberUniqueName="[Range 1].[order_items.quantity].[All]" allUniqueName="[Range 1].[order_items.quantity].[All]" dimensionUniqueName="[Range 1]" displayFolder="" count="0" memberValueDatatype="20" unbalanced="0"/>
    <cacheHierarchy uniqueName="[Range 1].[Veg/Non-Veg]" caption="Veg/Non-Veg" attribute="1" defaultMemberUniqueName="[Range 1].[Veg/Non-Veg].[All]" allUniqueName="[Range 1].[Veg/Non-Veg].[All]" dimensionUniqueName="[Range 1]" displayFolder="" count="0" memberValueDatatype="130" unbalanced="0"/>
    <cacheHierarchy uniqueName="[Range 2].[order_id]" caption="order_id" attribute="1" defaultMemberUniqueName="[Range 2].[order_id].[All]" allUniqueName="[Range 2].[order_id].[All]" dimensionUniqueName="[Range 2]" displayFolder="" count="0" memberValueDatatype="5" unbalanced="0"/>
    <cacheHierarchy uniqueName="[Range 2].[is_coupon_applied]" caption="is_coupon_applied" attribute="1" defaultMemberUniqueName="[Range 2].[is_coupon_applied].[All]" allUniqueName="[Range 2].[is_coupon_applied].[All]" dimensionUniqueName="[Range 2]" displayFolder="" count="0" memberValueDatatype="11" unbalanced="0"/>
    <cacheHierarchy uniqueName="[Range 2].[coupon_applied]" caption="coupon_applied" attribute="1" defaultMemberUniqueName="[Range 2].[coupon_applied].[All]" allUniqueName="[Range 2].[coupon_applied].[All]" dimensionUniqueName="[Range 2]" displayFolder="" count="0" memberValueDatatype="130" unbalanced="0"/>
    <cacheHierarchy uniqueName="[Range 2].[offers_data]" caption="offers_data" attribute="1" defaultMemberUniqueName="[Range 2].[offers_data].[All]" allUniqueName="[Range 2].[offers_data].[All]" dimensionUniqueName="[Range 2]" displayFolder="" count="0" memberValueDatatype="130" unbalanced="0"/>
    <cacheHierarchy uniqueName="[Range 2].[order_time]" caption="order_time" attribute="1" defaultMemberUniqueName="[Range 2].[order_time].[All]" allUniqueName="[Range 2].[order_time].[All]" dimensionUniqueName="[Range 2]" displayFolder="" count="0" memberValueDatatype="130" unbalanced="0"/>
    <cacheHierarchy uniqueName="[Range 2].[confirmed_time]" caption="confirmed_time" attribute="1" defaultMemberUniqueName="[Range 2].[confirmed_time].[All]" allUniqueName="[Range 2].[confirmed_time].[All]" dimensionUniqueName="[Range 2]" displayFolder="" count="0" memberValueDatatype="130" unbalanced="0"/>
    <cacheHierarchy uniqueName="[Range 2].[customer_id]" caption="customer_id" attribute="1" defaultMemberUniqueName="[Range 2].[customer_id].[All]" allUniqueName="[Range 2].[customer_id].[All]" dimensionUniqueName="[Range 2]" displayFolder="" count="0" memberValueDatatype="20" unbalanced="0"/>
    <cacheHierarchy uniqueName="[Range 2].[order_status]" caption="order_status" attribute="1" defaultMemberUniqueName="[Range 2].[order_status].[All]" allUniqueName="[Range 2].[order_status].[All]" dimensionUniqueName="[Range 2]" displayFolder="" count="0" memberValueDatatype="130" unbalanced="0"/>
    <cacheHierarchy uniqueName="[Range 2].[delivery_boy]" caption="delivery_boy" attribute="1" defaultMemberUniqueName="[Range 2].[delivery_boy].[All]" allUniqueName="[Range 2].[delivery_boy].[All]" dimensionUniqueName="[Range 2]" displayFolder="" count="0" memberValueDatatype="130" unbalanced="0"/>
    <cacheHierarchy uniqueName="[Range 2].[restaurant_id]" caption="restaurant_id" attribute="1" defaultMemberUniqueName="[Range 2].[restaurant_id].[All]" allUniqueName="[Range 2].[restaurant_id].[All]" dimensionUniqueName="[Range 2]" displayFolder="" count="0" memberValueDatatype="20" unbalanced="0"/>
    <cacheHierarchy uniqueName="[Range 2].[restaurant_name]" caption="restaurant_name" attribute="1" defaultMemberUniqueName="[Range 2].[restaurant_name].[All]" allUniqueName="[Range 2].[restaurant_name].[All]" dimensionUniqueName="[Range 2]" displayFolder="" count="0" memberValueDatatype="130" unbalanced="0"/>
    <cacheHierarchy uniqueName="[Range 2].[restaurant_address]" caption="restaurant_address" attribute="1" defaultMemberUniqueName="[Range 2].[restaurant_address].[All]" allUniqueName="[Range 2].[restaurant_address].[All]" dimensionUniqueName="[Range 2]" displayFolder="" count="0" memberValueDatatype="130" unbalanced="0"/>
    <cacheHierarchy uniqueName="[Range 2].[restaurant_locality]" caption="restaurant_locality" attribute="1" defaultMemberUniqueName="[Range 2].[restaurant_locality].[All]" allUniqueName="[Range 2].[restaurant_locality].[All]" dimensionUniqueName="[Range 2]" displayFolder="" count="0" memberValueDatatype="130" unbalanced="0"/>
    <cacheHierarchy uniqueName="[Range 2].[restaurant_city_name]" caption="restaurant_city_name" attribute="1" defaultMemberUniqueName="[Range 2].[restaurant_city_name].[All]" allUniqueName="[Range 2].[restaurant_city_name].[All]" dimensionUniqueName="[Range 2]" displayFolder="" count="0" memberValueDatatype="130" unbalanced="0"/>
    <cacheHierarchy uniqueName="[Range 2].[delivery_time_in_seconds]" caption="delivery_time_in_seconds" attribute="1" defaultMemberUniqueName="[Range 2].[delivery_time_in_seconds].[All]" allUniqueName="[Range 2].[delivery_time_in_seconds].[All]" dimensionUniqueName="[Range 2]" displayFolder="" count="0" memberValueDatatype="20" unbalanced="0"/>
    <cacheHierarchy uniqueName="[Range 2].[order_total]" caption="order_total" attribute="1" defaultMemberUniqueName="[Range 2].[order_total].[All]" allUniqueName="[Range 2].[order_total].[All]" dimensionUniqueName="[Range 2]" displayFolder="" count="0" memberValueDatatype="20" unbalanced="0"/>
    <cacheHierarchy uniqueName="[Range 2].[order_total_with_tip]" caption="order_total_with_tip" attribute="1" defaultMemberUniqueName="[Range 2].[order_total_with_tip].[All]" allUniqueName="[Range 2].[order_total_with_tip].[All]" dimensionUniqueName="[Range 2]" displayFolder="" count="0" memberValueDatatype="20" unbalanced="0"/>
    <cacheHierarchy uniqueName="[Range 2].[net_total]" caption="net_total" attribute="1" defaultMemberUniqueName="[Range 2].[net_total].[All]" allUniqueName="[Range 2].[net_total].[All]" dimensionUniqueName="[Range 2]" displayFolder="" count="0" memberValueDatatype="20" unbalanced="0"/>
    <cacheHierarchy uniqueName="[Range 2].[item_total]" caption="item_total" attribute="1" defaultMemberUniqueName="[Range 2].[item_total].[All]" allUniqueName="[Range 2].[item_total].[All]" dimensionUniqueName="[Range 2]" displayFolder="" count="0" memberValueDatatype="5" unbalanced="0"/>
    <cacheHierarchy uniqueName="[Range 2].[free_delivery_discount_hit]" caption="free_delivery_discount_hit" attribute="1" defaultMemberUniqueName="[Range 2].[free_delivery_discount_hit].[All]" allUniqueName="[Range 2].[free_delivery_discount_hit].[All]" dimensionUniqueName="[Range 2]" displayFolder="" count="0" memberValueDatatype="20" unbalanced="0"/>
    <cacheHierarchy uniqueName="[Range 2].[restaurant_order_rating]" caption="restaurant_order_rating" attribute="1" defaultMemberUniqueName="[Range 2].[restaurant_order_rating].[All]" allUniqueName="[Range 2].[restaurant_order_rating].[All]" dimensionUniqueName="[Range 2]" displayFolder="" count="0" memberValueDatatype="20" unbalanced="0"/>
    <cacheHierarchy uniqueName="[Range 2].[restaurant_lat_lng]" caption="restaurant_lat_lng" attribute="1" defaultMemberUniqueName="[Range 2].[restaurant_lat_lng].[All]" allUniqueName="[Range 2].[restaurant_lat_lng].[All]" dimensionUniqueName="[Range 2]" displayFolder="" count="0" memberValueDatatype="130" unbalanced="0"/>
    <cacheHierarchy uniqueName="[Range 2].[restaurant_customer_distance]" caption="restaurant_customer_distance" attribute="1" defaultMemberUniqueName="[Range 2].[restaurant_customer_distance].[All]" allUniqueName="[Range 2].[restaurant_customer_distance].[All]" dimensionUniqueName="[Range 2]" displayFolder="" count="0" memberValueDatatype="5" unbalanced="0"/>
    <cacheHierarchy uniqueName="[Range 2].[coupon_code]" caption="coupon_code" attribute="1" defaultMemberUniqueName="[Range 2].[coupon_code].[All]" allUniqueName="[Range 2].[coupon_code].[All]" dimensionUniqueName="[Range 2]" displayFolder="" count="0" memberValueDatatype="130" unbalanced="0"/>
    <cacheHierarchy uniqueName="[Range 2].[order_payment_method]" caption="order_payment_method" attribute="1" defaultMemberUniqueName="[Range 2].[order_payment_method].[All]" allUniqueName="[Range 2].[order_payment_method].[All]" dimensionUniqueName="[Range 2]" displayFolder="" count="0" memberValueDatatype="130" unbalanced="0"/>
    <cacheHierarchy uniqueName="[Range 2].[restaurant_area_name]" caption="restaurant_area_name" attribute="1" defaultMemberUniqueName="[Range 2].[restaurant_area_name].[All]" allUniqueName="[Range 2].[restaurant_area_name].[All]" dimensionUniqueName="[Range 2]" displayFolder="" count="0" memberValueDatatype="130" unbalanced="0"/>
    <cacheHierarchy uniqueName="[Range 2].[on_time]" caption="on_time" attribute="1" defaultMemberUniqueName="[Range 2].[on_time].[All]" allUniqueName="[Range 2].[on_time].[All]" dimensionUniqueName="[Range 2]" displayFolder="" count="0" memberValueDatatype="11" unbalanced="0"/>
    <cacheHierarchy uniqueName="[Range 2].[rain_mode]" caption="rain_mode" attribute="1" defaultMemberUniqueName="[Range 2].[rain_mode].[All]" allUniqueName="[Range 2].[rain_mode].[All]" dimensionUniqueName="[Range 2]" displayFolder="" count="0" memberValueDatatype="20" unbalanced="0"/>
    <cacheHierarchy uniqueName="[Range 2].[Order Mod Date]" caption="Order Mod Date" attribute="1" defaultMemberUniqueName="[Range 2].[Order Mod Date].[All]" allUniqueName="[Range 2].[Order Mod Date].[All]" dimensionUniqueName="[Range 2]" displayFolder="" count="0" memberValueDatatype="130" unbalanced="0"/>
    <cacheHierarchy uniqueName="[Range 2].[area_name_code]" caption="area_name_code" attribute="1" defaultMemberUniqueName="[Range 2].[area_name_code].[All]" allUniqueName="[Range 2].[area_name_code].[All]" dimensionUniqueName="[Range 2]" displayFolder="" count="0" memberValueDatatype="130" unbalanced="0"/>
    <cacheHierarchy uniqueName="[Range 2].[mod restaurant name]" caption="mod restaurant name" attribute="1" defaultMemberUniqueName="[Range 2].[mod restaurant name].[All]" allUniqueName="[Range 2].[mod restaurant name].[All]" dimensionUniqueName="[Range 2]" displayFolder="" count="0" memberValueDatatype="130" unbalanced="0"/>
    <cacheHierarchy uniqueName="[Range 2].[Latitude]" caption="Latitude" attribute="1" defaultMemberUniqueName="[Range 2].[Latitude].[All]" allUniqueName="[Range 2].[Latitud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130" unbalanced="0"/>
    <cacheHierarchy uniqueName="[Range 2].[month]" caption="month" attribute="1" time="1" defaultMemberUniqueName="[Range 2].[month].[All]" allUniqueName="[Range 2].[month].[All]" dimensionUniqueName="[Range 2]" displayFolder="" count="0" memberValueDatatype="7" unbalanced="0"/>
    <cacheHierarchy uniqueName="[Range 2].[month (Year)]" caption="month (Year)" attribute="1" defaultMemberUniqueName="[Range 2].[month (Year)].[All]" allUniqueName="[Range 2].[month (Year)].[All]" dimensionUniqueName="[Range 2]" displayFolder="" count="0" memberValueDatatype="130" unbalanced="0"/>
    <cacheHierarchy uniqueName="[Range 2].[month (Quarter)]" caption="month (Quarter)" attribute="1" defaultMemberUniqueName="[Range 2].[month (Quarter)].[All]" allUniqueName="[Range 2].[month (Quarter)].[All]" dimensionUniqueName="[Range 2]" displayFolder="" count="0" memberValueDatatype="130" unbalanced="0"/>
    <cacheHierarchy uniqueName="[Range 2].[month (Month)]" caption="month (Month)" attribute="1" defaultMemberUniqueName="[Range 2].[month (Month)].[All]" allUniqueName="[Range 2].[month (Month)].[All]" dimensionUniqueName="[Range 2]" displayFolder="" count="0" memberValueDatatype="130" unbalanced="0"/>
    <cacheHierarchy uniqueName="[Range 3].[order_id]" caption="order_id" attribute="1" defaultMemberUniqueName="[Range 3].[order_id].[All]" allUniqueName="[Range 3].[order_id].[All]" dimensionUniqueName="[Range 3]" displayFolder="" count="0" memberValueDatatype="5" unbalanced="0"/>
    <cacheHierarchy uniqueName="[Range 3].[is_coupon_applied]" caption="is_coupon_applied" attribute="1" defaultMemberUniqueName="[Range 3].[is_coupon_applied].[All]" allUniqueName="[Range 3].[is_coupon_applied].[All]" dimensionUniqueName="[Range 3]" displayFolder="" count="0" memberValueDatatype="11" unbalanced="0"/>
    <cacheHierarchy uniqueName="[Range 3].[coupon_applied]" caption="coupon_applied" attribute="1" defaultMemberUniqueName="[Range 3].[coupon_applied].[All]" allUniqueName="[Range 3].[coupon_applied].[All]" dimensionUniqueName="[Range 3]" displayFolder="" count="0" memberValueDatatype="130" unbalanced="0"/>
    <cacheHierarchy uniqueName="[Range 3].[offers_data]" caption="offers_data" attribute="1" defaultMemberUniqueName="[Range 3].[offers_data].[All]" allUniqueName="[Range 3].[offers_data].[All]" dimensionUniqueName="[Range 3]" displayFolder="" count="0" memberValueDatatype="130" unbalanced="0"/>
    <cacheHierarchy uniqueName="[Range 3].[order_time]" caption="order_time" attribute="1" defaultMemberUniqueName="[Range 3].[order_time].[All]" allUniqueName="[Range 3].[order_time].[All]" dimensionUniqueName="[Range 3]" displayFolder="" count="0" memberValueDatatype="130" unbalanced="0"/>
    <cacheHierarchy uniqueName="[Range 3].[confirmed_time]" caption="confirmed_time" attribute="1" defaultMemberUniqueName="[Range 3].[confirmed_time].[All]" allUniqueName="[Range 3].[confirmed_time].[All]" dimensionUniqueName="[Range 3]" displayFolder="" count="0" memberValueDatatype="130" unbalanced="0"/>
    <cacheHierarchy uniqueName="[Range 3].[customer_id]" caption="customer_id" attribute="1" defaultMemberUniqueName="[Range 3].[customer_id].[All]" allUniqueName="[Range 3].[customer_id].[All]" dimensionUniqueName="[Range 3]" displayFolder="" count="0" memberValueDatatype="20" unbalanced="0"/>
    <cacheHierarchy uniqueName="[Range 3].[order_status]" caption="order_status" attribute="1" defaultMemberUniqueName="[Range 3].[order_status].[All]" allUniqueName="[Range 3].[order_status].[All]" dimensionUniqueName="[Range 3]" displayFolder="" count="0" memberValueDatatype="130" unbalanced="0"/>
    <cacheHierarchy uniqueName="[Range 3].[delivery_boy]" caption="delivery_boy" attribute="1" defaultMemberUniqueName="[Range 3].[delivery_boy].[All]" allUniqueName="[Range 3].[delivery_boy].[All]" dimensionUniqueName="[Range 3]" displayFolder="" count="0" memberValueDatatype="130" unbalanced="0"/>
    <cacheHierarchy uniqueName="[Range 3].[restaurant_id]" caption="restaurant_id" attribute="1" defaultMemberUniqueName="[Range 3].[restaurant_id].[All]" allUniqueName="[Range 3].[restaurant_id].[All]" dimensionUniqueName="[Range 3]" displayFolder="" count="0" memberValueDatatype="20" unbalanced="0"/>
    <cacheHierarchy uniqueName="[Range 3].[restaurant_name]" caption="restaurant_name" attribute="1" defaultMemberUniqueName="[Range 3].[restaurant_name].[All]" allUniqueName="[Range 3].[restaurant_name].[All]" dimensionUniqueName="[Range 3]" displayFolder="" count="0" memberValueDatatype="130" unbalanced="0"/>
    <cacheHierarchy uniqueName="[Range 3].[restaurant_address]" caption="restaurant_address" attribute="1" defaultMemberUniqueName="[Range 3].[restaurant_address].[All]" allUniqueName="[Range 3].[restaurant_address].[All]" dimensionUniqueName="[Range 3]" displayFolder="" count="0" memberValueDatatype="130" unbalanced="0"/>
    <cacheHierarchy uniqueName="[Range 3].[restaurant_locality]" caption="restaurant_locality" attribute="1" defaultMemberUniqueName="[Range 3].[restaurant_locality].[All]" allUniqueName="[Range 3].[restaurant_locality].[All]" dimensionUniqueName="[Range 3]" displayFolder="" count="0" memberValueDatatype="130" unbalanced="0"/>
    <cacheHierarchy uniqueName="[Range 3].[restaurant_city_name]" caption="restaurant_city_name" attribute="1" defaultMemberUniqueName="[Range 3].[restaurant_city_name].[All]" allUniqueName="[Range 3].[restaurant_city_name].[All]" dimensionUniqueName="[Range 3]" displayFolder="" count="0" memberValueDatatype="130" unbalanced="0"/>
    <cacheHierarchy uniqueName="[Range 3].[delivery_time_in_seconds]" caption="delivery_time_in_seconds" attribute="1" defaultMemberUniqueName="[Range 3].[delivery_time_in_seconds].[All]" allUniqueName="[Range 3].[delivery_time_in_seconds].[All]" dimensionUniqueName="[Range 3]" displayFolder="" count="0" memberValueDatatype="20" unbalanced="0"/>
    <cacheHierarchy uniqueName="[Range 3].[order_total]" caption="order_total" attribute="1" defaultMemberUniqueName="[Range 3].[order_total].[All]" allUniqueName="[Range 3].[order_total].[All]" dimensionUniqueName="[Range 3]" displayFolder="" count="0" memberValueDatatype="20" unbalanced="0"/>
    <cacheHierarchy uniqueName="[Range 3].[order_total_with_tip]" caption="order_total_with_tip" attribute="1" defaultMemberUniqueName="[Range 3].[order_total_with_tip].[All]" allUniqueName="[Range 3].[order_total_with_tip].[All]" dimensionUniqueName="[Range 3]" displayFolder="" count="0" memberValueDatatype="20" unbalanced="0"/>
    <cacheHierarchy uniqueName="[Range 3].[net_total]" caption="net_total" attribute="1" defaultMemberUniqueName="[Range 3].[net_total].[All]" allUniqueName="[Range 3].[net_total].[All]" dimensionUniqueName="[Range 3]" displayFolder="" count="0" memberValueDatatype="20" unbalanced="0"/>
    <cacheHierarchy uniqueName="[Range 3].[item_total]" caption="item_total" attribute="1" defaultMemberUniqueName="[Range 3].[item_total].[All]" allUniqueName="[Range 3].[item_total].[All]" dimensionUniqueName="[Range 3]" displayFolder="" count="0" memberValueDatatype="5" unbalanced="0"/>
    <cacheHierarchy uniqueName="[Range 3].[free_delivery_discount_hit]" caption="free_delivery_discount_hit" attribute="1" defaultMemberUniqueName="[Range 3].[free_delivery_discount_hit].[All]" allUniqueName="[Range 3].[free_delivery_discount_hit].[All]" dimensionUniqueName="[Range 3]" displayFolder="" count="0" memberValueDatatype="20" unbalanced="0"/>
    <cacheHierarchy uniqueName="[Range 3].[restaurant_order_rating]" caption="restaurant_order_rating" attribute="1" defaultMemberUniqueName="[Range 3].[restaurant_order_rating].[All]" allUniqueName="[Range 3].[restaurant_order_rating].[All]" dimensionUniqueName="[Range 3]" displayFolder="" count="0" memberValueDatatype="20" unbalanced="0"/>
    <cacheHierarchy uniqueName="[Range 3].[restaurant_lat_lng]" caption="restaurant_lat_lng" attribute="1" defaultMemberUniqueName="[Range 3].[restaurant_lat_lng].[All]" allUniqueName="[Range 3].[restaurant_lat_lng].[All]" dimensionUniqueName="[Range 3]" displayFolder="" count="0" memberValueDatatype="130" unbalanced="0"/>
    <cacheHierarchy uniqueName="[Range 3].[restaurant_customer_distance]" caption="restaurant_customer_distance" attribute="1" defaultMemberUniqueName="[Range 3].[restaurant_customer_distance].[All]" allUniqueName="[Range 3].[restaurant_customer_distance].[All]" dimensionUniqueName="[Range 3]" displayFolder="" count="0" memberValueDatatype="5" unbalanced="0"/>
    <cacheHierarchy uniqueName="[Range 3].[coupon_code]" caption="coupon_code" attribute="1" defaultMemberUniqueName="[Range 3].[coupon_code].[All]" allUniqueName="[Range 3].[coupon_code].[All]" dimensionUniqueName="[Range 3]" displayFolder="" count="0" memberValueDatatype="130" unbalanced="0"/>
    <cacheHierarchy uniqueName="[Range 3].[order_payment_method]" caption="order_payment_method" attribute="1" defaultMemberUniqueName="[Range 3].[order_payment_method].[All]" allUniqueName="[Range 3].[order_payment_method].[All]" dimensionUniqueName="[Range 3]" displayFolder="" count="0" memberValueDatatype="130" unbalanced="0"/>
    <cacheHierarchy uniqueName="[Range 3].[restaurant_area_name]" caption="restaurant_area_name" attribute="1" defaultMemberUniqueName="[Range 3].[restaurant_area_name].[All]" allUniqueName="[Range 3].[restaurant_area_name].[All]" dimensionUniqueName="[Range 3]" displayFolder="" count="0" memberValueDatatype="130" unbalanced="0"/>
    <cacheHierarchy uniqueName="[Range 3].[on_time]" caption="on_time" attribute="1" defaultMemberUniqueName="[Range 3].[on_time].[All]" allUniqueName="[Range 3].[on_time].[All]" dimensionUniqueName="[Range 3]" displayFolder="" count="0" memberValueDatatype="11" unbalanced="0"/>
    <cacheHierarchy uniqueName="[Range 3].[rain_mode]" caption="rain_mode" attribute="1" defaultMemberUniqueName="[Range 3].[rain_mode].[All]" allUniqueName="[Range 3].[rain_mode].[All]" dimensionUniqueName="[Range 3]" displayFolder="" count="2" memberValueDatatype="20" unbalanced="0">
      <fieldsUsage count="2">
        <fieldUsage x="-1"/>
        <fieldUsage x="1"/>
      </fieldsUsage>
    </cacheHierarchy>
    <cacheHierarchy uniqueName="[Range 3].[Order Mod Date]" caption="Order Mod Date" attribute="1" defaultMemberUniqueName="[Range 3].[Order Mod Date].[All]" allUniqueName="[Range 3].[Order Mod Date].[All]" dimensionUniqueName="[Range 3]" displayFolder="" count="0" memberValueDatatype="130" unbalanced="0"/>
    <cacheHierarchy uniqueName="[Range 3].[area_name_code]" caption="area_name_code" attribute="1" defaultMemberUniqueName="[Range 3].[area_name_code].[All]" allUniqueName="[Range 3].[area_name_code].[All]" dimensionUniqueName="[Range 3]" displayFolder="" count="0" memberValueDatatype="130" unbalanced="0"/>
    <cacheHierarchy uniqueName="[Range 3].[mod restaurant name]" caption="mod restaurant name" attribute="1" defaultMemberUniqueName="[Range 3].[mod restaurant name].[All]" allUniqueName="[Range 3].[mod restaurant name].[All]" dimensionUniqueName="[Range 3]" displayFolder="" count="0" memberValueDatatype="130" unbalanced="0"/>
    <cacheHierarchy uniqueName="[Table3].[Latitude]" caption="Latitude" attribute="1" defaultMemberUniqueName="[Table3].[Latitude].[All]" allUniqueName="[Table3].[Latitude].[All]" dimensionUniqueName="[Table3]" displayFolder="" count="0" memberValueDatatype="130" unbalanced="0"/>
    <cacheHierarchy uniqueName="[Table3].[Longitude]" caption="Longitude" attribute="1" defaultMemberUniqueName="[Table3].[Longitude].[All]" allUniqueName="[Table3].[Longitude].[All]" dimensionUniqueName="[Table3]" displayFolder="" count="0" memberValueDatatype="130" unbalanced="0"/>
    <cacheHierarchy uniqueName="[Range 2].[month (Month Index)]" caption="month (Month Index)" attribute="1" defaultMemberUniqueName="[Range 2].[month (Month Index)].[All]" allUniqueName="[Range 2].[month (Month Index)].[All]" dimensionUniqueName="[Range 2]" displayFolder="" count="0" memberValueDatatype="20" unbalanced="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item_total]" caption="Sum of item_total" measure="1" displayFolder="" measureGroup="Range" count="0" hidden="1">
      <extLst>
        <ext xmlns:x15="http://schemas.microsoft.com/office/spreadsheetml/2010/11/main" uri="{B97F6D7D-B522-45F9-BDA1-12C45D357490}">
          <x15:cacheHierarchy aggregatedColumn="18"/>
        </ext>
      </extLst>
    </cacheHierarchy>
    <cacheHierarchy uniqueName="[Measures].[Count of mod restaurant name]" caption="Count of mod restaurant name" measure="1" displayFolder="" measureGroup="Range" count="0" hidden="1">
      <extLst>
        <ext xmlns:x15="http://schemas.microsoft.com/office/spreadsheetml/2010/11/main" uri="{B97F6D7D-B522-45F9-BDA1-12C45D357490}">
          <x15:cacheHierarchy aggregatedColumn="30"/>
        </ext>
      </extLst>
    </cacheHierarchy>
    <cacheHierarchy uniqueName="[Measures].[Sum of net_total]" caption="Sum of net_total" measure="1" displayFolder="" measureGroup="Range" count="0" hidden="1">
      <extLst>
        <ext xmlns:x15="http://schemas.microsoft.com/office/spreadsheetml/2010/11/main" uri="{B97F6D7D-B522-45F9-BDA1-12C45D357490}">
          <x15:cacheHierarchy aggregatedColumn="17"/>
        </ext>
      </extLst>
    </cacheHierarchy>
    <cacheHierarchy uniqueName="[Measures].[Count of order_time]" caption="Count of order_time" measure="1" displayFolder="" measureGroup="Range" count="0" hidden="1">
      <extLst>
        <ext xmlns:x15="http://schemas.microsoft.com/office/spreadsheetml/2010/11/main" uri="{B97F6D7D-B522-45F9-BDA1-12C45D357490}">
          <x15:cacheHierarchy aggregatedColumn="4"/>
        </ext>
      </extLst>
    </cacheHierarchy>
    <cacheHierarchy uniqueName="[Measures].[Count of Order Mod Date]" caption="Count of Order Mod Date" measure="1" displayFolder="" measureGroup="Range"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Range 2" count="0" hidden="1">
      <extLst>
        <ext xmlns:x15="http://schemas.microsoft.com/office/spreadsheetml/2010/11/main" uri="{B97F6D7D-B522-45F9-BDA1-12C45D357490}">
          <x15:cacheHierarchy aggregatedColumn="38"/>
        </ext>
      </extLst>
    </cacheHierarchy>
    <cacheHierarchy uniqueName="[Measures].[Count of order_id]" caption="Count of order_id" measure="1" displayFolder="" measureGroup="Range 2" count="0" hidden="1">
      <extLst>
        <ext xmlns:x15="http://schemas.microsoft.com/office/spreadsheetml/2010/11/main" uri="{B97F6D7D-B522-45F9-BDA1-12C45D357490}">
          <x15:cacheHierarchy aggregatedColumn="38"/>
        </ext>
      </extLst>
    </cacheHierarchy>
    <cacheHierarchy uniqueName="[Measures].[Sum of item_total 2]" caption="Sum of item_total 2" measure="1" displayFolder="" measureGroup="Range 2" count="0" hidden="1">
      <extLst>
        <ext xmlns:x15="http://schemas.microsoft.com/office/spreadsheetml/2010/11/main" uri="{B97F6D7D-B522-45F9-BDA1-12C45D357490}">
          <x15:cacheHierarchy aggregatedColumn="56"/>
        </ext>
      </extLst>
    </cacheHierarchy>
    <cacheHierarchy uniqueName="[Measures].[Sum of order_items.quantity]" caption="Sum of order_items.quantity" measure="1" displayFolder="" measureGroup="Range 1" count="0" hidden="1">
      <extLst>
        <ext xmlns:x15="http://schemas.microsoft.com/office/spreadsheetml/2010/11/main" uri="{B97F6D7D-B522-45F9-BDA1-12C45D357490}">
          <x15:cacheHierarchy aggregatedColumn="36"/>
        </ext>
      </extLst>
    </cacheHierarchy>
    <cacheHierarchy uniqueName="[Measures].[Count of order_items.name]" caption="Count of order_items.name" measure="1" displayFolder="" measureGroup="Range 1" count="0" hidden="1">
      <extLst>
        <ext xmlns:x15="http://schemas.microsoft.com/office/spreadsheetml/2010/11/main" uri="{B97F6D7D-B522-45F9-BDA1-12C45D357490}">
          <x15:cacheHierarchy aggregatedColumn="34"/>
        </ext>
      </extLst>
    </cacheHierarchy>
    <cacheHierarchy uniqueName="[Measures].[Sum of order_id 2]" caption="Sum of order_id 2" measure="1" displayFolder="" measureGroup="Range 3" count="0" hidden="1">
      <extLst>
        <ext xmlns:x15="http://schemas.microsoft.com/office/spreadsheetml/2010/11/main" uri="{B97F6D7D-B522-45F9-BDA1-12C45D357490}">
          <x15:cacheHierarchy aggregatedColumn="75"/>
        </ext>
      </extLst>
    </cacheHierarchy>
    <cacheHierarchy uniqueName="[Measures].[Count of order_id 2]" caption="Count of order_id 2" measure="1" displayFolder="" measureGroup="Range 3" count="0" oneField="1" hidden="1">
      <fieldsUsage count="1">
        <fieldUsage x="0"/>
      </fieldsUsage>
      <extLst>
        <ext xmlns:x15="http://schemas.microsoft.com/office/spreadsheetml/2010/11/main" uri="{B97F6D7D-B522-45F9-BDA1-12C45D357490}">
          <x15:cacheHierarchy aggregatedColumn="75"/>
        </ext>
      </extLst>
    </cacheHierarchy>
    <cacheHierarchy uniqueName="[Measures].[Sum of rain_mode]" caption="Sum of rain_mode" measure="1" displayFolder="" measureGroup="Range 3" count="0" hidden="1">
      <extLst>
        <ext xmlns:x15="http://schemas.microsoft.com/office/spreadsheetml/2010/11/main" uri="{B97F6D7D-B522-45F9-BDA1-12C45D357490}">
          <x15:cacheHierarchy aggregatedColumn="102"/>
        </ext>
      </extLst>
    </cacheHierarchy>
    <cacheHierarchy uniqueName="[Measures].[Count of is_coupon_applied]" caption="Count of is_coupon_applied" measure="1" displayFolder="" measureGroup="Range 3" count="0" hidden="1">
      <extLst>
        <ext xmlns:x15="http://schemas.microsoft.com/office/spreadsheetml/2010/11/main" uri="{B97F6D7D-B522-45F9-BDA1-12C45D357490}">
          <x15:cacheHierarchy aggregatedColumn="76"/>
        </ext>
      </extLst>
    </cacheHierarchy>
    <cacheHierarchy uniqueName="[Measures].[Count of rain_mode]" caption="Count of rain_mode" measure="1" displayFolder="" measureGroup="Range 3" count="0" hidden="1">
      <extLst>
        <ext xmlns:x15="http://schemas.microsoft.com/office/spreadsheetml/2010/11/main" uri="{B97F6D7D-B522-45F9-BDA1-12C45D357490}">
          <x15:cacheHierarchy aggregatedColumn="10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able3" uniqueName="[Table3]" caption="Table3"/>
  </dimensions>
  <measureGroups count="5">
    <measureGroup name="Range" caption="Range"/>
    <measureGroup name="Range 1" caption="Range 1"/>
    <measureGroup name="Range 2" caption="Range 2"/>
    <measureGroup name="Range 3" caption="Range 3"/>
    <measureGroup name="Table3" caption="Tabl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 refreshedDate="45933.501628819446" backgroundQuery="1" createdVersion="7" refreshedVersion="7" minRefreshableVersion="3" recordCount="0" supportSubquery="1" supportAdvancedDrill="1" xr:uid="{0B20CDEB-D1DB-4AFF-841B-B28000A18C4E}">
  <cacheSource type="external" connectionId="3"/>
  <cacheFields count="2">
    <cacheField name="[Range 3].[is_coupon_applied].[is_coupon_applied]" caption="is_coupon_applied" numFmtId="0" hierarchy="76" level="1">
      <sharedItems count="2">
        <b v="0"/>
        <b v="1"/>
      </sharedItems>
    </cacheField>
    <cacheField name="[Measures].[Count of order_id 2]" caption="Count of order_id 2" numFmtId="0" hierarchy="126" level="32767"/>
  </cacheFields>
  <cacheHierarchies count="130">
    <cacheHierarchy uniqueName="[Range].[order_id]" caption="order_id" attribute="1" defaultMemberUniqueName="[Range].[order_id].[All]" allUniqueName="[Range].[order_id].[All]" dimensionUniqueName="[Range]" displayFolder="" count="0" memberValueDatatype="5" unbalanced="0"/>
    <cacheHierarchy uniqueName="[Range].[is_coupon_applied]" caption="is_coupon_applied" attribute="1" defaultMemberUniqueName="[Range].[is_coupon_applied].[All]" allUniqueName="[Range].[is_coupon_applied].[All]" dimensionUniqueName="[Range]" displayFolder="" count="0" memberValueDatatype="11" unbalanced="0"/>
    <cacheHierarchy uniqueName="[Range].[coupon_applied]" caption="coupon_applied" attribute="1" defaultMemberUniqueName="[Range].[coupon_applied].[All]" allUniqueName="[Range].[coupon_applied].[All]" dimensionUniqueName="[Range]" displayFolder="" count="0" memberValueDatatype="130" unbalanced="0"/>
    <cacheHierarchy uniqueName="[Range].[offers_data]" caption="offers_data" attribute="1" defaultMemberUniqueName="[Range].[offers_data].[All]" allUniqueName="[Range].[offers_data].[All]" dimensionUniqueName="[Range]" displayFolder="" count="0" memberValueDatatype="130" unbalanced="0"/>
    <cacheHierarchy uniqueName="[Range].[order_time]" caption="order_time" attribute="1" defaultMemberUniqueName="[Range].[order_time].[All]" allUniqueName="[Range].[order_time].[All]" dimensionUniqueName="[Range]" displayFolder="" count="0" memberValueDatatype="130" unbalanced="0"/>
    <cacheHierarchy uniqueName="[Range].[confirmed_time]" caption="confirmed_time" attribute="1" defaultMemberUniqueName="[Range].[confirmed_time].[All]" allUniqueName="[Range].[confirmed_time].[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20" unbalanced="0"/>
    <cacheHierarchy uniqueName="[Range].[order_status]" caption="order_status" attribute="1" defaultMemberUniqueName="[Range].[order_status].[All]" allUniqueName="[Range].[order_status].[All]" dimensionUniqueName="[Range]" displayFolder="" count="0" memberValueDatatype="130" unbalanced="0"/>
    <cacheHierarchy uniqueName="[Range].[delivery_boy]" caption="delivery_boy" attribute="1" defaultMemberUniqueName="[Range].[delivery_boy].[All]" allUniqueName="[Range].[delivery_boy].[All]" dimensionUniqueName="[Range]" displayFolder="" count="0" memberValueDatatype="130" unbalanced="0"/>
    <cacheHierarchy uniqueName="[Range].[restaurant_id]" caption="restaurant_id" attribute="1" defaultMemberUniqueName="[Range].[restaurant_id].[All]" allUniqueName="[Range].[restaurant_id].[All]" dimensionUniqueName="[Range]" displayFolder="" count="0" memberValueDatatype="2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restaurant_address]" caption="restaurant_address" attribute="1" defaultMemberUniqueName="[Range].[restaurant_address].[All]" allUniqueName="[Range].[restaurant_address].[All]" dimensionUniqueName="[Range]" displayFolder="" count="0" memberValueDatatype="130" unbalanced="0"/>
    <cacheHierarchy uniqueName="[Range].[restaurant_locality]" caption="restaurant_locality" attribute="1" defaultMemberUniqueName="[Range].[restaurant_locality].[All]" allUniqueName="[Range].[restaurant_locality].[All]" dimensionUniqueName="[Range]" displayFolder="" count="0" memberValueDatatype="130" unbalanced="0"/>
    <cacheHierarchy uniqueName="[Range].[restaurant_city_name]" caption="restaurant_city_name" attribute="1" defaultMemberUniqueName="[Range].[restaurant_city_name].[All]" allUniqueName="[Range].[restaurant_city_name].[All]" dimensionUniqueName="[Range]" displayFolder="" count="0" memberValueDatatype="130" unbalanced="0"/>
    <cacheHierarchy uniqueName="[Range].[delivery_time_in_seconds]" caption="delivery_time_in_seconds" attribute="1" defaultMemberUniqueName="[Range].[delivery_time_in_seconds].[All]" allUniqueName="[Range].[delivery_time_in_seconds].[All]" dimensionUniqueName="[Range]" displayFolder="" count="0" memberValueDatatype="20" unbalanced="0"/>
    <cacheHierarchy uniqueName="[Range].[order_total]" caption="order_total" attribute="1" defaultMemberUniqueName="[Range].[order_total].[All]" allUniqueName="[Range].[order_total].[All]" dimensionUniqueName="[Range]" displayFolder="" count="0" memberValueDatatype="20" unbalanced="0"/>
    <cacheHierarchy uniqueName="[Range].[order_total_with_tip]" caption="order_total_with_tip" attribute="1" defaultMemberUniqueName="[Range].[order_total_with_tip].[All]" allUniqueName="[Range].[order_total_with_tip].[All]" dimensionUniqueName="[Range]" displayFolder="" count="0" memberValueDatatype="20" unbalanced="0"/>
    <cacheHierarchy uniqueName="[Range].[net_total]" caption="net_total" attribute="1" defaultMemberUniqueName="[Range].[net_total].[All]" allUniqueName="[Range].[net_total].[All]" dimensionUniqueName="[Range]" displayFolder="" count="0" memberValueDatatype="20" unbalanced="0"/>
    <cacheHierarchy uniqueName="[Range].[item_total]" caption="item_total" attribute="1" defaultMemberUniqueName="[Range].[item_total].[All]" allUniqueName="[Range].[item_total].[All]" dimensionUniqueName="[Range]" displayFolder="" count="0" memberValueDatatype="5" unbalanced="0"/>
    <cacheHierarchy uniqueName="[Range].[free_delivery_discount_hit]" caption="free_delivery_discount_hit" attribute="1" defaultMemberUniqueName="[Range].[free_delivery_discount_hit].[All]" allUniqueName="[Range].[free_delivery_discount_hit].[All]" dimensionUniqueName="[Range]" displayFolder="" count="0" memberValueDatatype="20" unbalanced="0"/>
    <cacheHierarchy uniqueName="[Range].[restaurant_order_rating]" caption="restaurant_order_rating" attribute="1" defaultMemberUniqueName="[Range].[restaurant_order_rating].[All]" allUniqueName="[Range].[restaurant_order_rating].[All]" dimensionUniqueName="[Range]" displayFolder="" count="0" memberValueDatatype="20" unbalanced="0"/>
    <cacheHierarchy uniqueName="[Range].[restaurant_lat_lng]" caption="restaurant_lat_lng" attribute="1" defaultMemberUniqueName="[Range].[restaurant_lat_lng].[All]" allUniqueName="[Range].[restaurant_lat_lng].[All]" dimensionUniqueName="[Range]" displayFolder="" count="0" memberValueDatatype="130" unbalanced="0"/>
    <cacheHierarchy uniqueName="[Range].[restaurant_customer_distance]" caption="restaurant_customer_distance" attribute="1" defaultMemberUniqueName="[Range].[restaurant_customer_distance].[All]" allUniqueName="[Range].[restaurant_customer_distance].[All]" dimensionUniqueName="[Range]" displayFolder="" count="0" memberValueDatatype="5" unbalanced="0"/>
    <cacheHierarchy uniqueName="[Range].[coupon_code]" caption="coupon_code" attribute="1" defaultMemberUniqueName="[Range].[coupon_code].[All]" allUniqueName="[Range].[coupon_code].[All]" dimensionUniqueName="[Range]" displayFolder="" count="0" memberValueDatatype="130" unbalanced="0"/>
    <cacheHierarchy uniqueName="[Range].[order_payment_method]" caption="order_payment_method" attribute="1" defaultMemberUniqueName="[Range].[order_payment_method].[All]" allUniqueName="[Range].[order_payment_method].[All]" dimensionUniqueName="[Range]" displayFolder="" count="0" memberValueDatatype="130" unbalanced="0"/>
    <cacheHierarchy uniqueName="[Range].[restaurant_area_name]" caption="restaurant_area_name" attribute="1" defaultMemberUniqueName="[Range].[restaurant_area_name].[All]" allUniqueName="[Range].[restaurant_area_name].[All]" dimensionUniqueName="[Range]" displayFolder="" count="0" memberValueDatatype="130" unbalanced="0"/>
    <cacheHierarchy uniqueName="[Range].[on_time]" caption="on_time" attribute="1" defaultMemberUniqueName="[Range].[on_time].[All]" allUniqueName="[Range].[on_time].[All]" dimensionUniqueName="[Range]" displayFolder="" count="0" memberValueDatatype="11" unbalanced="0"/>
    <cacheHierarchy uniqueName="[Range].[rain_mode]" caption="rain_mode" attribute="1" defaultMemberUniqueName="[Range].[rain_mode].[All]" allUniqueName="[Range].[rain_mode].[All]" dimensionUniqueName="[Range]" displayFolder="" count="0" memberValueDatatype="20" unbalanced="0"/>
    <cacheHierarchy uniqueName="[Range].[Order Mod Date]" caption="Order Mod Date" attribute="1" defaultMemberUniqueName="[Range].[Order Mod Date].[All]" allUniqueName="[Range].[Order Mod Date].[All]" dimensionUniqueName="[Range]" displayFolder="" count="0" memberValueDatatype="130" unbalanced="0"/>
    <cacheHierarchy uniqueName="[Range].[area_name_code]" caption="area_name_code" attribute="1" defaultMemberUniqueName="[Range].[area_name_code].[All]" allUniqueName="[Range].[area_name_code].[All]" dimensionUniqueName="[Range]" displayFolder="" count="0" memberValueDatatype="130" unbalanced="0"/>
    <cacheHierarchy uniqueName="[Range].[mod restaurant name]" caption="mod restaurant name" attribute="1" defaultMemberUniqueName="[Range].[mod restaurant name].[All]" allUniqueName="[Range].[mod restaurant name].[All]" dimensionUniqueName="[Range]" displayFolder="" count="0" memberValueDatatype="130" unbalanced="0"/>
    <cacheHierarchy uniqueName="[Range].[Latitude]" caption="Latitude" attribute="1" defaultMemberUniqueName="[Range].[Latitude].[All]" allUniqueName="[Range].[Latitud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5" unbalanced="0"/>
    <cacheHierarchy uniqueName="[Range 1].[order_items.name]" caption="order_items.name" attribute="1" defaultMemberUniqueName="[Range 1].[order_items.name].[All]" allUniqueName="[Range 1].[order_items.name].[All]" dimensionUniqueName="[Range 1]" displayFolder="" count="0" memberValueDatatype="130" unbalanced="0"/>
    <cacheHierarchy uniqueName="[Range 1].[order_items.is_veg]" caption="order_items.is_veg" attribute="1" defaultMemberUniqueName="[Range 1].[order_items.is_veg].[All]" allUniqueName="[Range 1].[order_items.is_veg].[All]" dimensionUniqueName="[Range 1]" displayFolder="" count="0" memberValueDatatype="20" unbalanced="0"/>
    <cacheHierarchy uniqueName="[Range 1].[order_items.quantity]" caption="order_items.quantity" attribute="1" defaultMemberUniqueName="[Range 1].[order_items.quantity].[All]" allUniqueName="[Range 1].[order_items.quantity].[All]" dimensionUniqueName="[Range 1]" displayFolder="" count="0" memberValueDatatype="20" unbalanced="0"/>
    <cacheHierarchy uniqueName="[Range 1].[Veg/Non-Veg]" caption="Veg/Non-Veg" attribute="1" defaultMemberUniqueName="[Range 1].[Veg/Non-Veg].[All]" allUniqueName="[Range 1].[Veg/Non-Veg].[All]" dimensionUniqueName="[Range 1]" displayFolder="" count="0" memberValueDatatype="130" unbalanced="0"/>
    <cacheHierarchy uniqueName="[Range 2].[order_id]" caption="order_id" attribute="1" defaultMemberUniqueName="[Range 2].[order_id].[All]" allUniqueName="[Range 2].[order_id].[All]" dimensionUniqueName="[Range 2]" displayFolder="" count="0" memberValueDatatype="5" unbalanced="0"/>
    <cacheHierarchy uniqueName="[Range 2].[is_coupon_applied]" caption="is_coupon_applied" attribute="1" defaultMemberUniqueName="[Range 2].[is_coupon_applied].[All]" allUniqueName="[Range 2].[is_coupon_applied].[All]" dimensionUniqueName="[Range 2]" displayFolder="" count="0" memberValueDatatype="11" unbalanced="0"/>
    <cacheHierarchy uniqueName="[Range 2].[coupon_applied]" caption="coupon_applied" attribute="1" defaultMemberUniqueName="[Range 2].[coupon_applied].[All]" allUniqueName="[Range 2].[coupon_applied].[All]" dimensionUniqueName="[Range 2]" displayFolder="" count="0" memberValueDatatype="130" unbalanced="0"/>
    <cacheHierarchy uniqueName="[Range 2].[offers_data]" caption="offers_data" attribute="1" defaultMemberUniqueName="[Range 2].[offers_data].[All]" allUniqueName="[Range 2].[offers_data].[All]" dimensionUniqueName="[Range 2]" displayFolder="" count="0" memberValueDatatype="130" unbalanced="0"/>
    <cacheHierarchy uniqueName="[Range 2].[order_time]" caption="order_time" attribute="1" defaultMemberUniqueName="[Range 2].[order_time].[All]" allUniqueName="[Range 2].[order_time].[All]" dimensionUniqueName="[Range 2]" displayFolder="" count="0" memberValueDatatype="130" unbalanced="0"/>
    <cacheHierarchy uniqueName="[Range 2].[confirmed_time]" caption="confirmed_time" attribute="1" defaultMemberUniqueName="[Range 2].[confirmed_time].[All]" allUniqueName="[Range 2].[confirmed_time].[All]" dimensionUniqueName="[Range 2]" displayFolder="" count="0" memberValueDatatype="130" unbalanced="0"/>
    <cacheHierarchy uniqueName="[Range 2].[customer_id]" caption="customer_id" attribute="1" defaultMemberUniqueName="[Range 2].[customer_id].[All]" allUniqueName="[Range 2].[customer_id].[All]" dimensionUniqueName="[Range 2]" displayFolder="" count="0" memberValueDatatype="20" unbalanced="0"/>
    <cacheHierarchy uniqueName="[Range 2].[order_status]" caption="order_status" attribute="1" defaultMemberUniqueName="[Range 2].[order_status].[All]" allUniqueName="[Range 2].[order_status].[All]" dimensionUniqueName="[Range 2]" displayFolder="" count="0" memberValueDatatype="130" unbalanced="0"/>
    <cacheHierarchy uniqueName="[Range 2].[delivery_boy]" caption="delivery_boy" attribute="1" defaultMemberUniqueName="[Range 2].[delivery_boy].[All]" allUniqueName="[Range 2].[delivery_boy].[All]" dimensionUniqueName="[Range 2]" displayFolder="" count="0" memberValueDatatype="130" unbalanced="0"/>
    <cacheHierarchy uniqueName="[Range 2].[restaurant_id]" caption="restaurant_id" attribute="1" defaultMemberUniqueName="[Range 2].[restaurant_id].[All]" allUniqueName="[Range 2].[restaurant_id].[All]" dimensionUniqueName="[Range 2]" displayFolder="" count="0" memberValueDatatype="20" unbalanced="0"/>
    <cacheHierarchy uniqueName="[Range 2].[restaurant_name]" caption="restaurant_name" attribute="1" defaultMemberUniqueName="[Range 2].[restaurant_name].[All]" allUniqueName="[Range 2].[restaurant_name].[All]" dimensionUniqueName="[Range 2]" displayFolder="" count="0" memberValueDatatype="130" unbalanced="0"/>
    <cacheHierarchy uniqueName="[Range 2].[restaurant_address]" caption="restaurant_address" attribute="1" defaultMemberUniqueName="[Range 2].[restaurant_address].[All]" allUniqueName="[Range 2].[restaurant_address].[All]" dimensionUniqueName="[Range 2]" displayFolder="" count="0" memberValueDatatype="130" unbalanced="0"/>
    <cacheHierarchy uniqueName="[Range 2].[restaurant_locality]" caption="restaurant_locality" attribute="1" defaultMemberUniqueName="[Range 2].[restaurant_locality].[All]" allUniqueName="[Range 2].[restaurant_locality].[All]" dimensionUniqueName="[Range 2]" displayFolder="" count="0" memberValueDatatype="130" unbalanced="0"/>
    <cacheHierarchy uniqueName="[Range 2].[restaurant_city_name]" caption="restaurant_city_name" attribute="1" defaultMemberUniqueName="[Range 2].[restaurant_city_name].[All]" allUniqueName="[Range 2].[restaurant_city_name].[All]" dimensionUniqueName="[Range 2]" displayFolder="" count="0" memberValueDatatype="130" unbalanced="0"/>
    <cacheHierarchy uniqueName="[Range 2].[delivery_time_in_seconds]" caption="delivery_time_in_seconds" attribute="1" defaultMemberUniqueName="[Range 2].[delivery_time_in_seconds].[All]" allUniqueName="[Range 2].[delivery_time_in_seconds].[All]" dimensionUniqueName="[Range 2]" displayFolder="" count="0" memberValueDatatype="20" unbalanced="0"/>
    <cacheHierarchy uniqueName="[Range 2].[order_total]" caption="order_total" attribute="1" defaultMemberUniqueName="[Range 2].[order_total].[All]" allUniqueName="[Range 2].[order_total].[All]" dimensionUniqueName="[Range 2]" displayFolder="" count="0" memberValueDatatype="20" unbalanced="0"/>
    <cacheHierarchy uniqueName="[Range 2].[order_total_with_tip]" caption="order_total_with_tip" attribute="1" defaultMemberUniqueName="[Range 2].[order_total_with_tip].[All]" allUniqueName="[Range 2].[order_total_with_tip].[All]" dimensionUniqueName="[Range 2]" displayFolder="" count="0" memberValueDatatype="20" unbalanced="0"/>
    <cacheHierarchy uniqueName="[Range 2].[net_total]" caption="net_total" attribute="1" defaultMemberUniqueName="[Range 2].[net_total].[All]" allUniqueName="[Range 2].[net_total].[All]" dimensionUniqueName="[Range 2]" displayFolder="" count="0" memberValueDatatype="20" unbalanced="0"/>
    <cacheHierarchy uniqueName="[Range 2].[item_total]" caption="item_total" attribute="1" defaultMemberUniqueName="[Range 2].[item_total].[All]" allUniqueName="[Range 2].[item_total].[All]" dimensionUniqueName="[Range 2]" displayFolder="" count="0" memberValueDatatype="5" unbalanced="0"/>
    <cacheHierarchy uniqueName="[Range 2].[free_delivery_discount_hit]" caption="free_delivery_discount_hit" attribute="1" defaultMemberUniqueName="[Range 2].[free_delivery_discount_hit].[All]" allUniqueName="[Range 2].[free_delivery_discount_hit].[All]" dimensionUniqueName="[Range 2]" displayFolder="" count="0" memberValueDatatype="20" unbalanced="0"/>
    <cacheHierarchy uniqueName="[Range 2].[restaurant_order_rating]" caption="restaurant_order_rating" attribute="1" defaultMemberUniqueName="[Range 2].[restaurant_order_rating].[All]" allUniqueName="[Range 2].[restaurant_order_rating].[All]" dimensionUniqueName="[Range 2]" displayFolder="" count="0" memberValueDatatype="20" unbalanced="0"/>
    <cacheHierarchy uniqueName="[Range 2].[restaurant_lat_lng]" caption="restaurant_lat_lng" attribute="1" defaultMemberUniqueName="[Range 2].[restaurant_lat_lng].[All]" allUniqueName="[Range 2].[restaurant_lat_lng].[All]" dimensionUniqueName="[Range 2]" displayFolder="" count="0" memberValueDatatype="130" unbalanced="0"/>
    <cacheHierarchy uniqueName="[Range 2].[restaurant_customer_distance]" caption="restaurant_customer_distance" attribute="1" defaultMemberUniqueName="[Range 2].[restaurant_customer_distance].[All]" allUniqueName="[Range 2].[restaurant_customer_distance].[All]" dimensionUniqueName="[Range 2]" displayFolder="" count="0" memberValueDatatype="5" unbalanced="0"/>
    <cacheHierarchy uniqueName="[Range 2].[coupon_code]" caption="coupon_code" attribute="1" defaultMemberUniqueName="[Range 2].[coupon_code].[All]" allUniqueName="[Range 2].[coupon_code].[All]" dimensionUniqueName="[Range 2]" displayFolder="" count="0" memberValueDatatype="130" unbalanced="0"/>
    <cacheHierarchy uniqueName="[Range 2].[order_payment_method]" caption="order_payment_method" attribute="1" defaultMemberUniqueName="[Range 2].[order_payment_method].[All]" allUniqueName="[Range 2].[order_payment_method].[All]" dimensionUniqueName="[Range 2]" displayFolder="" count="0" memberValueDatatype="130" unbalanced="0"/>
    <cacheHierarchy uniqueName="[Range 2].[restaurant_area_name]" caption="restaurant_area_name" attribute="1" defaultMemberUniqueName="[Range 2].[restaurant_area_name].[All]" allUniqueName="[Range 2].[restaurant_area_name].[All]" dimensionUniqueName="[Range 2]" displayFolder="" count="0" memberValueDatatype="130" unbalanced="0"/>
    <cacheHierarchy uniqueName="[Range 2].[on_time]" caption="on_time" attribute="1" defaultMemberUniqueName="[Range 2].[on_time].[All]" allUniqueName="[Range 2].[on_time].[All]" dimensionUniqueName="[Range 2]" displayFolder="" count="0" memberValueDatatype="11" unbalanced="0"/>
    <cacheHierarchy uniqueName="[Range 2].[rain_mode]" caption="rain_mode" attribute="1" defaultMemberUniqueName="[Range 2].[rain_mode].[All]" allUniqueName="[Range 2].[rain_mode].[All]" dimensionUniqueName="[Range 2]" displayFolder="" count="0" memberValueDatatype="20" unbalanced="0"/>
    <cacheHierarchy uniqueName="[Range 2].[Order Mod Date]" caption="Order Mod Date" attribute="1" defaultMemberUniqueName="[Range 2].[Order Mod Date].[All]" allUniqueName="[Range 2].[Order Mod Date].[All]" dimensionUniqueName="[Range 2]" displayFolder="" count="0" memberValueDatatype="130" unbalanced="0"/>
    <cacheHierarchy uniqueName="[Range 2].[area_name_code]" caption="area_name_code" attribute="1" defaultMemberUniqueName="[Range 2].[area_name_code].[All]" allUniqueName="[Range 2].[area_name_code].[All]" dimensionUniqueName="[Range 2]" displayFolder="" count="0" memberValueDatatype="130" unbalanced="0"/>
    <cacheHierarchy uniqueName="[Range 2].[mod restaurant name]" caption="mod restaurant name" attribute="1" defaultMemberUniqueName="[Range 2].[mod restaurant name].[All]" allUniqueName="[Range 2].[mod restaurant name].[All]" dimensionUniqueName="[Range 2]" displayFolder="" count="0" memberValueDatatype="130" unbalanced="0"/>
    <cacheHierarchy uniqueName="[Range 2].[Latitude]" caption="Latitude" attribute="1" defaultMemberUniqueName="[Range 2].[Latitude].[All]" allUniqueName="[Range 2].[Latitud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130" unbalanced="0"/>
    <cacheHierarchy uniqueName="[Range 2].[month]" caption="month" attribute="1" time="1" defaultMemberUniqueName="[Range 2].[month].[All]" allUniqueName="[Range 2].[month].[All]" dimensionUniqueName="[Range 2]" displayFolder="" count="0" memberValueDatatype="7" unbalanced="0"/>
    <cacheHierarchy uniqueName="[Range 2].[month (Year)]" caption="month (Year)" attribute="1" defaultMemberUniqueName="[Range 2].[month (Year)].[All]" allUniqueName="[Range 2].[month (Year)].[All]" dimensionUniqueName="[Range 2]" displayFolder="" count="0" memberValueDatatype="130" unbalanced="0"/>
    <cacheHierarchy uniqueName="[Range 2].[month (Quarter)]" caption="month (Quarter)" attribute="1" defaultMemberUniqueName="[Range 2].[month (Quarter)].[All]" allUniqueName="[Range 2].[month (Quarter)].[All]" dimensionUniqueName="[Range 2]" displayFolder="" count="0" memberValueDatatype="130" unbalanced="0"/>
    <cacheHierarchy uniqueName="[Range 2].[month (Month)]" caption="month (Month)" attribute="1" defaultMemberUniqueName="[Range 2].[month (Month)].[All]" allUniqueName="[Range 2].[month (Month)].[All]" dimensionUniqueName="[Range 2]" displayFolder="" count="0" memberValueDatatype="130" unbalanced="0"/>
    <cacheHierarchy uniqueName="[Range 3].[order_id]" caption="order_id" attribute="1" defaultMemberUniqueName="[Range 3].[order_id].[All]" allUniqueName="[Range 3].[order_id].[All]" dimensionUniqueName="[Range 3]" displayFolder="" count="0" memberValueDatatype="5" unbalanced="0"/>
    <cacheHierarchy uniqueName="[Range 3].[is_coupon_applied]" caption="is_coupon_applied" attribute="1" defaultMemberUniqueName="[Range 3].[is_coupon_applied].[All]" allUniqueName="[Range 3].[is_coupon_applied].[All]" dimensionUniqueName="[Range 3]" displayFolder="" count="2" memberValueDatatype="11" unbalanced="0">
      <fieldsUsage count="2">
        <fieldUsage x="-1"/>
        <fieldUsage x="0"/>
      </fieldsUsage>
    </cacheHierarchy>
    <cacheHierarchy uniqueName="[Range 3].[coupon_applied]" caption="coupon_applied" attribute="1" defaultMemberUniqueName="[Range 3].[coupon_applied].[All]" allUniqueName="[Range 3].[coupon_applied].[All]" dimensionUniqueName="[Range 3]" displayFolder="" count="0" memberValueDatatype="130" unbalanced="0"/>
    <cacheHierarchy uniqueName="[Range 3].[offers_data]" caption="offers_data" attribute="1" defaultMemberUniqueName="[Range 3].[offers_data].[All]" allUniqueName="[Range 3].[offers_data].[All]" dimensionUniqueName="[Range 3]" displayFolder="" count="0" memberValueDatatype="130" unbalanced="0"/>
    <cacheHierarchy uniqueName="[Range 3].[order_time]" caption="order_time" attribute="1" defaultMemberUniqueName="[Range 3].[order_time].[All]" allUniqueName="[Range 3].[order_time].[All]" dimensionUniqueName="[Range 3]" displayFolder="" count="0" memberValueDatatype="130" unbalanced="0"/>
    <cacheHierarchy uniqueName="[Range 3].[confirmed_time]" caption="confirmed_time" attribute="1" defaultMemberUniqueName="[Range 3].[confirmed_time].[All]" allUniqueName="[Range 3].[confirmed_time].[All]" dimensionUniqueName="[Range 3]" displayFolder="" count="0" memberValueDatatype="130" unbalanced="0"/>
    <cacheHierarchy uniqueName="[Range 3].[customer_id]" caption="customer_id" attribute="1" defaultMemberUniqueName="[Range 3].[customer_id].[All]" allUniqueName="[Range 3].[customer_id].[All]" dimensionUniqueName="[Range 3]" displayFolder="" count="0" memberValueDatatype="20" unbalanced="0"/>
    <cacheHierarchy uniqueName="[Range 3].[order_status]" caption="order_status" attribute="1" defaultMemberUniqueName="[Range 3].[order_status].[All]" allUniqueName="[Range 3].[order_status].[All]" dimensionUniqueName="[Range 3]" displayFolder="" count="0" memberValueDatatype="130" unbalanced="0"/>
    <cacheHierarchy uniqueName="[Range 3].[delivery_boy]" caption="delivery_boy" attribute="1" defaultMemberUniqueName="[Range 3].[delivery_boy].[All]" allUniqueName="[Range 3].[delivery_boy].[All]" dimensionUniqueName="[Range 3]" displayFolder="" count="0" memberValueDatatype="130" unbalanced="0"/>
    <cacheHierarchy uniqueName="[Range 3].[restaurant_id]" caption="restaurant_id" attribute="1" defaultMemberUniqueName="[Range 3].[restaurant_id].[All]" allUniqueName="[Range 3].[restaurant_id].[All]" dimensionUniqueName="[Range 3]" displayFolder="" count="0" memberValueDatatype="20" unbalanced="0"/>
    <cacheHierarchy uniqueName="[Range 3].[restaurant_name]" caption="restaurant_name" attribute="1" defaultMemberUniqueName="[Range 3].[restaurant_name].[All]" allUniqueName="[Range 3].[restaurant_name].[All]" dimensionUniqueName="[Range 3]" displayFolder="" count="0" memberValueDatatype="130" unbalanced="0"/>
    <cacheHierarchy uniqueName="[Range 3].[restaurant_address]" caption="restaurant_address" attribute="1" defaultMemberUniqueName="[Range 3].[restaurant_address].[All]" allUniqueName="[Range 3].[restaurant_address].[All]" dimensionUniqueName="[Range 3]" displayFolder="" count="0" memberValueDatatype="130" unbalanced="0"/>
    <cacheHierarchy uniqueName="[Range 3].[restaurant_locality]" caption="restaurant_locality" attribute="1" defaultMemberUniqueName="[Range 3].[restaurant_locality].[All]" allUniqueName="[Range 3].[restaurant_locality].[All]" dimensionUniqueName="[Range 3]" displayFolder="" count="0" memberValueDatatype="130" unbalanced="0"/>
    <cacheHierarchy uniqueName="[Range 3].[restaurant_city_name]" caption="restaurant_city_name" attribute="1" defaultMemberUniqueName="[Range 3].[restaurant_city_name].[All]" allUniqueName="[Range 3].[restaurant_city_name].[All]" dimensionUniqueName="[Range 3]" displayFolder="" count="0" memberValueDatatype="130" unbalanced="0"/>
    <cacheHierarchy uniqueName="[Range 3].[delivery_time_in_seconds]" caption="delivery_time_in_seconds" attribute="1" defaultMemberUniqueName="[Range 3].[delivery_time_in_seconds].[All]" allUniqueName="[Range 3].[delivery_time_in_seconds].[All]" dimensionUniqueName="[Range 3]" displayFolder="" count="0" memberValueDatatype="20" unbalanced="0"/>
    <cacheHierarchy uniqueName="[Range 3].[order_total]" caption="order_total" attribute="1" defaultMemberUniqueName="[Range 3].[order_total].[All]" allUniqueName="[Range 3].[order_total].[All]" dimensionUniqueName="[Range 3]" displayFolder="" count="0" memberValueDatatype="20" unbalanced="0"/>
    <cacheHierarchy uniqueName="[Range 3].[order_total_with_tip]" caption="order_total_with_tip" attribute="1" defaultMemberUniqueName="[Range 3].[order_total_with_tip].[All]" allUniqueName="[Range 3].[order_total_with_tip].[All]" dimensionUniqueName="[Range 3]" displayFolder="" count="0" memberValueDatatype="20" unbalanced="0"/>
    <cacheHierarchy uniqueName="[Range 3].[net_total]" caption="net_total" attribute="1" defaultMemberUniqueName="[Range 3].[net_total].[All]" allUniqueName="[Range 3].[net_total].[All]" dimensionUniqueName="[Range 3]" displayFolder="" count="0" memberValueDatatype="20" unbalanced="0"/>
    <cacheHierarchy uniqueName="[Range 3].[item_total]" caption="item_total" attribute="1" defaultMemberUniqueName="[Range 3].[item_total].[All]" allUniqueName="[Range 3].[item_total].[All]" dimensionUniqueName="[Range 3]" displayFolder="" count="0" memberValueDatatype="5" unbalanced="0"/>
    <cacheHierarchy uniqueName="[Range 3].[free_delivery_discount_hit]" caption="free_delivery_discount_hit" attribute="1" defaultMemberUniqueName="[Range 3].[free_delivery_discount_hit].[All]" allUniqueName="[Range 3].[free_delivery_discount_hit].[All]" dimensionUniqueName="[Range 3]" displayFolder="" count="0" memberValueDatatype="20" unbalanced="0"/>
    <cacheHierarchy uniqueName="[Range 3].[restaurant_order_rating]" caption="restaurant_order_rating" attribute="1" defaultMemberUniqueName="[Range 3].[restaurant_order_rating].[All]" allUniqueName="[Range 3].[restaurant_order_rating].[All]" dimensionUniqueName="[Range 3]" displayFolder="" count="0" memberValueDatatype="20" unbalanced="0"/>
    <cacheHierarchy uniqueName="[Range 3].[restaurant_lat_lng]" caption="restaurant_lat_lng" attribute="1" defaultMemberUniqueName="[Range 3].[restaurant_lat_lng].[All]" allUniqueName="[Range 3].[restaurant_lat_lng].[All]" dimensionUniqueName="[Range 3]" displayFolder="" count="0" memberValueDatatype="130" unbalanced="0"/>
    <cacheHierarchy uniqueName="[Range 3].[restaurant_customer_distance]" caption="restaurant_customer_distance" attribute="1" defaultMemberUniqueName="[Range 3].[restaurant_customer_distance].[All]" allUniqueName="[Range 3].[restaurant_customer_distance].[All]" dimensionUniqueName="[Range 3]" displayFolder="" count="0" memberValueDatatype="5" unbalanced="0"/>
    <cacheHierarchy uniqueName="[Range 3].[coupon_code]" caption="coupon_code" attribute="1" defaultMemberUniqueName="[Range 3].[coupon_code].[All]" allUniqueName="[Range 3].[coupon_code].[All]" dimensionUniqueName="[Range 3]" displayFolder="" count="0" memberValueDatatype="130" unbalanced="0"/>
    <cacheHierarchy uniqueName="[Range 3].[order_payment_method]" caption="order_payment_method" attribute="1" defaultMemberUniqueName="[Range 3].[order_payment_method].[All]" allUniqueName="[Range 3].[order_payment_method].[All]" dimensionUniqueName="[Range 3]" displayFolder="" count="0" memberValueDatatype="130" unbalanced="0"/>
    <cacheHierarchy uniqueName="[Range 3].[restaurant_area_name]" caption="restaurant_area_name" attribute="1" defaultMemberUniqueName="[Range 3].[restaurant_area_name].[All]" allUniqueName="[Range 3].[restaurant_area_name].[All]" dimensionUniqueName="[Range 3]" displayFolder="" count="0" memberValueDatatype="130" unbalanced="0"/>
    <cacheHierarchy uniqueName="[Range 3].[on_time]" caption="on_time" attribute="1" defaultMemberUniqueName="[Range 3].[on_time].[All]" allUniqueName="[Range 3].[on_time].[All]" dimensionUniqueName="[Range 3]" displayFolder="" count="0" memberValueDatatype="11" unbalanced="0"/>
    <cacheHierarchy uniqueName="[Range 3].[rain_mode]" caption="rain_mode" attribute="1" defaultMemberUniqueName="[Range 3].[rain_mode].[All]" allUniqueName="[Range 3].[rain_mode].[All]" dimensionUniqueName="[Range 3]" displayFolder="" count="0" memberValueDatatype="20" unbalanced="0"/>
    <cacheHierarchy uniqueName="[Range 3].[Order Mod Date]" caption="Order Mod Date" attribute="1" defaultMemberUniqueName="[Range 3].[Order Mod Date].[All]" allUniqueName="[Range 3].[Order Mod Date].[All]" dimensionUniqueName="[Range 3]" displayFolder="" count="0" memberValueDatatype="130" unbalanced="0"/>
    <cacheHierarchy uniqueName="[Range 3].[area_name_code]" caption="area_name_code" attribute="1" defaultMemberUniqueName="[Range 3].[area_name_code].[All]" allUniqueName="[Range 3].[area_name_code].[All]" dimensionUniqueName="[Range 3]" displayFolder="" count="0" memberValueDatatype="130" unbalanced="0"/>
    <cacheHierarchy uniqueName="[Range 3].[mod restaurant name]" caption="mod restaurant name" attribute="1" defaultMemberUniqueName="[Range 3].[mod restaurant name].[All]" allUniqueName="[Range 3].[mod restaurant name].[All]" dimensionUniqueName="[Range 3]" displayFolder="" count="0" memberValueDatatype="130" unbalanced="0"/>
    <cacheHierarchy uniqueName="[Table3].[Latitude]" caption="Latitude" attribute="1" defaultMemberUniqueName="[Table3].[Latitude].[All]" allUniqueName="[Table3].[Latitude].[All]" dimensionUniqueName="[Table3]" displayFolder="" count="0" memberValueDatatype="130" unbalanced="0"/>
    <cacheHierarchy uniqueName="[Table3].[Longitude]" caption="Longitude" attribute="1" defaultMemberUniqueName="[Table3].[Longitude].[All]" allUniqueName="[Table3].[Longitude].[All]" dimensionUniqueName="[Table3]" displayFolder="" count="0" memberValueDatatype="130" unbalanced="0"/>
    <cacheHierarchy uniqueName="[Range 2].[month (Month Index)]" caption="month (Month Index)" attribute="1" defaultMemberUniqueName="[Range 2].[month (Month Index)].[All]" allUniqueName="[Range 2].[month (Month Index)].[All]" dimensionUniqueName="[Range 2]" displayFolder="" count="0" memberValueDatatype="20" unbalanced="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item_total]" caption="Sum of item_total" measure="1" displayFolder="" measureGroup="Range" count="0" hidden="1">
      <extLst>
        <ext xmlns:x15="http://schemas.microsoft.com/office/spreadsheetml/2010/11/main" uri="{B97F6D7D-B522-45F9-BDA1-12C45D357490}">
          <x15:cacheHierarchy aggregatedColumn="18"/>
        </ext>
      </extLst>
    </cacheHierarchy>
    <cacheHierarchy uniqueName="[Measures].[Count of mod restaurant name]" caption="Count of mod restaurant name" measure="1" displayFolder="" measureGroup="Range" count="0" hidden="1">
      <extLst>
        <ext xmlns:x15="http://schemas.microsoft.com/office/spreadsheetml/2010/11/main" uri="{B97F6D7D-B522-45F9-BDA1-12C45D357490}">
          <x15:cacheHierarchy aggregatedColumn="30"/>
        </ext>
      </extLst>
    </cacheHierarchy>
    <cacheHierarchy uniqueName="[Measures].[Sum of net_total]" caption="Sum of net_total" measure="1" displayFolder="" measureGroup="Range" count="0" hidden="1">
      <extLst>
        <ext xmlns:x15="http://schemas.microsoft.com/office/spreadsheetml/2010/11/main" uri="{B97F6D7D-B522-45F9-BDA1-12C45D357490}">
          <x15:cacheHierarchy aggregatedColumn="17"/>
        </ext>
      </extLst>
    </cacheHierarchy>
    <cacheHierarchy uniqueName="[Measures].[Count of order_time]" caption="Count of order_time" measure="1" displayFolder="" measureGroup="Range" count="0" hidden="1">
      <extLst>
        <ext xmlns:x15="http://schemas.microsoft.com/office/spreadsheetml/2010/11/main" uri="{B97F6D7D-B522-45F9-BDA1-12C45D357490}">
          <x15:cacheHierarchy aggregatedColumn="4"/>
        </ext>
      </extLst>
    </cacheHierarchy>
    <cacheHierarchy uniqueName="[Measures].[Count of Order Mod Date]" caption="Count of Order Mod Date" measure="1" displayFolder="" measureGroup="Range"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Range 2" count="0" hidden="1">
      <extLst>
        <ext xmlns:x15="http://schemas.microsoft.com/office/spreadsheetml/2010/11/main" uri="{B97F6D7D-B522-45F9-BDA1-12C45D357490}">
          <x15:cacheHierarchy aggregatedColumn="38"/>
        </ext>
      </extLst>
    </cacheHierarchy>
    <cacheHierarchy uniqueName="[Measures].[Count of order_id]" caption="Count of order_id" measure="1" displayFolder="" measureGroup="Range 2" count="0" hidden="1">
      <extLst>
        <ext xmlns:x15="http://schemas.microsoft.com/office/spreadsheetml/2010/11/main" uri="{B97F6D7D-B522-45F9-BDA1-12C45D357490}">
          <x15:cacheHierarchy aggregatedColumn="38"/>
        </ext>
      </extLst>
    </cacheHierarchy>
    <cacheHierarchy uniqueName="[Measures].[Sum of item_total 2]" caption="Sum of item_total 2" measure="1" displayFolder="" measureGroup="Range 2" count="0" hidden="1">
      <extLst>
        <ext xmlns:x15="http://schemas.microsoft.com/office/spreadsheetml/2010/11/main" uri="{B97F6D7D-B522-45F9-BDA1-12C45D357490}">
          <x15:cacheHierarchy aggregatedColumn="56"/>
        </ext>
      </extLst>
    </cacheHierarchy>
    <cacheHierarchy uniqueName="[Measures].[Sum of order_items.quantity]" caption="Sum of order_items.quantity" measure="1" displayFolder="" measureGroup="Range 1" count="0" hidden="1">
      <extLst>
        <ext xmlns:x15="http://schemas.microsoft.com/office/spreadsheetml/2010/11/main" uri="{B97F6D7D-B522-45F9-BDA1-12C45D357490}">
          <x15:cacheHierarchy aggregatedColumn="36"/>
        </ext>
      </extLst>
    </cacheHierarchy>
    <cacheHierarchy uniqueName="[Measures].[Count of order_items.name]" caption="Count of order_items.name" measure="1" displayFolder="" measureGroup="Range 1" count="0" hidden="1">
      <extLst>
        <ext xmlns:x15="http://schemas.microsoft.com/office/spreadsheetml/2010/11/main" uri="{B97F6D7D-B522-45F9-BDA1-12C45D357490}">
          <x15:cacheHierarchy aggregatedColumn="34"/>
        </ext>
      </extLst>
    </cacheHierarchy>
    <cacheHierarchy uniqueName="[Measures].[Sum of order_id 2]" caption="Sum of order_id 2" measure="1" displayFolder="" measureGroup="Range 3" count="0" hidden="1">
      <extLst>
        <ext xmlns:x15="http://schemas.microsoft.com/office/spreadsheetml/2010/11/main" uri="{B97F6D7D-B522-45F9-BDA1-12C45D357490}">
          <x15:cacheHierarchy aggregatedColumn="75"/>
        </ext>
      </extLst>
    </cacheHierarchy>
    <cacheHierarchy uniqueName="[Measures].[Count of order_id 2]" caption="Count of order_id 2" measure="1" displayFolder="" measureGroup="Range 3" count="0" oneField="1" hidden="1">
      <fieldsUsage count="1">
        <fieldUsage x="1"/>
      </fieldsUsage>
      <extLst>
        <ext xmlns:x15="http://schemas.microsoft.com/office/spreadsheetml/2010/11/main" uri="{B97F6D7D-B522-45F9-BDA1-12C45D357490}">
          <x15:cacheHierarchy aggregatedColumn="75"/>
        </ext>
      </extLst>
    </cacheHierarchy>
    <cacheHierarchy uniqueName="[Measures].[Sum of rain_mode]" caption="Sum of rain_mode" measure="1" displayFolder="" measureGroup="Range 3" count="0" hidden="1">
      <extLst>
        <ext xmlns:x15="http://schemas.microsoft.com/office/spreadsheetml/2010/11/main" uri="{B97F6D7D-B522-45F9-BDA1-12C45D357490}">
          <x15:cacheHierarchy aggregatedColumn="102"/>
        </ext>
      </extLst>
    </cacheHierarchy>
    <cacheHierarchy uniqueName="[Measures].[Count of is_coupon_applied]" caption="Count of is_coupon_applied" measure="1" displayFolder="" measureGroup="Range 3" count="0" hidden="1">
      <extLst>
        <ext xmlns:x15="http://schemas.microsoft.com/office/spreadsheetml/2010/11/main" uri="{B97F6D7D-B522-45F9-BDA1-12C45D357490}">
          <x15:cacheHierarchy aggregatedColumn="76"/>
        </ext>
      </extLst>
    </cacheHierarchy>
    <cacheHierarchy uniqueName="[Measures].[Count of rain_mode]" caption="Count of rain_mode" measure="1" displayFolder="" measureGroup="Range 3" count="0" hidden="1">
      <extLst>
        <ext xmlns:x15="http://schemas.microsoft.com/office/spreadsheetml/2010/11/main" uri="{B97F6D7D-B522-45F9-BDA1-12C45D357490}">
          <x15:cacheHierarchy aggregatedColumn="10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able3" uniqueName="[Table3]" caption="Table3"/>
  </dimensions>
  <measureGroups count="5">
    <measureGroup name="Range" caption="Range"/>
    <measureGroup name="Range 1" caption="Range 1"/>
    <measureGroup name="Range 2" caption="Range 2"/>
    <measureGroup name="Range 3" caption="Range 3"/>
    <measureGroup name="Table3" caption="Tabl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 refreshedDate="45933.510033333332" backgroundQuery="1" createdVersion="7" refreshedVersion="7" minRefreshableVersion="3" recordCount="0" supportSubquery="1" supportAdvancedDrill="1" xr:uid="{F6D5122D-0D1E-4ECA-BC7D-40A57642BD45}">
  <cacheSource type="external" connectionId="3"/>
  <cacheFields count="5">
    <cacheField name="[Range 3].[area_name_code].[area_name_code]" caption="area_name_code" numFmtId="0" hierarchy="104" level="1">
      <sharedItems count="13">
        <s v="Arekere"/>
        <s v="Bellandur"/>
        <s v="Bommanahalli"/>
        <s v="BTM"/>
        <s v="Devarabeesanahalli"/>
        <s v="Hosapalya"/>
        <s v="HSR"/>
        <s v="Indiranagar"/>
        <s v="Jayanagar"/>
        <s v="JP Nagar"/>
        <s v="Koramangala"/>
        <s v="Malleshwaram"/>
        <s v="Yelahanka"/>
      </sharedItems>
    </cacheField>
    <cacheField name="[Range 3].[restaurant_name].[restaurant_name]" caption="restaurant_name" numFmtId="0" hierarchy="85" level="1">
      <sharedItems count="43">
        <s v="Asha tiffins"/>
        <s v="Baba Ganoush"/>
        <s v="Bowl Soul"/>
        <s v="Burger Seigneur"/>
        <s v="Cafe Amudham"/>
        <s v="Chowman"/>
        <s v="Daily Sushi"/>
        <s v="Domino's Pizza"/>
        <s v="Dosa Chicken &amp; Tiffins"/>
        <s v="Drunken Monkey"/>
        <s v="Firangi Bake"/>
        <s v="FreshMenu"/>
        <s v="Frozen Bottle - Milkshakes, Desserts And Ice Cream"/>
        <s v="Homely"/>
        <s v="HSR Freshcane Juice"/>
        <s v="Imperio Restaurant"/>
        <s v="Istah - The Mediterranean Way"/>
        <s v="Kairali Restaurant"/>
        <s v="Kerala Panoor Restaurant"/>
        <s v="La Pino'z Pizza"/>
        <s v="Leon's - Burgers &amp; Wings (Leon Grill)"/>
        <s v="Love And Crumble"/>
        <s v="McDonald's"/>
        <s v="Naalnaad Mane"/>
        <s v="Nandhana Palace"/>
        <s v="NOTO - Ice Creams &amp; Desserts"/>
        <s v="Paratha Envy"/>
        <s v="Paris Panini - Gourmet Sandwiches &amp; Wraps"/>
        <s v="Plan B"/>
        <s v="Rasayan"/>
        <s v="Smoky Docky"/>
        <s v="Subway"/>
        <s v="Sundae Everyday Ice Creams"/>
        <s v="Table for Tous"/>
        <s v="Tharavadu family restaurant"/>
        <s v="The Belgian Waffle Co."/>
        <s v="The Best Thickshakes Co"/>
        <s v="The Ganache Factory - Cakes &amp; Desserts"/>
        <s v="The Himalayan Momo Company"/>
        <s v="The Thick Shake Factory"/>
        <s v="Theobroma"/>
        <s v="Truffles"/>
        <s v="Wow! Momo"/>
      </sharedItems>
    </cacheField>
    <cacheField name="[Measures].[Count of order_id 2]" caption="Count of order_id 2" numFmtId="0" hierarchy="126" level="32767"/>
    <cacheField name="[Measures].[Count of rain_mode]" caption="Count of rain_mode" numFmtId="0" hierarchy="129" level="32767"/>
    <cacheField name="[Range 3].[is_coupon_applied].[is_coupon_applied]" caption="is_coupon_applied" numFmtId="0" hierarchy="76" level="1">
      <sharedItems count="2">
        <b v="1"/>
        <b v="0"/>
      </sharedItems>
    </cacheField>
  </cacheFields>
  <cacheHierarchies count="130">
    <cacheHierarchy uniqueName="[Range].[order_id]" caption="order_id" attribute="1" defaultMemberUniqueName="[Range].[order_id].[All]" allUniqueName="[Range].[order_id].[All]" dimensionUniqueName="[Range]" displayFolder="" count="0" memberValueDatatype="5" unbalanced="0"/>
    <cacheHierarchy uniqueName="[Range].[is_coupon_applied]" caption="is_coupon_applied" attribute="1" defaultMemberUniqueName="[Range].[is_coupon_applied].[All]" allUniqueName="[Range].[is_coupon_applied].[All]" dimensionUniqueName="[Range]" displayFolder="" count="0" memberValueDatatype="11" unbalanced="0"/>
    <cacheHierarchy uniqueName="[Range].[coupon_applied]" caption="coupon_applied" attribute="1" defaultMemberUniqueName="[Range].[coupon_applied].[All]" allUniqueName="[Range].[coupon_applied].[All]" dimensionUniqueName="[Range]" displayFolder="" count="0" memberValueDatatype="130" unbalanced="0"/>
    <cacheHierarchy uniqueName="[Range].[offers_data]" caption="offers_data" attribute="1" defaultMemberUniqueName="[Range].[offers_data].[All]" allUniqueName="[Range].[offers_data].[All]" dimensionUniqueName="[Range]" displayFolder="" count="0" memberValueDatatype="130" unbalanced="0"/>
    <cacheHierarchy uniqueName="[Range].[order_time]" caption="order_time" attribute="1" defaultMemberUniqueName="[Range].[order_time].[All]" allUniqueName="[Range].[order_time].[All]" dimensionUniqueName="[Range]" displayFolder="" count="0" memberValueDatatype="130" unbalanced="0"/>
    <cacheHierarchy uniqueName="[Range].[confirmed_time]" caption="confirmed_time" attribute="1" defaultMemberUniqueName="[Range].[confirmed_time].[All]" allUniqueName="[Range].[confirmed_time].[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20" unbalanced="0"/>
    <cacheHierarchy uniqueName="[Range].[order_status]" caption="order_status" attribute="1" defaultMemberUniqueName="[Range].[order_status].[All]" allUniqueName="[Range].[order_status].[All]" dimensionUniqueName="[Range]" displayFolder="" count="0" memberValueDatatype="130" unbalanced="0"/>
    <cacheHierarchy uniqueName="[Range].[delivery_boy]" caption="delivery_boy" attribute="1" defaultMemberUniqueName="[Range].[delivery_boy].[All]" allUniqueName="[Range].[delivery_boy].[All]" dimensionUniqueName="[Range]" displayFolder="" count="0" memberValueDatatype="130" unbalanced="0"/>
    <cacheHierarchy uniqueName="[Range].[restaurant_id]" caption="restaurant_id" attribute="1" defaultMemberUniqueName="[Range].[restaurant_id].[All]" allUniqueName="[Range].[restaurant_id].[All]" dimensionUniqueName="[Range]" displayFolder="" count="0" memberValueDatatype="2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restaurant_address]" caption="restaurant_address" attribute="1" defaultMemberUniqueName="[Range].[restaurant_address].[All]" allUniqueName="[Range].[restaurant_address].[All]" dimensionUniqueName="[Range]" displayFolder="" count="0" memberValueDatatype="130" unbalanced="0"/>
    <cacheHierarchy uniqueName="[Range].[restaurant_locality]" caption="restaurant_locality" attribute="1" defaultMemberUniqueName="[Range].[restaurant_locality].[All]" allUniqueName="[Range].[restaurant_locality].[All]" dimensionUniqueName="[Range]" displayFolder="" count="0" memberValueDatatype="130" unbalanced="0"/>
    <cacheHierarchy uniqueName="[Range].[restaurant_city_name]" caption="restaurant_city_name" attribute="1" defaultMemberUniqueName="[Range].[restaurant_city_name].[All]" allUniqueName="[Range].[restaurant_city_name].[All]" dimensionUniqueName="[Range]" displayFolder="" count="0" memberValueDatatype="130" unbalanced="0"/>
    <cacheHierarchy uniqueName="[Range].[delivery_time_in_seconds]" caption="delivery_time_in_seconds" attribute="1" defaultMemberUniqueName="[Range].[delivery_time_in_seconds].[All]" allUniqueName="[Range].[delivery_time_in_seconds].[All]" dimensionUniqueName="[Range]" displayFolder="" count="0" memberValueDatatype="20" unbalanced="0"/>
    <cacheHierarchy uniqueName="[Range].[order_total]" caption="order_total" attribute="1" defaultMemberUniqueName="[Range].[order_total].[All]" allUniqueName="[Range].[order_total].[All]" dimensionUniqueName="[Range]" displayFolder="" count="0" memberValueDatatype="20" unbalanced="0"/>
    <cacheHierarchy uniqueName="[Range].[order_total_with_tip]" caption="order_total_with_tip" attribute="1" defaultMemberUniqueName="[Range].[order_total_with_tip].[All]" allUniqueName="[Range].[order_total_with_tip].[All]" dimensionUniqueName="[Range]" displayFolder="" count="0" memberValueDatatype="20" unbalanced="0"/>
    <cacheHierarchy uniqueName="[Range].[net_total]" caption="net_total" attribute="1" defaultMemberUniqueName="[Range].[net_total].[All]" allUniqueName="[Range].[net_total].[All]" dimensionUniqueName="[Range]" displayFolder="" count="0" memberValueDatatype="20" unbalanced="0"/>
    <cacheHierarchy uniqueName="[Range].[item_total]" caption="item_total" attribute="1" defaultMemberUniqueName="[Range].[item_total].[All]" allUniqueName="[Range].[item_total].[All]" dimensionUniqueName="[Range]" displayFolder="" count="0" memberValueDatatype="5" unbalanced="0"/>
    <cacheHierarchy uniqueName="[Range].[free_delivery_discount_hit]" caption="free_delivery_discount_hit" attribute="1" defaultMemberUniqueName="[Range].[free_delivery_discount_hit].[All]" allUniqueName="[Range].[free_delivery_discount_hit].[All]" dimensionUniqueName="[Range]" displayFolder="" count="0" memberValueDatatype="20" unbalanced="0"/>
    <cacheHierarchy uniqueName="[Range].[restaurant_order_rating]" caption="restaurant_order_rating" attribute="1" defaultMemberUniqueName="[Range].[restaurant_order_rating].[All]" allUniqueName="[Range].[restaurant_order_rating].[All]" dimensionUniqueName="[Range]" displayFolder="" count="0" memberValueDatatype="20" unbalanced="0"/>
    <cacheHierarchy uniqueName="[Range].[restaurant_lat_lng]" caption="restaurant_lat_lng" attribute="1" defaultMemberUniqueName="[Range].[restaurant_lat_lng].[All]" allUniqueName="[Range].[restaurant_lat_lng].[All]" dimensionUniqueName="[Range]" displayFolder="" count="0" memberValueDatatype="130" unbalanced="0"/>
    <cacheHierarchy uniqueName="[Range].[restaurant_customer_distance]" caption="restaurant_customer_distance" attribute="1" defaultMemberUniqueName="[Range].[restaurant_customer_distance].[All]" allUniqueName="[Range].[restaurant_customer_distance].[All]" dimensionUniqueName="[Range]" displayFolder="" count="0" memberValueDatatype="5" unbalanced="0"/>
    <cacheHierarchy uniqueName="[Range].[coupon_code]" caption="coupon_code" attribute="1" defaultMemberUniqueName="[Range].[coupon_code].[All]" allUniqueName="[Range].[coupon_code].[All]" dimensionUniqueName="[Range]" displayFolder="" count="0" memberValueDatatype="130" unbalanced="0"/>
    <cacheHierarchy uniqueName="[Range].[order_payment_method]" caption="order_payment_method" attribute="1" defaultMemberUniqueName="[Range].[order_payment_method].[All]" allUniqueName="[Range].[order_payment_method].[All]" dimensionUniqueName="[Range]" displayFolder="" count="0" memberValueDatatype="130" unbalanced="0"/>
    <cacheHierarchy uniqueName="[Range].[restaurant_area_name]" caption="restaurant_area_name" attribute="1" defaultMemberUniqueName="[Range].[restaurant_area_name].[All]" allUniqueName="[Range].[restaurant_area_name].[All]" dimensionUniqueName="[Range]" displayFolder="" count="0" memberValueDatatype="130" unbalanced="0"/>
    <cacheHierarchy uniqueName="[Range].[on_time]" caption="on_time" attribute="1" defaultMemberUniqueName="[Range].[on_time].[All]" allUniqueName="[Range].[on_time].[All]" dimensionUniqueName="[Range]" displayFolder="" count="0" memberValueDatatype="11" unbalanced="0"/>
    <cacheHierarchy uniqueName="[Range].[rain_mode]" caption="rain_mode" attribute="1" defaultMemberUniqueName="[Range].[rain_mode].[All]" allUniqueName="[Range].[rain_mode].[All]" dimensionUniqueName="[Range]" displayFolder="" count="0" memberValueDatatype="20" unbalanced="0"/>
    <cacheHierarchy uniqueName="[Range].[Order Mod Date]" caption="Order Mod Date" attribute="1" defaultMemberUniqueName="[Range].[Order Mod Date].[All]" allUniqueName="[Range].[Order Mod Date].[All]" dimensionUniqueName="[Range]" displayFolder="" count="0" memberValueDatatype="130" unbalanced="0"/>
    <cacheHierarchy uniqueName="[Range].[area_name_code]" caption="area_name_code" attribute="1" defaultMemberUniqueName="[Range].[area_name_code].[All]" allUniqueName="[Range].[area_name_code].[All]" dimensionUniqueName="[Range]" displayFolder="" count="0" memberValueDatatype="130" unbalanced="0"/>
    <cacheHierarchy uniqueName="[Range].[mod restaurant name]" caption="mod restaurant name" attribute="1" defaultMemberUniqueName="[Range].[mod restaurant name].[All]" allUniqueName="[Range].[mod restaurant name].[All]" dimensionUniqueName="[Range]" displayFolder="" count="0" memberValueDatatype="130" unbalanced="0"/>
    <cacheHierarchy uniqueName="[Range].[Latitude]" caption="Latitude" attribute="1" defaultMemberUniqueName="[Range].[Latitude].[All]" allUniqueName="[Range].[Latitud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5" unbalanced="0"/>
    <cacheHierarchy uniqueName="[Range 1].[order_items.name]" caption="order_items.name" attribute="1" defaultMemberUniqueName="[Range 1].[order_items.name].[All]" allUniqueName="[Range 1].[order_items.name].[All]" dimensionUniqueName="[Range 1]" displayFolder="" count="0" memberValueDatatype="130" unbalanced="0"/>
    <cacheHierarchy uniqueName="[Range 1].[order_items.is_veg]" caption="order_items.is_veg" attribute="1" defaultMemberUniqueName="[Range 1].[order_items.is_veg].[All]" allUniqueName="[Range 1].[order_items.is_veg].[All]" dimensionUniqueName="[Range 1]" displayFolder="" count="0" memberValueDatatype="20" unbalanced="0"/>
    <cacheHierarchy uniqueName="[Range 1].[order_items.quantity]" caption="order_items.quantity" attribute="1" defaultMemberUniqueName="[Range 1].[order_items.quantity].[All]" allUniqueName="[Range 1].[order_items.quantity].[All]" dimensionUniqueName="[Range 1]" displayFolder="" count="0" memberValueDatatype="20" unbalanced="0"/>
    <cacheHierarchy uniqueName="[Range 1].[Veg/Non-Veg]" caption="Veg/Non-Veg" attribute="1" defaultMemberUniqueName="[Range 1].[Veg/Non-Veg].[All]" allUniqueName="[Range 1].[Veg/Non-Veg].[All]" dimensionUniqueName="[Range 1]" displayFolder="" count="0" memberValueDatatype="130" unbalanced="0"/>
    <cacheHierarchy uniqueName="[Range 2].[order_id]" caption="order_id" attribute="1" defaultMemberUniqueName="[Range 2].[order_id].[All]" allUniqueName="[Range 2].[order_id].[All]" dimensionUniqueName="[Range 2]" displayFolder="" count="0" memberValueDatatype="5" unbalanced="0"/>
    <cacheHierarchy uniqueName="[Range 2].[is_coupon_applied]" caption="is_coupon_applied" attribute="1" defaultMemberUniqueName="[Range 2].[is_coupon_applied].[All]" allUniqueName="[Range 2].[is_coupon_applied].[All]" dimensionUniqueName="[Range 2]" displayFolder="" count="0" memberValueDatatype="11" unbalanced="0"/>
    <cacheHierarchy uniqueName="[Range 2].[coupon_applied]" caption="coupon_applied" attribute="1" defaultMemberUniqueName="[Range 2].[coupon_applied].[All]" allUniqueName="[Range 2].[coupon_applied].[All]" dimensionUniqueName="[Range 2]" displayFolder="" count="0" memberValueDatatype="130" unbalanced="0"/>
    <cacheHierarchy uniqueName="[Range 2].[offers_data]" caption="offers_data" attribute="1" defaultMemberUniqueName="[Range 2].[offers_data].[All]" allUniqueName="[Range 2].[offers_data].[All]" dimensionUniqueName="[Range 2]" displayFolder="" count="0" memberValueDatatype="130" unbalanced="0"/>
    <cacheHierarchy uniqueName="[Range 2].[order_time]" caption="order_time" attribute="1" defaultMemberUniqueName="[Range 2].[order_time].[All]" allUniqueName="[Range 2].[order_time].[All]" dimensionUniqueName="[Range 2]" displayFolder="" count="0" memberValueDatatype="130" unbalanced="0"/>
    <cacheHierarchy uniqueName="[Range 2].[confirmed_time]" caption="confirmed_time" attribute="1" defaultMemberUniqueName="[Range 2].[confirmed_time].[All]" allUniqueName="[Range 2].[confirmed_time].[All]" dimensionUniqueName="[Range 2]" displayFolder="" count="0" memberValueDatatype="130" unbalanced="0"/>
    <cacheHierarchy uniqueName="[Range 2].[customer_id]" caption="customer_id" attribute="1" defaultMemberUniqueName="[Range 2].[customer_id].[All]" allUniqueName="[Range 2].[customer_id].[All]" dimensionUniqueName="[Range 2]" displayFolder="" count="0" memberValueDatatype="20" unbalanced="0"/>
    <cacheHierarchy uniqueName="[Range 2].[order_status]" caption="order_status" attribute="1" defaultMemberUniqueName="[Range 2].[order_status].[All]" allUniqueName="[Range 2].[order_status].[All]" dimensionUniqueName="[Range 2]" displayFolder="" count="0" memberValueDatatype="130" unbalanced="0"/>
    <cacheHierarchy uniqueName="[Range 2].[delivery_boy]" caption="delivery_boy" attribute="1" defaultMemberUniqueName="[Range 2].[delivery_boy].[All]" allUniqueName="[Range 2].[delivery_boy].[All]" dimensionUniqueName="[Range 2]" displayFolder="" count="0" memberValueDatatype="130" unbalanced="0"/>
    <cacheHierarchy uniqueName="[Range 2].[restaurant_id]" caption="restaurant_id" attribute="1" defaultMemberUniqueName="[Range 2].[restaurant_id].[All]" allUniqueName="[Range 2].[restaurant_id].[All]" dimensionUniqueName="[Range 2]" displayFolder="" count="0" memberValueDatatype="20" unbalanced="0"/>
    <cacheHierarchy uniqueName="[Range 2].[restaurant_name]" caption="restaurant_name" attribute="1" defaultMemberUniqueName="[Range 2].[restaurant_name].[All]" allUniqueName="[Range 2].[restaurant_name].[All]" dimensionUniqueName="[Range 2]" displayFolder="" count="0" memberValueDatatype="130" unbalanced="0"/>
    <cacheHierarchy uniqueName="[Range 2].[restaurant_address]" caption="restaurant_address" attribute="1" defaultMemberUniqueName="[Range 2].[restaurant_address].[All]" allUniqueName="[Range 2].[restaurant_address].[All]" dimensionUniqueName="[Range 2]" displayFolder="" count="0" memberValueDatatype="130" unbalanced="0"/>
    <cacheHierarchy uniqueName="[Range 2].[restaurant_locality]" caption="restaurant_locality" attribute="1" defaultMemberUniqueName="[Range 2].[restaurant_locality].[All]" allUniqueName="[Range 2].[restaurant_locality].[All]" dimensionUniqueName="[Range 2]" displayFolder="" count="0" memberValueDatatype="130" unbalanced="0"/>
    <cacheHierarchy uniqueName="[Range 2].[restaurant_city_name]" caption="restaurant_city_name" attribute="1" defaultMemberUniqueName="[Range 2].[restaurant_city_name].[All]" allUniqueName="[Range 2].[restaurant_city_name].[All]" dimensionUniqueName="[Range 2]" displayFolder="" count="0" memberValueDatatype="130" unbalanced="0"/>
    <cacheHierarchy uniqueName="[Range 2].[delivery_time_in_seconds]" caption="delivery_time_in_seconds" attribute="1" defaultMemberUniqueName="[Range 2].[delivery_time_in_seconds].[All]" allUniqueName="[Range 2].[delivery_time_in_seconds].[All]" dimensionUniqueName="[Range 2]" displayFolder="" count="0" memberValueDatatype="20" unbalanced="0"/>
    <cacheHierarchy uniqueName="[Range 2].[order_total]" caption="order_total" attribute="1" defaultMemberUniqueName="[Range 2].[order_total].[All]" allUniqueName="[Range 2].[order_total].[All]" dimensionUniqueName="[Range 2]" displayFolder="" count="0" memberValueDatatype="20" unbalanced="0"/>
    <cacheHierarchy uniqueName="[Range 2].[order_total_with_tip]" caption="order_total_with_tip" attribute="1" defaultMemberUniqueName="[Range 2].[order_total_with_tip].[All]" allUniqueName="[Range 2].[order_total_with_tip].[All]" dimensionUniqueName="[Range 2]" displayFolder="" count="0" memberValueDatatype="20" unbalanced="0"/>
    <cacheHierarchy uniqueName="[Range 2].[net_total]" caption="net_total" attribute="1" defaultMemberUniqueName="[Range 2].[net_total].[All]" allUniqueName="[Range 2].[net_total].[All]" dimensionUniqueName="[Range 2]" displayFolder="" count="0" memberValueDatatype="20" unbalanced="0"/>
    <cacheHierarchy uniqueName="[Range 2].[item_total]" caption="item_total" attribute="1" defaultMemberUniqueName="[Range 2].[item_total].[All]" allUniqueName="[Range 2].[item_total].[All]" dimensionUniqueName="[Range 2]" displayFolder="" count="0" memberValueDatatype="5" unbalanced="0"/>
    <cacheHierarchy uniqueName="[Range 2].[free_delivery_discount_hit]" caption="free_delivery_discount_hit" attribute="1" defaultMemberUniqueName="[Range 2].[free_delivery_discount_hit].[All]" allUniqueName="[Range 2].[free_delivery_discount_hit].[All]" dimensionUniqueName="[Range 2]" displayFolder="" count="0" memberValueDatatype="20" unbalanced="0"/>
    <cacheHierarchy uniqueName="[Range 2].[restaurant_order_rating]" caption="restaurant_order_rating" attribute="1" defaultMemberUniqueName="[Range 2].[restaurant_order_rating].[All]" allUniqueName="[Range 2].[restaurant_order_rating].[All]" dimensionUniqueName="[Range 2]" displayFolder="" count="0" memberValueDatatype="20" unbalanced="0"/>
    <cacheHierarchy uniqueName="[Range 2].[restaurant_lat_lng]" caption="restaurant_lat_lng" attribute="1" defaultMemberUniqueName="[Range 2].[restaurant_lat_lng].[All]" allUniqueName="[Range 2].[restaurant_lat_lng].[All]" dimensionUniqueName="[Range 2]" displayFolder="" count="0" memberValueDatatype="130" unbalanced="0"/>
    <cacheHierarchy uniqueName="[Range 2].[restaurant_customer_distance]" caption="restaurant_customer_distance" attribute="1" defaultMemberUniqueName="[Range 2].[restaurant_customer_distance].[All]" allUniqueName="[Range 2].[restaurant_customer_distance].[All]" dimensionUniqueName="[Range 2]" displayFolder="" count="0" memberValueDatatype="5" unbalanced="0"/>
    <cacheHierarchy uniqueName="[Range 2].[coupon_code]" caption="coupon_code" attribute="1" defaultMemberUniqueName="[Range 2].[coupon_code].[All]" allUniqueName="[Range 2].[coupon_code].[All]" dimensionUniqueName="[Range 2]" displayFolder="" count="0" memberValueDatatype="130" unbalanced="0"/>
    <cacheHierarchy uniqueName="[Range 2].[order_payment_method]" caption="order_payment_method" attribute="1" defaultMemberUniqueName="[Range 2].[order_payment_method].[All]" allUniqueName="[Range 2].[order_payment_method].[All]" dimensionUniqueName="[Range 2]" displayFolder="" count="0" memberValueDatatype="130" unbalanced="0"/>
    <cacheHierarchy uniqueName="[Range 2].[restaurant_area_name]" caption="restaurant_area_name" attribute="1" defaultMemberUniqueName="[Range 2].[restaurant_area_name].[All]" allUniqueName="[Range 2].[restaurant_area_name].[All]" dimensionUniqueName="[Range 2]" displayFolder="" count="0" memberValueDatatype="130" unbalanced="0"/>
    <cacheHierarchy uniqueName="[Range 2].[on_time]" caption="on_time" attribute="1" defaultMemberUniqueName="[Range 2].[on_time].[All]" allUniqueName="[Range 2].[on_time].[All]" dimensionUniqueName="[Range 2]" displayFolder="" count="0" memberValueDatatype="11" unbalanced="0"/>
    <cacheHierarchy uniqueName="[Range 2].[rain_mode]" caption="rain_mode" attribute="1" defaultMemberUniqueName="[Range 2].[rain_mode].[All]" allUniqueName="[Range 2].[rain_mode].[All]" dimensionUniqueName="[Range 2]" displayFolder="" count="0" memberValueDatatype="20" unbalanced="0"/>
    <cacheHierarchy uniqueName="[Range 2].[Order Mod Date]" caption="Order Mod Date" attribute="1" defaultMemberUniqueName="[Range 2].[Order Mod Date].[All]" allUniqueName="[Range 2].[Order Mod Date].[All]" dimensionUniqueName="[Range 2]" displayFolder="" count="0" memberValueDatatype="130" unbalanced="0"/>
    <cacheHierarchy uniqueName="[Range 2].[area_name_code]" caption="area_name_code" attribute="1" defaultMemberUniqueName="[Range 2].[area_name_code].[All]" allUniqueName="[Range 2].[area_name_code].[All]" dimensionUniqueName="[Range 2]" displayFolder="" count="0" memberValueDatatype="130" unbalanced="0"/>
    <cacheHierarchy uniqueName="[Range 2].[mod restaurant name]" caption="mod restaurant name" attribute="1" defaultMemberUniqueName="[Range 2].[mod restaurant name].[All]" allUniqueName="[Range 2].[mod restaurant name].[All]" dimensionUniqueName="[Range 2]" displayFolder="" count="0" memberValueDatatype="130" unbalanced="0"/>
    <cacheHierarchy uniqueName="[Range 2].[Latitude]" caption="Latitude" attribute="1" defaultMemberUniqueName="[Range 2].[Latitude].[All]" allUniqueName="[Range 2].[Latitud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130" unbalanced="0"/>
    <cacheHierarchy uniqueName="[Range 2].[month]" caption="month" attribute="1" time="1" defaultMemberUniqueName="[Range 2].[month].[All]" allUniqueName="[Range 2].[month].[All]" dimensionUniqueName="[Range 2]" displayFolder="" count="0" memberValueDatatype="7" unbalanced="0"/>
    <cacheHierarchy uniqueName="[Range 2].[month (Year)]" caption="month (Year)" attribute="1" defaultMemberUniqueName="[Range 2].[month (Year)].[All]" allUniqueName="[Range 2].[month (Year)].[All]" dimensionUniqueName="[Range 2]" displayFolder="" count="0" memberValueDatatype="130" unbalanced="0"/>
    <cacheHierarchy uniqueName="[Range 2].[month (Quarter)]" caption="month (Quarter)" attribute="1" defaultMemberUniqueName="[Range 2].[month (Quarter)].[All]" allUniqueName="[Range 2].[month (Quarter)].[All]" dimensionUniqueName="[Range 2]" displayFolder="" count="0" memberValueDatatype="130" unbalanced="0"/>
    <cacheHierarchy uniqueName="[Range 2].[month (Month)]" caption="month (Month)" attribute="1" defaultMemberUniqueName="[Range 2].[month (Month)].[All]" allUniqueName="[Range 2].[month (Month)].[All]" dimensionUniqueName="[Range 2]" displayFolder="" count="0" memberValueDatatype="130" unbalanced="0"/>
    <cacheHierarchy uniqueName="[Range 3].[order_id]" caption="order_id" attribute="1" defaultMemberUniqueName="[Range 3].[order_id].[All]" allUniqueName="[Range 3].[order_id].[All]" dimensionUniqueName="[Range 3]" displayFolder="" count="0" memberValueDatatype="5" unbalanced="0"/>
    <cacheHierarchy uniqueName="[Range 3].[is_coupon_applied]" caption="is_coupon_applied" attribute="1" defaultMemberUniqueName="[Range 3].[is_coupon_applied].[All]" allUniqueName="[Range 3].[is_coupon_applied].[All]" dimensionUniqueName="[Range 3]" displayFolder="" count="2" memberValueDatatype="11" unbalanced="0">
      <fieldsUsage count="2">
        <fieldUsage x="-1"/>
        <fieldUsage x="4"/>
      </fieldsUsage>
    </cacheHierarchy>
    <cacheHierarchy uniqueName="[Range 3].[coupon_applied]" caption="coupon_applied" attribute="1" defaultMemberUniqueName="[Range 3].[coupon_applied].[All]" allUniqueName="[Range 3].[coupon_applied].[All]" dimensionUniqueName="[Range 3]" displayFolder="" count="0" memberValueDatatype="130" unbalanced="0"/>
    <cacheHierarchy uniqueName="[Range 3].[offers_data]" caption="offers_data" attribute="1" defaultMemberUniqueName="[Range 3].[offers_data].[All]" allUniqueName="[Range 3].[offers_data].[All]" dimensionUniqueName="[Range 3]" displayFolder="" count="0" memberValueDatatype="130" unbalanced="0"/>
    <cacheHierarchy uniqueName="[Range 3].[order_time]" caption="order_time" attribute="1" defaultMemberUniqueName="[Range 3].[order_time].[All]" allUniqueName="[Range 3].[order_time].[All]" dimensionUniqueName="[Range 3]" displayFolder="" count="0" memberValueDatatype="130" unbalanced="0"/>
    <cacheHierarchy uniqueName="[Range 3].[confirmed_time]" caption="confirmed_time" attribute="1" defaultMemberUniqueName="[Range 3].[confirmed_time].[All]" allUniqueName="[Range 3].[confirmed_time].[All]" dimensionUniqueName="[Range 3]" displayFolder="" count="0" memberValueDatatype="130" unbalanced="0"/>
    <cacheHierarchy uniqueName="[Range 3].[customer_id]" caption="customer_id" attribute="1" defaultMemberUniqueName="[Range 3].[customer_id].[All]" allUniqueName="[Range 3].[customer_id].[All]" dimensionUniqueName="[Range 3]" displayFolder="" count="0" memberValueDatatype="20" unbalanced="0"/>
    <cacheHierarchy uniqueName="[Range 3].[order_status]" caption="order_status" attribute="1" defaultMemberUniqueName="[Range 3].[order_status].[All]" allUniqueName="[Range 3].[order_status].[All]" dimensionUniqueName="[Range 3]" displayFolder="" count="0" memberValueDatatype="130" unbalanced="0"/>
    <cacheHierarchy uniqueName="[Range 3].[delivery_boy]" caption="delivery_boy" attribute="1" defaultMemberUniqueName="[Range 3].[delivery_boy].[All]" allUniqueName="[Range 3].[delivery_boy].[All]" dimensionUniqueName="[Range 3]" displayFolder="" count="0" memberValueDatatype="130" unbalanced="0"/>
    <cacheHierarchy uniqueName="[Range 3].[restaurant_id]" caption="restaurant_id" attribute="1" defaultMemberUniqueName="[Range 3].[restaurant_id].[All]" allUniqueName="[Range 3].[restaurant_id].[All]" dimensionUniqueName="[Range 3]" displayFolder="" count="0" memberValueDatatype="20" unbalanced="0"/>
    <cacheHierarchy uniqueName="[Range 3].[restaurant_name]" caption="restaurant_name" attribute="1" defaultMemberUniqueName="[Range 3].[restaurant_name].[All]" allUniqueName="[Range 3].[restaurant_name].[All]" dimensionUniqueName="[Range 3]" displayFolder="" count="2" memberValueDatatype="130" unbalanced="0">
      <fieldsUsage count="2">
        <fieldUsage x="-1"/>
        <fieldUsage x="1"/>
      </fieldsUsage>
    </cacheHierarchy>
    <cacheHierarchy uniqueName="[Range 3].[restaurant_address]" caption="restaurant_address" attribute="1" defaultMemberUniqueName="[Range 3].[restaurant_address].[All]" allUniqueName="[Range 3].[restaurant_address].[All]" dimensionUniqueName="[Range 3]" displayFolder="" count="0" memberValueDatatype="130" unbalanced="0"/>
    <cacheHierarchy uniqueName="[Range 3].[restaurant_locality]" caption="restaurant_locality" attribute="1" defaultMemberUniqueName="[Range 3].[restaurant_locality].[All]" allUniqueName="[Range 3].[restaurant_locality].[All]" dimensionUniqueName="[Range 3]" displayFolder="" count="0" memberValueDatatype="130" unbalanced="0"/>
    <cacheHierarchy uniqueName="[Range 3].[restaurant_city_name]" caption="restaurant_city_name" attribute="1" defaultMemberUniqueName="[Range 3].[restaurant_city_name].[All]" allUniqueName="[Range 3].[restaurant_city_name].[All]" dimensionUniqueName="[Range 3]" displayFolder="" count="0" memberValueDatatype="130" unbalanced="0"/>
    <cacheHierarchy uniqueName="[Range 3].[delivery_time_in_seconds]" caption="delivery_time_in_seconds" attribute="1" defaultMemberUniqueName="[Range 3].[delivery_time_in_seconds].[All]" allUniqueName="[Range 3].[delivery_time_in_seconds].[All]" dimensionUniqueName="[Range 3]" displayFolder="" count="0" memberValueDatatype="20" unbalanced="0"/>
    <cacheHierarchy uniqueName="[Range 3].[order_total]" caption="order_total" attribute="1" defaultMemberUniqueName="[Range 3].[order_total].[All]" allUniqueName="[Range 3].[order_total].[All]" dimensionUniqueName="[Range 3]" displayFolder="" count="0" memberValueDatatype="20" unbalanced="0"/>
    <cacheHierarchy uniqueName="[Range 3].[order_total_with_tip]" caption="order_total_with_tip" attribute="1" defaultMemberUniqueName="[Range 3].[order_total_with_tip].[All]" allUniqueName="[Range 3].[order_total_with_tip].[All]" dimensionUniqueName="[Range 3]" displayFolder="" count="0" memberValueDatatype="20" unbalanced="0"/>
    <cacheHierarchy uniqueName="[Range 3].[net_total]" caption="net_total" attribute="1" defaultMemberUniqueName="[Range 3].[net_total].[All]" allUniqueName="[Range 3].[net_total].[All]" dimensionUniqueName="[Range 3]" displayFolder="" count="0" memberValueDatatype="20" unbalanced="0"/>
    <cacheHierarchy uniqueName="[Range 3].[item_total]" caption="item_total" attribute="1" defaultMemberUniqueName="[Range 3].[item_total].[All]" allUniqueName="[Range 3].[item_total].[All]" dimensionUniqueName="[Range 3]" displayFolder="" count="0" memberValueDatatype="5" unbalanced="0"/>
    <cacheHierarchy uniqueName="[Range 3].[free_delivery_discount_hit]" caption="free_delivery_discount_hit" attribute="1" defaultMemberUniqueName="[Range 3].[free_delivery_discount_hit].[All]" allUniqueName="[Range 3].[free_delivery_discount_hit].[All]" dimensionUniqueName="[Range 3]" displayFolder="" count="0" memberValueDatatype="20" unbalanced="0"/>
    <cacheHierarchy uniqueName="[Range 3].[restaurant_order_rating]" caption="restaurant_order_rating" attribute="1" defaultMemberUniqueName="[Range 3].[restaurant_order_rating].[All]" allUniqueName="[Range 3].[restaurant_order_rating].[All]" dimensionUniqueName="[Range 3]" displayFolder="" count="0" memberValueDatatype="20" unbalanced="0"/>
    <cacheHierarchy uniqueName="[Range 3].[restaurant_lat_lng]" caption="restaurant_lat_lng" attribute="1" defaultMemberUniqueName="[Range 3].[restaurant_lat_lng].[All]" allUniqueName="[Range 3].[restaurant_lat_lng].[All]" dimensionUniqueName="[Range 3]" displayFolder="" count="0" memberValueDatatype="130" unbalanced="0"/>
    <cacheHierarchy uniqueName="[Range 3].[restaurant_customer_distance]" caption="restaurant_customer_distance" attribute="1" defaultMemberUniqueName="[Range 3].[restaurant_customer_distance].[All]" allUniqueName="[Range 3].[restaurant_customer_distance].[All]" dimensionUniqueName="[Range 3]" displayFolder="" count="0" memberValueDatatype="5" unbalanced="0"/>
    <cacheHierarchy uniqueName="[Range 3].[coupon_code]" caption="coupon_code" attribute="1" defaultMemberUniqueName="[Range 3].[coupon_code].[All]" allUniqueName="[Range 3].[coupon_code].[All]" dimensionUniqueName="[Range 3]" displayFolder="" count="0" memberValueDatatype="130" unbalanced="0"/>
    <cacheHierarchy uniqueName="[Range 3].[order_payment_method]" caption="order_payment_method" attribute="1" defaultMemberUniqueName="[Range 3].[order_payment_method].[All]" allUniqueName="[Range 3].[order_payment_method].[All]" dimensionUniqueName="[Range 3]" displayFolder="" count="0" memberValueDatatype="130" unbalanced="0"/>
    <cacheHierarchy uniqueName="[Range 3].[restaurant_area_name]" caption="restaurant_area_name" attribute="1" defaultMemberUniqueName="[Range 3].[restaurant_area_name].[All]" allUniqueName="[Range 3].[restaurant_area_name].[All]" dimensionUniqueName="[Range 3]" displayFolder="" count="0" memberValueDatatype="130" unbalanced="0"/>
    <cacheHierarchy uniqueName="[Range 3].[on_time]" caption="on_time" attribute="1" defaultMemberUniqueName="[Range 3].[on_time].[All]" allUniqueName="[Range 3].[on_time].[All]" dimensionUniqueName="[Range 3]" displayFolder="" count="0" memberValueDatatype="11" unbalanced="0"/>
    <cacheHierarchy uniqueName="[Range 3].[rain_mode]" caption="rain_mode" attribute="1" defaultMemberUniqueName="[Range 3].[rain_mode].[All]" allUniqueName="[Range 3].[rain_mode].[All]" dimensionUniqueName="[Range 3]" displayFolder="" count="0" memberValueDatatype="20" unbalanced="0"/>
    <cacheHierarchy uniqueName="[Range 3].[Order Mod Date]" caption="Order Mod Date" attribute="1" defaultMemberUniqueName="[Range 3].[Order Mod Date].[All]" allUniqueName="[Range 3].[Order Mod Date].[All]" dimensionUniqueName="[Range 3]" displayFolder="" count="0" memberValueDatatype="130" unbalanced="0"/>
    <cacheHierarchy uniqueName="[Range 3].[area_name_code]" caption="area_name_code" attribute="1" defaultMemberUniqueName="[Range 3].[area_name_code].[All]" allUniqueName="[Range 3].[area_name_code].[All]" dimensionUniqueName="[Range 3]" displayFolder="" count="2" memberValueDatatype="130" unbalanced="0">
      <fieldsUsage count="2">
        <fieldUsage x="-1"/>
        <fieldUsage x="0"/>
      </fieldsUsage>
    </cacheHierarchy>
    <cacheHierarchy uniqueName="[Range 3].[mod restaurant name]" caption="mod restaurant name" attribute="1" defaultMemberUniqueName="[Range 3].[mod restaurant name].[All]" allUniqueName="[Range 3].[mod restaurant name].[All]" dimensionUniqueName="[Range 3]" displayFolder="" count="0" memberValueDatatype="130" unbalanced="0"/>
    <cacheHierarchy uniqueName="[Table3].[Latitude]" caption="Latitude" attribute="1" defaultMemberUniqueName="[Table3].[Latitude].[All]" allUniqueName="[Table3].[Latitude].[All]" dimensionUniqueName="[Table3]" displayFolder="" count="0" memberValueDatatype="130" unbalanced="0"/>
    <cacheHierarchy uniqueName="[Table3].[Longitude]" caption="Longitude" attribute="1" defaultMemberUniqueName="[Table3].[Longitude].[All]" allUniqueName="[Table3].[Longitude].[All]" dimensionUniqueName="[Table3]" displayFolder="" count="0" memberValueDatatype="130" unbalanced="0"/>
    <cacheHierarchy uniqueName="[Range 2].[month (Month Index)]" caption="month (Month Index)" attribute="1" defaultMemberUniqueName="[Range 2].[month (Month Index)].[All]" allUniqueName="[Range 2].[month (Month Index)].[All]" dimensionUniqueName="[Range 2]" displayFolder="" count="0" memberValueDatatype="20" unbalanced="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item_total]" caption="Sum of item_total" measure="1" displayFolder="" measureGroup="Range" count="0" hidden="1">
      <extLst>
        <ext xmlns:x15="http://schemas.microsoft.com/office/spreadsheetml/2010/11/main" uri="{B97F6D7D-B522-45F9-BDA1-12C45D357490}">
          <x15:cacheHierarchy aggregatedColumn="18"/>
        </ext>
      </extLst>
    </cacheHierarchy>
    <cacheHierarchy uniqueName="[Measures].[Count of mod restaurant name]" caption="Count of mod restaurant name" measure="1" displayFolder="" measureGroup="Range" count="0" hidden="1">
      <extLst>
        <ext xmlns:x15="http://schemas.microsoft.com/office/spreadsheetml/2010/11/main" uri="{B97F6D7D-B522-45F9-BDA1-12C45D357490}">
          <x15:cacheHierarchy aggregatedColumn="30"/>
        </ext>
      </extLst>
    </cacheHierarchy>
    <cacheHierarchy uniqueName="[Measures].[Sum of net_total]" caption="Sum of net_total" measure="1" displayFolder="" measureGroup="Range" count="0" hidden="1">
      <extLst>
        <ext xmlns:x15="http://schemas.microsoft.com/office/spreadsheetml/2010/11/main" uri="{B97F6D7D-B522-45F9-BDA1-12C45D357490}">
          <x15:cacheHierarchy aggregatedColumn="17"/>
        </ext>
      </extLst>
    </cacheHierarchy>
    <cacheHierarchy uniqueName="[Measures].[Count of order_time]" caption="Count of order_time" measure="1" displayFolder="" measureGroup="Range" count="0" hidden="1">
      <extLst>
        <ext xmlns:x15="http://schemas.microsoft.com/office/spreadsheetml/2010/11/main" uri="{B97F6D7D-B522-45F9-BDA1-12C45D357490}">
          <x15:cacheHierarchy aggregatedColumn="4"/>
        </ext>
      </extLst>
    </cacheHierarchy>
    <cacheHierarchy uniqueName="[Measures].[Count of Order Mod Date]" caption="Count of Order Mod Date" measure="1" displayFolder="" measureGroup="Range"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Range 2" count="0" hidden="1">
      <extLst>
        <ext xmlns:x15="http://schemas.microsoft.com/office/spreadsheetml/2010/11/main" uri="{B97F6D7D-B522-45F9-BDA1-12C45D357490}">
          <x15:cacheHierarchy aggregatedColumn="38"/>
        </ext>
      </extLst>
    </cacheHierarchy>
    <cacheHierarchy uniqueName="[Measures].[Count of order_id]" caption="Count of order_id" measure="1" displayFolder="" measureGroup="Range 2" count="0" hidden="1">
      <extLst>
        <ext xmlns:x15="http://schemas.microsoft.com/office/spreadsheetml/2010/11/main" uri="{B97F6D7D-B522-45F9-BDA1-12C45D357490}">
          <x15:cacheHierarchy aggregatedColumn="38"/>
        </ext>
      </extLst>
    </cacheHierarchy>
    <cacheHierarchy uniqueName="[Measures].[Sum of item_total 2]" caption="Sum of item_total 2" measure="1" displayFolder="" measureGroup="Range 2" count="0" hidden="1">
      <extLst>
        <ext xmlns:x15="http://schemas.microsoft.com/office/spreadsheetml/2010/11/main" uri="{B97F6D7D-B522-45F9-BDA1-12C45D357490}">
          <x15:cacheHierarchy aggregatedColumn="56"/>
        </ext>
      </extLst>
    </cacheHierarchy>
    <cacheHierarchy uniqueName="[Measures].[Sum of order_items.quantity]" caption="Sum of order_items.quantity" measure="1" displayFolder="" measureGroup="Range 1" count="0" hidden="1">
      <extLst>
        <ext xmlns:x15="http://schemas.microsoft.com/office/spreadsheetml/2010/11/main" uri="{B97F6D7D-B522-45F9-BDA1-12C45D357490}">
          <x15:cacheHierarchy aggregatedColumn="36"/>
        </ext>
      </extLst>
    </cacheHierarchy>
    <cacheHierarchy uniqueName="[Measures].[Count of order_items.name]" caption="Count of order_items.name" measure="1" displayFolder="" measureGroup="Range 1" count="0" hidden="1">
      <extLst>
        <ext xmlns:x15="http://schemas.microsoft.com/office/spreadsheetml/2010/11/main" uri="{B97F6D7D-B522-45F9-BDA1-12C45D357490}">
          <x15:cacheHierarchy aggregatedColumn="34"/>
        </ext>
      </extLst>
    </cacheHierarchy>
    <cacheHierarchy uniqueName="[Measures].[Sum of order_id 2]" caption="Sum of order_id 2" measure="1" displayFolder="" measureGroup="Range 3" count="0" hidden="1">
      <extLst>
        <ext xmlns:x15="http://schemas.microsoft.com/office/spreadsheetml/2010/11/main" uri="{B97F6D7D-B522-45F9-BDA1-12C45D357490}">
          <x15:cacheHierarchy aggregatedColumn="75"/>
        </ext>
      </extLst>
    </cacheHierarchy>
    <cacheHierarchy uniqueName="[Measures].[Count of order_id 2]" caption="Count of order_id 2" measure="1" displayFolder="" measureGroup="Range 3" count="0" oneField="1" hidden="1">
      <fieldsUsage count="1">
        <fieldUsage x="2"/>
      </fieldsUsage>
      <extLst>
        <ext xmlns:x15="http://schemas.microsoft.com/office/spreadsheetml/2010/11/main" uri="{B97F6D7D-B522-45F9-BDA1-12C45D357490}">
          <x15:cacheHierarchy aggregatedColumn="75"/>
        </ext>
      </extLst>
    </cacheHierarchy>
    <cacheHierarchy uniqueName="[Measures].[Sum of rain_mode]" caption="Sum of rain_mode" measure="1" displayFolder="" measureGroup="Range 3" count="0" hidden="1">
      <extLst>
        <ext xmlns:x15="http://schemas.microsoft.com/office/spreadsheetml/2010/11/main" uri="{B97F6D7D-B522-45F9-BDA1-12C45D357490}">
          <x15:cacheHierarchy aggregatedColumn="102"/>
        </ext>
      </extLst>
    </cacheHierarchy>
    <cacheHierarchy uniqueName="[Measures].[Count of is_coupon_applied]" caption="Count of is_coupon_applied" measure="1" displayFolder="" measureGroup="Range 3" count="0" hidden="1">
      <extLst>
        <ext xmlns:x15="http://schemas.microsoft.com/office/spreadsheetml/2010/11/main" uri="{B97F6D7D-B522-45F9-BDA1-12C45D357490}">
          <x15:cacheHierarchy aggregatedColumn="76"/>
        </ext>
      </extLst>
    </cacheHierarchy>
    <cacheHierarchy uniqueName="[Measures].[Count of rain_mode]" caption="Count of rain_mode" measure="1" displayFolder="" measureGroup="Range 3" count="0" oneField="1" hidden="1">
      <fieldsUsage count="1">
        <fieldUsage x="3"/>
      </fieldsUsage>
      <extLst>
        <ext xmlns:x15="http://schemas.microsoft.com/office/spreadsheetml/2010/11/main" uri="{B97F6D7D-B522-45F9-BDA1-12C45D357490}">
          <x15:cacheHierarchy aggregatedColumn="10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able3" uniqueName="[Table3]" caption="Table3"/>
  </dimensions>
  <measureGroups count="5">
    <measureGroup name="Range" caption="Range"/>
    <measureGroup name="Range 1" caption="Range 1"/>
    <measureGroup name="Range 2" caption="Range 2"/>
    <measureGroup name="Range 3" caption="Range 3"/>
    <measureGroup name="Table3" caption="Tabl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 refreshedDate="45932.986880555552" backgroundQuery="1" createdVersion="3" refreshedVersion="7" minRefreshableVersion="3" recordCount="0" supportSubquery="1" supportAdvancedDrill="1" xr:uid="{112FAF37-3933-4185-9887-7DA4CA6519E5}">
  <cacheSource type="external" connectionId="3">
    <extLst>
      <ext xmlns:x14="http://schemas.microsoft.com/office/spreadsheetml/2009/9/main" uri="{F057638F-6D5F-4e77-A914-E7F072B9BCA8}">
        <x14:sourceConnection name="ThisWorkbookDataModel"/>
      </ext>
    </extLst>
  </cacheSource>
  <cacheFields count="0"/>
  <cacheHierarchies count="127">
    <cacheHierarchy uniqueName="[Range].[order_id]" caption="order_id" attribute="1" defaultMemberUniqueName="[Range].[order_id].[All]" allUniqueName="[Range].[order_id].[All]" dimensionUniqueName="[Range]" displayFolder="" count="0" memberValueDatatype="5" unbalanced="0"/>
    <cacheHierarchy uniqueName="[Range].[is_coupon_applied]" caption="is_coupon_applied" attribute="1" defaultMemberUniqueName="[Range].[is_coupon_applied].[All]" allUniqueName="[Range].[is_coupon_applied].[All]" dimensionUniqueName="[Range]" displayFolder="" count="0" memberValueDatatype="11" unbalanced="0"/>
    <cacheHierarchy uniqueName="[Range].[coupon_applied]" caption="coupon_applied" attribute="1" defaultMemberUniqueName="[Range].[coupon_applied].[All]" allUniqueName="[Range].[coupon_applied].[All]" dimensionUniqueName="[Range]" displayFolder="" count="0" memberValueDatatype="130" unbalanced="0"/>
    <cacheHierarchy uniqueName="[Range].[offers_data]" caption="offers_data" attribute="1" defaultMemberUniqueName="[Range].[offers_data].[All]" allUniqueName="[Range].[offers_data].[All]" dimensionUniqueName="[Range]" displayFolder="" count="0" memberValueDatatype="130" unbalanced="0"/>
    <cacheHierarchy uniqueName="[Range].[order_time]" caption="order_time" attribute="1" defaultMemberUniqueName="[Range].[order_time].[All]" allUniqueName="[Range].[order_time].[All]" dimensionUniqueName="[Range]" displayFolder="" count="0" memberValueDatatype="130" unbalanced="0"/>
    <cacheHierarchy uniqueName="[Range].[confirmed_time]" caption="confirmed_time" attribute="1" defaultMemberUniqueName="[Range].[confirmed_time].[All]" allUniqueName="[Range].[confirmed_time].[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20" unbalanced="0"/>
    <cacheHierarchy uniqueName="[Range].[order_status]" caption="order_status" attribute="1" defaultMemberUniqueName="[Range].[order_status].[All]" allUniqueName="[Range].[order_status].[All]" dimensionUniqueName="[Range]" displayFolder="" count="0" memberValueDatatype="130" unbalanced="0"/>
    <cacheHierarchy uniqueName="[Range].[delivery_boy]" caption="delivery_boy" attribute="1" defaultMemberUniqueName="[Range].[delivery_boy].[All]" allUniqueName="[Range].[delivery_boy].[All]" dimensionUniqueName="[Range]" displayFolder="" count="0" memberValueDatatype="130" unbalanced="0"/>
    <cacheHierarchy uniqueName="[Range].[restaurant_id]" caption="restaurant_id" attribute="1" defaultMemberUniqueName="[Range].[restaurant_id].[All]" allUniqueName="[Range].[restaurant_id].[All]" dimensionUniqueName="[Range]" displayFolder="" count="0" memberValueDatatype="2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restaurant_address]" caption="restaurant_address" attribute="1" defaultMemberUniqueName="[Range].[restaurant_address].[All]" allUniqueName="[Range].[restaurant_address].[All]" dimensionUniqueName="[Range]" displayFolder="" count="0" memberValueDatatype="130" unbalanced="0"/>
    <cacheHierarchy uniqueName="[Range].[restaurant_locality]" caption="restaurant_locality" attribute="1" defaultMemberUniqueName="[Range].[restaurant_locality].[All]" allUniqueName="[Range].[restaurant_locality].[All]" dimensionUniqueName="[Range]" displayFolder="" count="0" memberValueDatatype="130" unbalanced="0"/>
    <cacheHierarchy uniqueName="[Range].[restaurant_city_name]" caption="restaurant_city_name" attribute="1" defaultMemberUniqueName="[Range].[restaurant_city_name].[All]" allUniqueName="[Range].[restaurant_city_name].[All]" dimensionUniqueName="[Range]" displayFolder="" count="0" memberValueDatatype="130" unbalanced="0"/>
    <cacheHierarchy uniqueName="[Range].[delivery_time_in_seconds]" caption="delivery_time_in_seconds" attribute="1" defaultMemberUniqueName="[Range].[delivery_time_in_seconds].[All]" allUniqueName="[Range].[delivery_time_in_seconds].[All]" dimensionUniqueName="[Range]" displayFolder="" count="0" memberValueDatatype="20" unbalanced="0"/>
    <cacheHierarchy uniqueName="[Range].[order_total]" caption="order_total" attribute="1" defaultMemberUniqueName="[Range].[order_total].[All]" allUniqueName="[Range].[order_total].[All]" dimensionUniqueName="[Range]" displayFolder="" count="0" memberValueDatatype="20" unbalanced="0"/>
    <cacheHierarchy uniqueName="[Range].[order_total_with_tip]" caption="order_total_with_tip" attribute="1" defaultMemberUniqueName="[Range].[order_total_with_tip].[All]" allUniqueName="[Range].[order_total_with_tip].[All]" dimensionUniqueName="[Range]" displayFolder="" count="0" memberValueDatatype="20" unbalanced="0"/>
    <cacheHierarchy uniqueName="[Range].[net_total]" caption="net_total" attribute="1" defaultMemberUniqueName="[Range].[net_total].[All]" allUniqueName="[Range].[net_total].[All]" dimensionUniqueName="[Range]" displayFolder="" count="0" memberValueDatatype="20" unbalanced="0"/>
    <cacheHierarchy uniqueName="[Range].[item_total]" caption="item_total" attribute="1" defaultMemberUniqueName="[Range].[item_total].[All]" allUniqueName="[Range].[item_total].[All]" dimensionUniqueName="[Range]" displayFolder="" count="0" memberValueDatatype="5" unbalanced="0"/>
    <cacheHierarchy uniqueName="[Range].[free_delivery_discount_hit]" caption="free_delivery_discount_hit" attribute="1" defaultMemberUniqueName="[Range].[free_delivery_discount_hit].[All]" allUniqueName="[Range].[free_delivery_discount_hit].[All]" dimensionUniqueName="[Range]" displayFolder="" count="0" memberValueDatatype="20" unbalanced="0"/>
    <cacheHierarchy uniqueName="[Range].[restaurant_order_rating]" caption="restaurant_order_rating" attribute="1" defaultMemberUniqueName="[Range].[restaurant_order_rating].[All]" allUniqueName="[Range].[restaurant_order_rating].[All]" dimensionUniqueName="[Range]" displayFolder="" count="0" memberValueDatatype="20" unbalanced="0"/>
    <cacheHierarchy uniqueName="[Range].[restaurant_lat_lng]" caption="restaurant_lat_lng" attribute="1" defaultMemberUniqueName="[Range].[restaurant_lat_lng].[All]" allUniqueName="[Range].[restaurant_lat_lng].[All]" dimensionUniqueName="[Range]" displayFolder="" count="0" memberValueDatatype="130" unbalanced="0"/>
    <cacheHierarchy uniqueName="[Range].[restaurant_customer_distance]" caption="restaurant_customer_distance" attribute="1" defaultMemberUniqueName="[Range].[restaurant_customer_distance].[All]" allUniqueName="[Range].[restaurant_customer_distance].[All]" dimensionUniqueName="[Range]" displayFolder="" count="0" memberValueDatatype="5" unbalanced="0"/>
    <cacheHierarchy uniqueName="[Range].[coupon_code]" caption="coupon_code" attribute="1" defaultMemberUniqueName="[Range].[coupon_code].[All]" allUniqueName="[Range].[coupon_code].[All]" dimensionUniqueName="[Range]" displayFolder="" count="0" memberValueDatatype="130" unbalanced="0"/>
    <cacheHierarchy uniqueName="[Range].[order_payment_method]" caption="order_payment_method" attribute="1" defaultMemberUniqueName="[Range].[order_payment_method].[All]" allUniqueName="[Range].[order_payment_method].[All]" dimensionUniqueName="[Range]" displayFolder="" count="0" memberValueDatatype="130" unbalanced="0"/>
    <cacheHierarchy uniqueName="[Range].[restaurant_area_name]" caption="restaurant_area_name" attribute="1" defaultMemberUniqueName="[Range].[restaurant_area_name].[All]" allUniqueName="[Range].[restaurant_area_name].[All]" dimensionUniqueName="[Range]" displayFolder="" count="0" memberValueDatatype="130" unbalanced="0"/>
    <cacheHierarchy uniqueName="[Range].[on_time]" caption="on_time" attribute="1" defaultMemberUniqueName="[Range].[on_time].[All]" allUniqueName="[Range].[on_time].[All]" dimensionUniqueName="[Range]" displayFolder="" count="0" memberValueDatatype="11" unbalanced="0"/>
    <cacheHierarchy uniqueName="[Range].[rain_mode]" caption="rain_mode" attribute="1" defaultMemberUniqueName="[Range].[rain_mode].[All]" allUniqueName="[Range].[rain_mode].[All]" dimensionUniqueName="[Range]" displayFolder="" count="0" memberValueDatatype="20" unbalanced="0"/>
    <cacheHierarchy uniqueName="[Range].[Order Mod Date]" caption="Order Mod Date" attribute="1" defaultMemberUniqueName="[Range].[Order Mod Date].[All]" allUniqueName="[Range].[Order Mod Date].[All]" dimensionUniqueName="[Range]" displayFolder="" count="0" memberValueDatatype="130" unbalanced="0"/>
    <cacheHierarchy uniqueName="[Range].[area_name_code]" caption="area_name_code" attribute="1" defaultMemberUniqueName="[Range].[area_name_code].[All]" allUniqueName="[Range].[area_name_code].[All]" dimensionUniqueName="[Range]" displayFolder="" count="0" memberValueDatatype="130" unbalanced="0"/>
    <cacheHierarchy uniqueName="[Range].[mod restaurant name]" caption="mod restaurant name" attribute="1" defaultMemberUniqueName="[Range].[mod restaurant name].[All]" allUniqueName="[Range].[mod restaurant name].[All]" dimensionUniqueName="[Range]" displayFolder="" count="0" memberValueDatatype="130" unbalanced="0"/>
    <cacheHierarchy uniqueName="[Range].[Latitude]" caption="Latitude" attribute="1" defaultMemberUniqueName="[Range].[Latitude].[All]" allUniqueName="[Range].[Latitud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5" unbalanced="0"/>
    <cacheHierarchy uniqueName="[Range 1].[order_items.name]" caption="order_items.name" attribute="1" defaultMemberUniqueName="[Range 1].[order_items.name].[All]" allUniqueName="[Range 1].[order_items.name].[All]" dimensionUniqueName="[Range 1]" displayFolder="" count="0" memberValueDatatype="130" unbalanced="0"/>
    <cacheHierarchy uniqueName="[Range 1].[order_items.is_veg]" caption="order_items.is_veg" attribute="1" defaultMemberUniqueName="[Range 1].[order_items.is_veg].[All]" allUniqueName="[Range 1].[order_items.is_veg].[All]" dimensionUniqueName="[Range 1]" displayFolder="" count="0" memberValueDatatype="20" unbalanced="0"/>
    <cacheHierarchy uniqueName="[Range 1].[order_items.quantity]" caption="order_items.quantity" attribute="1" defaultMemberUniqueName="[Range 1].[order_items.quantity].[All]" allUniqueName="[Range 1].[order_items.quantity].[All]" dimensionUniqueName="[Range 1]" displayFolder="" count="0" memberValueDatatype="20" unbalanced="0"/>
    <cacheHierarchy uniqueName="[Range 1].[Veg/Non-Veg]" caption="Veg/Non-Veg" attribute="1" defaultMemberUniqueName="[Range 1].[Veg/Non-Veg].[All]" allUniqueName="[Range 1].[Veg/Non-Veg].[All]" dimensionUniqueName="[Range 1]" displayFolder="" count="0" memberValueDatatype="130" unbalanced="0"/>
    <cacheHierarchy uniqueName="[Range 2].[order_id]" caption="order_id" attribute="1" defaultMemberUniqueName="[Range 2].[order_id].[All]" allUniqueName="[Range 2].[order_id].[All]" dimensionUniqueName="[Range 2]" displayFolder="" count="0" memberValueDatatype="5" unbalanced="0"/>
    <cacheHierarchy uniqueName="[Range 2].[is_coupon_applied]" caption="is_coupon_applied" attribute="1" defaultMemberUniqueName="[Range 2].[is_coupon_applied].[All]" allUniqueName="[Range 2].[is_coupon_applied].[All]" dimensionUniqueName="[Range 2]" displayFolder="" count="0" memberValueDatatype="11" unbalanced="0"/>
    <cacheHierarchy uniqueName="[Range 2].[coupon_applied]" caption="coupon_applied" attribute="1" defaultMemberUniqueName="[Range 2].[coupon_applied].[All]" allUniqueName="[Range 2].[coupon_applied].[All]" dimensionUniqueName="[Range 2]" displayFolder="" count="0" memberValueDatatype="130" unbalanced="0"/>
    <cacheHierarchy uniqueName="[Range 2].[offers_data]" caption="offers_data" attribute="1" defaultMemberUniqueName="[Range 2].[offers_data].[All]" allUniqueName="[Range 2].[offers_data].[All]" dimensionUniqueName="[Range 2]" displayFolder="" count="0" memberValueDatatype="130" unbalanced="0"/>
    <cacheHierarchy uniqueName="[Range 2].[order_time]" caption="order_time" attribute="1" defaultMemberUniqueName="[Range 2].[order_time].[All]" allUniqueName="[Range 2].[order_time].[All]" dimensionUniqueName="[Range 2]" displayFolder="" count="0" memberValueDatatype="130" unbalanced="0"/>
    <cacheHierarchy uniqueName="[Range 2].[confirmed_time]" caption="confirmed_time" attribute="1" defaultMemberUniqueName="[Range 2].[confirmed_time].[All]" allUniqueName="[Range 2].[confirmed_time].[All]" dimensionUniqueName="[Range 2]" displayFolder="" count="0" memberValueDatatype="130" unbalanced="0"/>
    <cacheHierarchy uniqueName="[Range 2].[customer_id]" caption="customer_id" attribute="1" defaultMemberUniqueName="[Range 2].[customer_id].[All]" allUniqueName="[Range 2].[customer_id].[All]" dimensionUniqueName="[Range 2]" displayFolder="" count="0" memberValueDatatype="20" unbalanced="0"/>
    <cacheHierarchy uniqueName="[Range 2].[order_status]" caption="order_status" attribute="1" defaultMemberUniqueName="[Range 2].[order_status].[All]" allUniqueName="[Range 2].[order_status].[All]" dimensionUniqueName="[Range 2]" displayFolder="" count="0" memberValueDatatype="130" unbalanced="0"/>
    <cacheHierarchy uniqueName="[Range 2].[delivery_boy]" caption="delivery_boy" attribute="1" defaultMemberUniqueName="[Range 2].[delivery_boy].[All]" allUniqueName="[Range 2].[delivery_boy].[All]" dimensionUniqueName="[Range 2]" displayFolder="" count="0" memberValueDatatype="130" unbalanced="0"/>
    <cacheHierarchy uniqueName="[Range 2].[restaurant_id]" caption="restaurant_id" attribute="1" defaultMemberUniqueName="[Range 2].[restaurant_id].[All]" allUniqueName="[Range 2].[restaurant_id].[All]" dimensionUniqueName="[Range 2]" displayFolder="" count="0" memberValueDatatype="20" unbalanced="0"/>
    <cacheHierarchy uniqueName="[Range 2].[restaurant_name]" caption="restaurant_name" attribute="1" defaultMemberUniqueName="[Range 2].[restaurant_name].[All]" allUniqueName="[Range 2].[restaurant_name].[All]" dimensionUniqueName="[Range 2]" displayFolder="" count="0" memberValueDatatype="130" unbalanced="0"/>
    <cacheHierarchy uniqueName="[Range 2].[restaurant_address]" caption="restaurant_address" attribute="1" defaultMemberUniqueName="[Range 2].[restaurant_address].[All]" allUniqueName="[Range 2].[restaurant_address].[All]" dimensionUniqueName="[Range 2]" displayFolder="" count="0" memberValueDatatype="130" unbalanced="0"/>
    <cacheHierarchy uniqueName="[Range 2].[restaurant_locality]" caption="restaurant_locality" attribute="1" defaultMemberUniqueName="[Range 2].[restaurant_locality].[All]" allUniqueName="[Range 2].[restaurant_locality].[All]" dimensionUniqueName="[Range 2]" displayFolder="" count="0" memberValueDatatype="130" unbalanced="0"/>
    <cacheHierarchy uniqueName="[Range 2].[restaurant_city_name]" caption="restaurant_city_name" attribute="1" defaultMemberUniqueName="[Range 2].[restaurant_city_name].[All]" allUniqueName="[Range 2].[restaurant_city_name].[All]" dimensionUniqueName="[Range 2]" displayFolder="" count="0" memberValueDatatype="130" unbalanced="0"/>
    <cacheHierarchy uniqueName="[Range 2].[delivery_time_in_seconds]" caption="delivery_time_in_seconds" attribute="1" defaultMemberUniqueName="[Range 2].[delivery_time_in_seconds].[All]" allUniqueName="[Range 2].[delivery_time_in_seconds].[All]" dimensionUniqueName="[Range 2]" displayFolder="" count="0" memberValueDatatype="20" unbalanced="0"/>
    <cacheHierarchy uniqueName="[Range 2].[order_total]" caption="order_total" attribute="1" defaultMemberUniqueName="[Range 2].[order_total].[All]" allUniqueName="[Range 2].[order_total].[All]" dimensionUniqueName="[Range 2]" displayFolder="" count="0" memberValueDatatype="20" unbalanced="0"/>
    <cacheHierarchy uniqueName="[Range 2].[order_total_with_tip]" caption="order_total_with_tip" attribute="1" defaultMemberUniqueName="[Range 2].[order_total_with_tip].[All]" allUniqueName="[Range 2].[order_total_with_tip].[All]" dimensionUniqueName="[Range 2]" displayFolder="" count="0" memberValueDatatype="20" unbalanced="0"/>
    <cacheHierarchy uniqueName="[Range 2].[net_total]" caption="net_total" attribute="1" defaultMemberUniqueName="[Range 2].[net_total].[All]" allUniqueName="[Range 2].[net_total].[All]" dimensionUniqueName="[Range 2]" displayFolder="" count="0" memberValueDatatype="20" unbalanced="0"/>
    <cacheHierarchy uniqueName="[Range 2].[item_total]" caption="item_total" attribute="1" defaultMemberUniqueName="[Range 2].[item_total].[All]" allUniqueName="[Range 2].[item_total].[All]" dimensionUniqueName="[Range 2]" displayFolder="" count="0" memberValueDatatype="5" unbalanced="0"/>
    <cacheHierarchy uniqueName="[Range 2].[free_delivery_discount_hit]" caption="free_delivery_discount_hit" attribute="1" defaultMemberUniqueName="[Range 2].[free_delivery_discount_hit].[All]" allUniqueName="[Range 2].[free_delivery_discount_hit].[All]" dimensionUniqueName="[Range 2]" displayFolder="" count="0" memberValueDatatype="20" unbalanced="0"/>
    <cacheHierarchy uniqueName="[Range 2].[restaurant_order_rating]" caption="restaurant_order_rating" attribute="1" defaultMemberUniqueName="[Range 2].[restaurant_order_rating].[All]" allUniqueName="[Range 2].[restaurant_order_rating].[All]" dimensionUniqueName="[Range 2]" displayFolder="" count="0" memberValueDatatype="20" unbalanced="0"/>
    <cacheHierarchy uniqueName="[Range 2].[restaurant_lat_lng]" caption="restaurant_lat_lng" attribute="1" defaultMemberUniqueName="[Range 2].[restaurant_lat_lng].[All]" allUniqueName="[Range 2].[restaurant_lat_lng].[All]" dimensionUniqueName="[Range 2]" displayFolder="" count="0" memberValueDatatype="130" unbalanced="0"/>
    <cacheHierarchy uniqueName="[Range 2].[restaurant_customer_distance]" caption="restaurant_customer_distance" attribute="1" defaultMemberUniqueName="[Range 2].[restaurant_customer_distance].[All]" allUniqueName="[Range 2].[restaurant_customer_distance].[All]" dimensionUniqueName="[Range 2]" displayFolder="" count="0" memberValueDatatype="5" unbalanced="0"/>
    <cacheHierarchy uniqueName="[Range 2].[coupon_code]" caption="coupon_code" attribute="1" defaultMemberUniqueName="[Range 2].[coupon_code].[All]" allUniqueName="[Range 2].[coupon_code].[All]" dimensionUniqueName="[Range 2]" displayFolder="" count="0" memberValueDatatype="130" unbalanced="0"/>
    <cacheHierarchy uniqueName="[Range 2].[order_payment_method]" caption="order_payment_method" attribute="1" defaultMemberUniqueName="[Range 2].[order_payment_method].[All]" allUniqueName="[Range 2].[order_payment_method].[All]" dimensionUniqueName="[Range 2]" displayFolder="" count="0" memberValueDatatype="130" unbalanced="0"/>
    <cacheHierarchy uniqueName="[Range 2].[restaurant_area_name]" caption="restaurant_area_name" attribute="1" defaultMemberUniqueName="[Range 2].[restaurant_area_name].[All]" allUniqueName="[Range 2].[restaurant_area_name].[All]" dimensionUniqueName="[Range 2]" displayFolder="" count="0" memberValueDatatype="130" unbalanced="0"/>
    <cacheHierarchy uniqueName="[Range 2].[on_time]" caption="on_time" attribute="1" defaultMemberUniqueName="[Range 2].[on_time].[All]" allUniqueName="[Range 2].[on_time].[All]" dimensionUniqueName="[Range 2]" displayFolder="" count="0" memberValueDatatype="11" unbalanced="0"/>
    <cacheHierarchy uniqueName="[Range 2].[rain_mode]" caption="rain_mode" attribute="1" defaultMemberUniqueName="[Range 2].[rain_mode].[All]" allUniqueName="[Range 2].[rain_mode].[All]" dimensionUniqueName="[Range 2]" displayFolder="" count="0" memberValueDatatype="20" unbalanced="0"/>
    <cacheHierarchy uniqueName="[Range 2].[Order Mod Date]" caption="Order Mod Date" attribute="1" defaultMemberUniqueName="[Range 2].[Order Mod Date].[All]" allUniqueName="[Range 2].[Order Mod Date].[All]" dimensionUniqueName="[Range 2]" displayFolder="" count="0" memberValueDatatype="130" unbalanced="0"/>
    <cacheHierarchy uniqueName="[Range 2].[area_name_code]" caption="area_name_code" attribute="1" defaultMemberUniqueName="[Range 2].[area_name_code].[All]" allUniqueName="[Range 2].[area_name_code].[All]" dimensionUniqueName="[Range 2]" displayFolder="" count="0" memberValueDatatype="130" unbalanced="0"/>
    <cacheHierarchy uniqueName="[Range 2].[mod restaurant name]" caption="mod restaurant name" attribute="1" defaultMemberUniqueName="[Range 2].[mod restaurant name].[All]" allUniqueName="[Range 2].[mod restaurant name].[All]" dimensionUniqueName="[Range 2]" displayFolder="" count="0" memberValueDatatype="130" unbalanced="0"/>
    <cacheHierarchy uniqueName="[Range 2].[Latitude]" caption="Latitude" attribute="1" defaultMemberUniqueName="[Range 2].[Latitude].[All]" allUniqueName="[Range 2].[Latitud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130" unbalanced="0"/>
    <cacheHierarchy uniqueName="[Range 2].[month]" caption="month" attribute="1" time="1" defaultMemberUniqueName="[Range 2].[month].[All]" allUniqueName="[Range 2].[month].[All]" dimensionUniqueName="[Range 2]" displayFolder="" count="0" memberValueDatatype="7" unbalanced="0"/>
    <cacheHierarchy uniqueName="[Range 2].[month (Year)]" caption="month (Year)" attribute="1" defaultMemberUniqueName="[Range 2].[month (Year)].[All]" allUniqueName="[Range 2].[month (Year)].[All]" dimensionUniqueName="[Range 2]" displayFolder="" count="0" memberValueDatatype="130" unbalanced="0"/>
    <cacheHierarchy uniqueName="[Range 2].[month (Quarter)]" caption="month (Quarter)" attribute="1" defaultMemberUniqueName="[Range 2].[month (Quarter)].[All]" allUniqueName="[Range 2].[month (Quarter)].[All]" dimensionUniqueName="[Range 2]" displayFolder="" count="0" memberValueDatatype="130" unbalanced="0"/>
    <cacheHierarchy uniqueName="[Range 2].[month (Month)]" caption="month (Month)" attribute="1" defaultMemberUniqueName="[Range 2].[month (Month)].[All]" allUniqueName="[Range 2].[month (Month)].[All]" dimensionUniqueName="[Range 2]" displayFolder="" count="0" memberValueDatatype="130" unbalanced="0"/>
    <cacheHierarchy uniqueName="[Range 3].[order_id]" caption="order_id" attribute="1" defaultMemberUniqueName="[Range 3].[order_id].[All]" allUniqueName="[Range 3].[order_id].[All]" dimensionUniqueName="[Range 3]" displayFolder="" count="0" memberValueDatatype="5" unbalanced="0"/>
    <cacheHierarchy uniqueName="[Range 3].[is_coupon_applied]" caption="is_coupon_applied" attribute="1" defaultMemberUniqueName="[Range 3].[is_coupon_applied].[All]" allUniqueName="[Range 3].[is_coupon_applied].[All]" dimensionUniqueName="[Range 3]" displayFolder="" count="0" memberValueDatatype="11" unbalanced="0"/>
    <cacheHierarchy uniqueName="[Range 3].[coupon_applied]" caption="coupon_applied" attribute="1" defaultMemberUniqueName="[Range 3].[coupon_applied].[All]" allUniqueName="[Range 3].[coupon_applied].[All]" dimensionUniqueName="[Range 3]" displayFolder="" count="0" memberValueDatatype="130" unbalanced="0"/>
    <cacheHierarchy uniqueName="[Range 3].[offers_data]" caption="offers_data" attribute="1" defaultMemberUniqueName="[Range 3].[offers_data].[All]" allUniqueName="[Range 3].[offers_data].[All]" dimensionUniqueName="[Range 3]" displayFolder="" count="0" memberValueDatatype="130" unbalanced="0"/>
    <cacheHierarchy uniqueName="[Range 3].[order_time]" caption="order_time" attribute="1" defaultMemberUniqueName="[Range 3].[order_time].[All]" allUniqueName="[Range 3].[order_time].[All]" dimensionUniqueName="[Range 3]" displayFolder="" count="0" memberValueDatatype="130" unbalanced="0"/>
    <cacheHierarchy uniqueName="[Range 3].[confirmed_time]" caption="confirmed_time" attribute="1" defaultMemberUniqueName="[Range 3].[confirmed_time].[All]" allUniqueName="[Range 3].[confirmed_time].[All]" dimensionUniqueName="[Range 3]" displayFolder="" count="0" memberValueDatatype="130" unbalanced="0"/>
    <cacheHierarchy uniqueName="[Range 3].[customer_id]" caption="customer_id" attribute="1" defaultMemberUniqueName="[Range 3].[customer_id].[All]" allUniqueName="[Range 3].[customer_id].[All]" dimensionUniqueName="[Range 3]" displayFolder="" count="0" memberValueDatatype="20" unbalanced="0"/>
    <cacheHierarchy uniqueName="[Range 3].[order_status]" caption="order_status" attribute="1" defaultMemberUniqueName="[Range 3].[order_status].[All]" allUniqueName="[Range 3].[order_status].[All]" dimensionUniqueName="[Range 3]" displayFolder="" count="0" memberValueDatatype="130" unbalanced="0"/>
    <cacheHierarchy uniqueName="[Range 3].[delivery_boy]" caption="delivery_boy" attribute="1" defaultMemberUniqueName="[Range 3].[delivery_boy].[All]" allUniqueName="[Range 3].[delivery_boy].[All]" dimensionUniqueName="[Range 3]" displayFolder="" count="0" memberValueDatatype="130" unbalanced="0"/>
    <cacheHierarchy uniqueName="[Range 3].[restaurant_id]" caption="restaurant_id" attribute="1" defaultMemberUniqueName="[Range 3].[restaurant_id].[All]" allUniqueName="[Range 3].[restaurant_id].[All]" dimensionUniqueName="[Range 3]" displayFolder="" count="0" memberValueDatatype="20" unbalanced="0"/>
    <cacheHierarchy uniqueName="[Range 3].[restaurant_name]" caption="restaurant_name" attribute="1" defaultMemberUniqueName="[Range 3].[restaurant_name].[All]" allUniqueName="[Range 3].[restaurant_name].[All]" dimensionUniqueName="[Range 3]" displayFolder="" count="0" memberValueDatatype="130" unbalanced="0"/>
    <cacheHierarchy uniqueName="[Range 3].[restaurant_address]" caption="restaurant_address" attribute="1" defaultMemberUniqueName="[Range 3].[restaurant_address].[All]" allUniqueName="[Range 3].[restaurant_address].[All]" dimensionUniqueName="[Range 3]" displayFolder="" count="0" memberValueDatatype="130" unbalanced="0"/>
    <cacheHierarchy uniqueName="[Range 3].[restaurant_locality]" caption="restaurant_locality" attribute="1" defaultMemberUniqueName="[Range 3].[restaurant_locality].[All]" allUniqueName="[Range 3].[restaurant_locality].[All]" dimensionUniqueName="[Range 3]" displayFolder="" count="0" memberValueDatatype="130" unbalanced="0"/>
    <cacheHierarchy uniqueName="[Range 3].[restaurant_city_name]" caption="restaurant_city_name" attribute="1" defaultMemberUniqueName="[Range 3].[restaurant_city_name].[All]" allUniqueName="[Range 3].[restaurant_city_name].[All]" dimensionUniqueName="[Range 3]" displayFolder="" count="0" memberValueDatatype="130" unbalanced="0"/>
    <cacheHierarchy uniqueName="[Range 3].[delivery_time_in_seconds]" caption="delivery_time_in_seconds" attribute="1" defaultMemberUniqueName="[Range 3].[delivery_time_in_seconds].[All]" allUniqueName="[Range 3].[delivery_time_in_seconds].[All]" dimensionUniqueName="[Range 3]" displayFolder="" count="0" memberValueDatatype="20" unbalanced="0"/>
    <cacheHierarchy uniqueName="[Range 3].[order_total]" caption="order_total" attribute="1" defaultMemberUniqueName="[Range 3].[order_total].[All]" allUniqueName="[Range 3].[order_total].[All]" dimensionUniqueName="[Range 3]" displayFolder="" count="0" memberValueDatatype="20" unbalanced="0"/>
    <cacheHierarchy uniqueName="[Range 3].[order_total_with_tip]" caption="order_total_with_tip" attribute="1" defaultMemberUniqueName="[Range 3].[order_total_with_tip].[All]" allUniqueName="[Range 3].[order_total_with_tip].[All]" dimensionUniqueName="[Range 3]" displayFolder="" count="0" memberValueDatatype="20" unbalanced="0"/>
    <cacheHierarchy uniqueName="[Range 3].[net_total]" caption="net_total" attribute="1" defaultMemberUniqueName="[Range 3].[net_total].[All]" allUniqueName="[Range 3].[net_total].[All]" dimensionUniqueName="[Range 3]" displayFolder="" count="0" memberValueDatatype="20" unbalanced="0"/>
    <cacheHierarchy uniqueName="[Range 3].[item_total]" caption="item_total" attribute="1" defaultMemberUniqueName="[Range 3].[item_total].[All]" allUniqueName="[Range 3].[item_total].[All]" dimensionUniqueName="[Range 3]" displayFolder="" count="0" memberValueDatatype="5" unbalanced="0"/>
    <cacheHierarchy uniqueName="[Range 3].[free_delivery_discount_hit]" caption="free_delivery_discount_hit" attribute="1" defaultMemberUniqueName="[Range 3].[free_delivery_discount_hit].[All]" allUniqueName="[Range 3].[free_delivery_discount_hit].[All]" dimensionUniqueName="[Range 3]" displayFolder="" count="0" memberValueDatatype="20" unbalanced="0"/>
    <cacheHierarchy uniqueName="[Range 3].[restaurant_order_rating]" caption="restaurant_order_rating" attribute="1" defaultMemberUniqueName="[Range 3].[restaurant_order_rating].[All]" allUniqueName="[Range 3].[restaurant_order_rating].[All]" dimensionUniqueName="[Range 3]" displayFolder="" count="0" memberValueDatatype="20" unbalanced="0"/>
    <cacheHierarchy uniqueName="[Range 3].[restaurant_lat_lng]" caption="restaurant_lat_lng" attribute="1" defaultMemberUniqueName="[Range 3].[restaurant_lat_lng].[All]" allUniqueName="[Range 3].[restaurant_lat_lng].[All]" dimensionUniqueName="[Range 3]" displayFolder="" count="0" memberValueDatatype="130" unbalanced="0"/>
    <cacheHierarchy uniqueName="[Range 3].[restaurant_customer_distance]" caption="restaurant_customer_distance" attribute="1" defaultMemberUniqueName="[Range 3].[restaurant_customer_distance].[All]" allUniqueName="[Range 3].[restaurant_customer_distance].[All]" dimensionUniqueName="[Range 3]" displayFolder="" count="0" memberValueDatatype="5" unbalanced="0"/>
    <cacheHierarchy uniqueName="[Range 3].[coupon_code]" caption="coupon_code" attribute="1" defaultMemberUniqueName="[Range 3].[coupon_code].[All]" allUniqueName="[Range 3].[coupon_code].[All]" dimensionUniqueName="[Range 3]" displayFolder="" count="0" memberValueDatatype="130" unbalanced="0"/>
    <cacheHierarchy uniqueName="[Range 3].[order_payment_method]" caption="order_payment_method" attribute="1" defaultMemberUniqueName="[Range 3].[order_payment_method].[All]" allUniqueName="[Range 3].[order_payment_method].[All]" dimensionUniqueName="[Range 3]" displayFolder="" count="0" memberValueDatatype="130" unbalanced="0"/>
    <cacheHierarchy uniqueName="[Range 3].[restaurant_area_name]" caption="restaurant_area_name" attribute="1" defaultMemberUniqueName="[Range 3].[restaurant_area_name].[All]" allUniqueName="[Range 3].[restaurant_area_name].[All]" dimensionUniqueName="[Range 3]" displayFolder="" count="0" memberValueDatatype="130" unbalanced="0"/>
    <cacheHierarchy uniqueName="[Range 3].[on_time]" caption="on_time" attribute="1" defaultMemberUniqueName="[Range 3].[on_time].[All]" allUniqueName="[Range 3].[on_time].[All]" dimensionUniqueName="[Range 3]" displayFolder="" count="0" memberValueDatatype="11" unbalanced="0"/>
    <cacheHierarchy uniqueName="[Range 3].[rain_mode]" caption="rain_mode" attribute="1" defaultMemberUniqueName="[Range 3].[rain_mode].[All]" allUniqueName="[Range 3].[rain_mode].[All]" dimensionUniqueName="[Range 3]" displayFolder="" count="0" memberValueDatatype="20" unbalanced="0"/>
    <cacheHierarchy uniqueName="[Range 3].[Order Mod Date]" caption="Order Mod Date" attribute="1" defaultMemberUniqueName="[Range 3].[Order Mod Date].[All]" allUniqueName="[Range 3].[Order Mod Date].[All]" dimensionUniqueName="[Range 3]" displayFolder="" count="0" memberValueDatatype="130" unbalanced="0"/>
    <cacheHierarchy uniqueName="[Range 3].[area_name_code]" caption="area_name_code" attribute="1" defaultMemberUniqueName="[Range 3].[area_name_code].[All]" allUniqueName="[Range 3].[area_name_code].[All]" dimensionUniqueName="[Range 3]" displayFolder="" count="0" memberValueDatatype="130" unbalanced="0"/>
    <cacheHierarchy uniqueName="[Range 3].[mod restaurant name]" caption="mod restaurant name" attribute="1" defaultMemberUniqueName="[Range 3].[mod restaurant name].[All]" allUniqueName="[Range 3].[mod restaurant name].[All]" dimensionUniqueName="[Range 3]" displayFolder="" count="0" memberValueDatatype="130" unbalanced="0"/>
    <cacheHierarchy uniqueName="[Table3].[Latitude]" caption="Latitude" attribute="1" defaultMemberUniqueName="[Table3].[Latitude].[All]" allUniqueName="[Table3].[Latitude].[All]" dimensionUniqueName="[Table3]" displayFolder="" count="0" memberValueDatatype="130" unbalanced="0"/>
    <cacheHierarchy uniqueName="[Table3].[Longitude]" caption="Longitude" attribute="1" defaultMemberUniqueName="[Table3].[Longitude].[All]" allUniqueName="[Table3].[Longitude].[All]" dimensionUniqueName="[Table3]" displayFolder="" count="0" memberValueDatatype="130" unbalanced="0"/>
    <cacheHierarchy uniqueName="[Range 2].[month (Month Index)]" caption="month (Month Index)" attribute="1" defaultMemberUniqueName="[Range 2].[month (Month Index)].[All]" allUniqueName="[Range 2].[month (Month Index)].[All]" dimensionUniqueName="[Range 2]" displayFolder="" count="0" memberValueDatatype="20" unbalanced="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item_total]" caption="Sum of item_total" measure="1" displayFolder="" measureGroup="Range" count="0" hidden="1">
      <extLst>
        <ext xmlns:x15="http://schemas.microsoft.com/office/spreadsheetml/2010/11/main" uri="{B97F6D7D-B522-45F9-BDA1-12C45D357490}">
          <x15:cacheHierarchy aggregatedColumn="18"/>
        </ext>
      </extLst>
    </cacheHierarchy>
    <cacheHierarchy uniqueName="[Measures].[Count of mod restaurant name]" caption="Count of mod restaurant name" measure="1" displayFolder="" measureGroup="Range" count="0" hidden="1">
      <extLst>
        <ext xmlns:x15="http://schemas.microsoft.com/office/spreadsheetml/2010/11/main" uri="{B97F6D7D-B522-45F9-BDA1-12C45D357490}">
          <x15:cacheHierarchy aggregatedColumn="30"/>
        </ext>
      </extLst>
    </cacheHierarchy>
    <cacheHierarchy uniqueName="[Measures].[Sum of net_total]" caption="Sum of net_total" measure="1" displayFolder="" measureGroup="Range" count="0" hidden="1">
      <extLst>
        <ext xmlns:x15="http://schemas.microsoft.com/office/spreadsheetml/2010/11/main" uri="{B97F6D7D-B522-45F9-BDA1-12C45D357490}">
          <x15:cacheHierarchy aggregatedColumn="17"/>
        </ext>
      </extLst>
    </cacheHierarchy>
    <cacheHierarchy uniqueName="[Measures].[Count of order_time]" caption="Count of order_time" measure="1" displayFolder="" measureGroup="Range" count="0" hidden="1">
      <extLst>
        <ext xmlns:x15="http://schemas.microsoft.com/office/spreadsheetml/2010/11/main" uri="{B97F6D7D-B522-45F9-BDA1-12C45D357490}">
          <x15:cacheHierarchy aggregatedColumn="4"/>
        </ext>
      </extLst>
    </cacheHierarchy>
    <cacheHierarchy uniqueName="[Measures].[Count of Order Mod Date]" caption="Count of Order Mod Date" measure="1" displayFolder="" measureGroup="Range"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Range 2" count="0" hidden="1">
      <extLst>
        <ext xmlns:x15="http://schemas.microsoft.com/office/spreadsheetml/2010/11/main" uri="{B97F6D7D-B522-45F9-BDA1-12C45D357490}">
          <x15:cacheHierarchy aggregatedColumn="38"/>
        </ext>
      </extLst>
    </cacheHierarchy>
    <cacheHierarchy uniqueName="[Measures].[Count of order_id]" caption="Count of order_id" measure="1" displayFolder="" measureGroup="Range 2" count="0" hidden="1">
      <extLst>
        <ext xmlns:x15="http://schemas.microsoft.com/office/spreadsheetml/2010/11/main" uri="{B97F6D7D-B522-45F9-BDA1-12C45D357490}">
          <x15:cacheHierarchy aggregatedColumn="38"/>
        </ext>
      </extLst>
    </cacheHierarchy>
    <cacheHierarchy uniqueName="[Measures].[Sum of item_total 2]" caption="Sum of item_total 2" measure="1" displayFolder="" measureGroup="Range 2" count="0" hidden="1">
      <extLst>
        <ext xmlns:x15="http://schemas.microsoft.com/office/spreadsheetml/2010/11/main" uri="{B97F6D7D-B522-45F9-BDA1-12C45D357490}">
          <x15:cacheHierarchy aggregatedColumn="56"/>
        </ext>
      </extLst>
    </cacheHierarchy>
    <cacheHierarchy uniqueName="[Measures].[Sum of order_items.quantity]" caption="Sum of order_items.quantity" measure="1" displayFolder="" measureGroup="Range 1" count="0" hidden="1">
      <extLst>
        <ext xmlns:x15="http://schemas.microsoft.com/office/spreadsheetml/2010/11/main" uri="{B97F6D7D-B522-45F9-BDA1-12C45D357490}">
          <x15:cacheHierarchy aggregatedColumn="36"/>
        </ext>
      </extLst>
    </cacheHierarchy>
    <cacheHierarchy uniqueName="[Measures].[Count of order_items.name]" caption="Count of order_items.name" measure="1" displayFolder="" measureGroup="Range 1" count="0" hidden="1">
      <extLst>
        <ext xmlns:x15="http://schemas.microsoft.com/office/spreadsheetml/2010/11/main" uri="{B97F6D7D-B522-45F9-BDA1-12C45D357490}">
          <x15:cacheHierarchy aggregatedColumn="34"/>
        </ext>
      </extLst>
    </cacheHierarchy>
    <cacheHierarchy uniqueName="[Measures].[Sum of order_id 2]" caption="Sum of order_id 2" measure="1" displayFolder="" measureGroup="Range 3" count="0" hidden="1">
      <extLst>
        <ext xmlns:x15="http://schemas.microsoft.com/office/spreadsheetml/2010/11/main" uri="{B97F6D7D-B522-45F9-BDA1-12C45D357490}">
          <x15:cacheHierarchy aggregatedColumn="75"/>
        </ext>
      </extLst>
    </cacheHierarchy>
    <cacheHierarchy uniqueName="[Measures].[Count of order_id 2]" caption="Count of order_id 2" measure="1" displayFolder="" measureGroup="Range 3" count="0" hidden="1">
      <extLst>
        <ext xmlns:x15="http://schemas.microsoft.com/office/spreadsheetml/2010/11/main" uri="{B97F6D7D-B522-45F9-BDA1-12C45D357490}">
          <x15:cacheHierarchy aggregatedColumn="7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able3" uniqueName="[Table3]" caption="Table3"/>
  </dimensions>
  <measureGroups count="5">
    <measureGroup name="Range" caption="Range"/>
    <measureGroup name="Range 1" caption="Range 1"/>
    <measureGroup name="Range 2" caption="Range 2"/>
    <measureGroup name="Range 3" caption="Range 3"/>
    <measureGroup name="Table3" caption="Tabl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licerData="1" pivotCacheId="1993396853"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 refreshedDate="45933.001600578704" backgroundQuery="1" createdVersion="3" refreshedVersion="7" minRefreshableVersion="3" recordCount="0" supportSubquery="1" supportAdvancedDrill="1" xr:uid="{E5C38E17-D58F-43B6-99ED-EBA0AE8B06C7}">
  <cacheSource type="external" connectionId="3">
    <extLst>
      <ext xmlns:x14="http://schemas.microsoft.com/office/spreadsheetml/2009/9/main" uri="{F057638F-6D5F-4e77-A914-E7F072B9BCA8}">
        <x14:sourceConnection name="ThisWorkbookDataModel"/>
      </ext>
    </extLst>
  </cacheSource>
  <cacheFields count="0"/>
  <cacheHierarchies count="127">
    <cacheHierarchy uniqueName="[Range].[order_id]" caption="order_id" attribute="1" defaultMemberUniqueName="[Range].[order_id].[All]" allUniqueName="[Range].[order_id].[All]" dimensionUniqueName="[Range]" displayFolder="" count="0" memberValueDatatype="5" unbalanced="0"/>
    <cacheHierarchy uniqueName="[Range].[is_coupon_applied]" caption="is_coupon_applied" attribute="1" defaultMemberUniqueName="[Range].[is_coupon_applied].[All]" allUniqueName="[Range].[is_coupon_applied].[All]" dimensionUniqueName="[Range]" displayFolder="" count="0" memberValueDatatype="11" unbalanced="0"/>
    <cacheHierarchy uniqueName="[Range].[coupon_applied]" caption="coupon_applied" attribute="1" defaultMemberUniqueName="[Range].[coupon_applied].[All]" allUniqueName="[Range].[coupon_applied].[All]" dimensionUniqueName="[Range]" displayFolder="" count="0" memberValueDatatype="130" unbalanced="0"/>
    <cacheHierarchy uniqueName="[Range].[offers_data]" caption="offers_data" attribute="1" defaultMemberUniqueName="[Range].[offers_data].[All]" allUniqueName="[Range].[offers_data].[All]" dimensionUniqueName="[Range]" displayFolder="" count="0" memberValueDatatype="130" unbalanced="0"/>
    <cacheHierarchy uniqueName="[Range].[order_time]" caption="order_time" attribute="1" defaultMemberUniqueName="[Range].[order_time].[All]" allUniqueName="[Range].[order_time].[All]" dimensionUniqueName="[Range]" displayFolder="" count="0" memberValueDatatype="130" unbalanced="0"/>
    <cacheHierarchy uniqueName="[Range].[confirmed_time]" caption="confirmed_time" attribute="1" defaultMemberUniqueName="[Range].[confirmed_time].[All]" allUniqueName="[Range].[confirmed_time].[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20" unbalanced="0"/>
    <cacheHierarchy uniqueName="[Range].[order_status]" caption="order_status" attribute="1" defaultMemberUniqueName="[Range].[order_status].[All]" allUniqueName="[Range].[order_status].[All]" dimensionUniqueName="[Range]" displayFolder="" count="0" memberValueDatatype="130" unbalanced="0"/>
    <cacheHierarchy uniqueName="[Range].[delivery_boy]" caption="delivery_boy" attribute="1" defaultMemberUniqueName="[Range].[delivery_boy].[All]" allUniqueName="[Range].[delivery_boy].[All]" dimensionUniqueName="[Range]" displayFolder="" count="0" memberValueDatatype="130" unbalanced="0"/>
    <cacheHierarchy uniqueName="[Range].[restaurant_id]" caption="restaurant_id" attribute="1" defaultMemberUniqueName="[Range].[restaurant_id].[All]" allUniqueName="[Range].[restaurant_id].[All]" dimensionUniqueName="[Range]" displayFolder="" count="0" memberValueDatatype="2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restaurant_address]" caption="restaurant_address" attribute="1" defaultMemberUniqueName="[Range].[restaurant_address].[All]" allUniqueName="[Range].[restaurant_address].[All]" dimensionUniqueName="[Range]" displayFolder="" count="0" memberValueDatatype="130" unbalanced="0"/>
    <cacheHierarchy uniqueName="[Range].[restaurant_locality]" caption="restaurant_locality" attribute="1" defaultMemberUniqueName="[Range].[restaurant_locality].[All]" allUniqueName="[Range].[restaurant_locality].[All]" dimensionUniqueName="[Range]" displayFolder="" count="0" memberValueDatatype="130" unbalanced="0"/>
    <cacheHierarchy uniqueName="[Range].[restaurant_city_name]" caption="restaurant_city_name" attribute="1" defaultMemberUniqueName="[Range].[restaurant_city_name].[All]" allUniqueName="[Range].[restaurant_city_name].[All]" dimensionUniqueName="[Range]" displayFolder="" count="0" memberValueDatatype="130" unbalanced="0"/>
    <cacheHierarchy uniqueName="[Range].[delivery_time_in_seconds]" caption="delivery_time_in_seconds" attribute="1" defaultMemberUniqueName="[Range].[delivery_time_in_seconds].[All]" allUniqueName="[Range].[delivery_time_in_seconds].[All]" dimensionUniqueName="[Range]" displayFolder="" count="0" memberValueDatatype="20" unbalanced="0"/>
    <cacheHierarchy uniqueName="[Range].[order_total]" caption="order_total" attribute="1" defaultMemberUniqueName="[Range].[order_total].[All]" allUniqueName="[Range].[order_total].[All]" dimensionUniqueName="[Range]" displayFolder="" count="0" memberValueDatatype="20" unbalanced="0"/>
    <cacheHierarchy uniqueName="[Range].[order_total_with_tip]" caption="order_total_with_tip" attribute="1" defaultMemberUniqueName="[Range].[order_total_with_tip].[All]" allUniqueName="[Range].[order_total_with_tip].[All]" dimensionUniqueName="[Range]" displayFolder="" count="0" memberValueDatatype="20" unbalanced="0"/>
    <cacheHierarchy uniqueName="[Range].[net_total]" caption="net_total" attribute="1" defaultMemberUniqueName="[Range].[net_total].[All]" allUniqueName="[Range].[net_total].[All]" dimensionUniqueName="[Range]" displayFolder="" count="0" memberValueDatatype="20" unbalanced="0"/>
    <cacheHierarchy uniqueName="[Range].[item_total]" caption="item_total" attribute="1" defaultMemberUniqueName="[Range].[item_total].[All]" allUniqueName="[Range].[item_total].[All]" dimensionUniqueName="[Range]" displayFolder="" count="0" memberValueDatatype="5" unbalanced="0"/>
    <cacheHierarchy uniqueName="[Range].[free_delivery_discount_hit]" caption="free_delivery_discount_hit" attribute="1" defaultMemberUniqueName="[Range].[free_delivery_discount_hit].[All]" allUniqueName="[Range].[free_delivery_discount_hit].[All]" dimensionUniqueName="[Range]" displayFolder="" count="0" memberValueDatatype="20" unbalanced="0"/>
    <cacheHierarchy uniqueName="[Range].[restaurant_order_rating]" caption="restaurant_order_rating" attribute="1" defaultMemberUniqueName="[Range].[restaurant_order_rating].[All]" allUniqueName="[Range].[restaurant_order_rating].[All]" dimensionUniqueName="[Range]" displayFolder="" count="0" memberValueDatatype="20" unbalanced="0"/>
    <cacheHierarchy uniqueName="[Range].[restaurant_lat_lng]" caption="restaurant_lat_lng" attribute="1" defaultMemberUniqueName="[Range].[restaurant_lat_lng].[All]" allUniqueName="[Range].[restaurant_lat_lng].[All]" dimensionUniqueName="[Range]" displayFolder="" count="0" memberValueDatatype="130" unbalanced="0"/>
    <cacheHierarchy uniqueName="[Range].[restaurant_customer_distance]" caption="restaurant_customer_distance" attribute="1" defaultMemberUniqueName="[Range].[restaurant_customer_distance].[All]" allUniqueName="[Range].[restaurant_customer_distance].[All]" dimensionUniqueName="[Range]" displayFolder="" count="0" memberValueDatatype="5" unbalanced="0"/>
    <cacheHierarchy uniqueName="[Range].[coupon_code]" caption="coupon_code" attribute="1" defaultMemberUniqueName="[Range].[coupon_code].[All]" allUniqueName="[Range].[coupon_code].[All]" dimensionUniqueName="[Range]" displayFolder="" count="0" memberValueDatatype="130" unbalanced="0"/>
    <cacheHierarchy uniqueName="[Range].[order_payment_method]" caption="order_payment_method" attribute="1" defaultMemberUniqueName="[Range].[order_payment_method].[All]" allUniqueName="[Range].[order_payment_method].[All]" dimensionUniqueName="[Range]" displayFolder="" count="0" memberValueDatatype="130" unbalanced="0"/>
    <cacheHierarchy uniqueName="[Range].[restaurant_area_name]" caption="restaurant_area_name" attribute="1" defaultMemberUniqueName="[Range].[restaurant_area_name].[All]" allUniqueName="[Range].[restaurant_area_name].[All]" dimensionUniqueName="[Range]" displayFolder="" count="0" memberValueDatatype="130" unbalanced="0"/>
    <cacheHierarchy uniqueName="[Range].[on_time]" caption="on_time" attribute="1" defaultMemberUniqueName="[Range].[on_time].[All]" allUniqueName="[Range].[on_time].[All]" dimensionUniqueName="[Range]" displayFolder="" count="0" memberValueDatatype="11" unbalanced="0"/>
    <cacheHierarchy uniqueName="[Range].[rain_mode]" caption="rain_mode" attribute="1" defaultMemberUniqueName="[Range].[rain_mode].[All]" allUniqueName="[Range].[rain_mode].[All]" dimensionUniqueName="[Range]" displayFolder="" count="0" memberValueDatatype="20" unbalanced="0"/>
    <cacheHierarchy uniqueName="[Range].[Order Mod Date]" caption="Order Mod Date" attribute="1" defaultMemberUniqueName="[Range].[Order Mod Date].[All]" allUniqueName="[Range].[Order Mod Date].[All]" dimensionUniqueName="[Range]" displayFolder="" count="0" memberValueDatatype="130" unbalanced="0"/>
    <cacheHierarchy uniqueName="[Range].[area_name_code]" caption="area_name_code" attribute="1" defaultMemberUniqueName="[Range].[area_name_code].[All]" allUniqueName="[Range].[area_name_code].[All]" dimensionUniqueName="[Range]" displayFolder="" count="0" memberValueDatatype="130" unbalanced="0"/>
    <cacheHierarchy uniqueName="[Range].[mod restaurant name]" caption="mod restaurant name" attribute="1" defaultMemberUniqueName="[Range].[mod restaurant name].[All]" allUniqueName="[Range].[mod restaurant name].[All]" dimensionUniqueName="[Range]" displayFolder="" count="0" memberValueDatatype="130" unbalanced="0"/>
    <cacheHierarchy uniqueName="[Range].[Latitude]" caption="Latitude" attribute="1" defaultMemberUniqueName="[Range].[Latitude].[All]" allUniqueName="[Range].[Latitud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5" unbalanced="0"/>
    <cacheHierarchy uniqueName="[Range 1].[order_items.name]" caption="order_items.name" attribute="1" defaultMemberUniqueName="[Range 1].[order_items.name].[All]" allUniqueName="[Range 1].[order_items.name].[All]" dimensionUniqueName="[Range 1]" displayFolder="" count="0" memberValueDatatype="130" unbalanced="0"/>
    <cacheHierarchy uniqueName="[Range 1].[order_items.is_veg]" caption="order_items.is_veg" attribute="1" defaultMemberUniqueName="[Range 1].[order_items.is_veg].[All]" allUniqueName="[Range 1].[order_items.is_veg].[All]" dimensionUniqueName="[Range 1]" displayFolder="" count="0" memberValueDatatype="20" unbalanced="0"/>
    <cacheHierarchy uniqueName="[Range 1].[order_items.quantity]" caption="order_items.quantity" attribute="1" defaultMemberUniqueName="[Range 1].[order_items.quantity].[All]" allUniqueName="[Range 1].[order_items.quantity].[All]" dimensionUniqueName="[Range 1]" displayFolder="" count="0" memberValueDatatype="20" unbalanced="0"/>
    <cacheHierarchy uniqueName="[Range 1].[Veg/Non-Veg]" caption="Veg/Non-Veg" attribute="1" defaultMemberUniqueName="[Range 1].[Veg/Non-Veg].[All]" allUniqueName="[Range 1].[Veg/Non-Veg].[All]" dimensionUniqueName="[Range 1]" displayFolder="" count="2" memberValueDatatype="130" unbalanced="0"/>
    <cacheHierarchy uniqueName="[Range 2].[order_id]" caption="order_id" attribute="1" defaultMemberUniqueName="[Range 2].[order_id].[All]" allUniqueName="[Range 2].[order_id].[All]" dimensionUniqueName="[Range 2]" displayFolder="" count="0" memberValueDatatype="5" unbalanced="0"/>
    <cacheHierarchy uniqueName="[Range 2].[is_coupon_applied]" caption="is_coupon_applied" attribute="1" defaultMemberUniqueName="[Range 2].[is_coupon_applied].[All]" allUniqueName="[Range 2].[is_coupon_applied].[All]" dimensionUniqueName="[Range 2]" displayFolder="" count="0" memberValueDatatype="11" unbalanced="0"/>
    <cacheHierarchy uniqueName="[Range 2].[coupon_applied]" caption="coupon_applied" attribute="1" defaultMemberUniqueName="[Range 2].[coupon_applied].[All]" allUniqueName="[Range 2].[coupon_applied].[All]" dimensionUniqueName="[Range 2]" displayFolder="" count="0" memberValueDatatype="130" unbalanced="0"/>
    <cacheHierarchy uniqueName="[Range 2].[offers_data]" caption="offers_data" attribute="1" defaultMemberUniqueName="[Range 2].[offers_data].[All]" allUniqueName="[Range 2].[offers_data].[All]" dimensionUniqueName="[Range 2]" displayFolder="" count="0" memberValueDatatype="130" unbalanced="0"/>
    <cacheHierarchy uniqueName="[Range 2].[order_time]" caption="order_time" attribute="1" defaultMemberUniqueName="[Range 2].[order_time].[All]" allUniqueName="[Range 2].[order_time].[All]" dimensionUniqueName="[Range 2]" displayFolder="" count="0" memberValueDatatype="130" unbalanced="0"/>
    <cacheHierarchy uniqueName="[Range 2].[confirmed_time]" caption="confirmed_time" attribute="1" defaultMemberUniqueName="[Range 2].[confirmed_time].[All]" allUniqueName="[Range 2].[confirmed_time].[All]" dimensionUniqueName="[Range 2]" displayFolder="" count="0" memberValueDatatype="130" unbalanced="0"/>
    <cacheHierarchy uniqueName="[Range 2].[customer_id]" caption="customer_id" attribute="1" defaultMemberUniqueName="[Range 2].[customer_id].[All]" allUniqueName="[Range 2].[customer_id].[All]" dimensionUniqueName="[Range 2]" displayFolder="" count="0" memberValueDatatype="20" unbalanced="0"/>
    <cacheHierarchy uniqueName="[Range 2].[order_status]" caption="order_status" attribute="1" defaultMemberUniqueName="[Range 2].[order_status].[All]" allUniqueName="[Range 2].[order_status].[All]" dimensionUniqueName="[Range 2]" displayFolder="" count="0" memberValueDatatype="130" unbalanced="0"/>
    <cacheHierarchy uniqueName="[Range 2].[delivery_boy]" caption="delivery_boy" attribute="1" defaultMemberUniqueName="[Range 2].[delivery_boy].[All]" allUniqueName="[Range 2].[delivery_boy].[All]" dimensionUniqueName="[Range 2]" displayFolder="" count="0" memberValueDatatype="130" unbalanced="0"/>
    <cacheHierarchy uniqueName="[Range 2].[restaurant_id]" caption="restaurant_id" attribute="1" defaultMemberUniqueName="[Range 2].[restaurant_id].[All]" allUniqueName="[Range 2].[restaurant_id].[All]" dimensionUniqueName="[Range 2]" displayFolder="" count="0" memberValueDatatype="20" unbalanced="0"/>
    <cacheHierarchy uniqueName="[Range 2].[restaurant_name]" caption="restaurant_name" attribute="1" defaultMemberUniqueName="[Range 2].[restaurant_name].[All]" allUniqueName="[Range 2].[restaurant_name].[All]" dimensionUniqueName="[Range 2]" displayFolder="" count="0" memberValueDatatype="130" unbalanced="0"/>
    <cacheHierarchy uniqueName="[Range 2].[restaurant_address]" caption="restaurant_address" attribute="1" defaultMemberUniqueName="[Range 2].[restaurant_address].[All]" allUniqueName="[Range 2].[restaurant_address].[All]" dimensionUniqueName="[Range 2]" displayFolder="" count="0" memberValueDatatype="130" unbalanced="0"/>
    <cacheHierarchy uniqueName="[Range 2].[restaurant_locality]" caption="restaurant_locality" attribute="1" defaultMemberUniqueName="[Range 2].[restaurant_locality].[All]" allUniqueName="[Range 2].[restaurant_locality].[All]" dimensionUniqueName="[Range 2]" displayFolder="" count="0" memberValueDatatype="130" unbalanced="0"/>
    <cacheHierarchy uniqueName="[Range 2].[restaurant_city_name]" caption="restaurant_city_name" attribute="1" defaultMemberUniqueName="[Range 2].[restaurant_city_name].[All]" allUniqueName="[Range 2].[restaurant_city_name].[All]" dimensionUniqueName="[Range 2]" displayFolder="" count="0" memberValueDatatype="130" unbalanced="0"/>
    <cacheHierarchy uniqueName="[Range 2].[delivery_time_in_seconds]" caption="delivery_time_in_seconds" attribute="1" defaultMemberUniqueName="[Range 2].[delivery_time_in_seconds].[All]" allUniqueName="[Range 2].[delivery_time_in_seconds].[All]" dimensionUniqueName="[Range 2]" displayFolder="" count="0" memberValueDatatype="20" unbalanced="0"/>
    <cacheHierarchy uniqueName="[Range 2].[order_total]" caption="order_total" attribute="1" defaultMemberUniqueName="[Range 2].[order_total].[All]" allUniqueName="[Range 2].[order_total].[All]" dimensionUniqueName="[Range 2]" displayFolder="" count="0" memberValueDatatype="20" unbalanced="0"/>
    <cacheHierarchy uniqueName="[Range 2].[order_total_with_tip]" caption="order_total_with_tip" attribute="1" defaultMemberUniqueName="[Range 2].[order_total_with_tip].[All]" allUniqueName="[Range 2].[order_total_with_tip].[All]" dimensionUniqueName="[Range 2]" displayFolder="" count="0" memberValueDatatype="20" unbalanced="0"/>
    <cacheHierarchy uniqueName="[Range 2].[net_total]" caption="net_total" attribute="1" defaultMemberUniqueName="[Range 2].[net_total].[All]" allUniqueName="[Range 2].[net_total].[All]" dimensionUniqueName="[Range 2]" displayFolder="" count="0" memberValueDatatype="20" unbalanced="0"/>
    <cacheHierarchy uniqueName="[Range 2].[item_total]" caption="item_total" attribute="1" defaultMemberUniqueName="[Range 2].[item_total].[All]" allUniqueName="[Range 2].[item_total].[All]" dimensionUniqueName="[Range 2]" displayFolder="" count="0" memberValueDatatype="5" unbalanced="0"/>
    <cacheHierarchy uniqueName="[Range 2].[free_delivery_discount_hit]" caption="free_delivery_discount_hit" attribute="1" defaultMemberUniqueName="[Range 2].[free_delivery_discount_hit].[All]" allUniqueName="[Range 2].[free_delivery_discount_hit].[All]" dimensionUniqueName="[Range 2]" displayFolder="" count="0" memberValueDatatype="20" unbalanced="0"/>
    <cacheHierarchy uniqueName="[Range 2].[restaurant_order_rating]" caption="restaurant_order_rating" attribute="1" defaultMemberUniqueName="[Range 2].[restaurant_order_rating].[All]" allUniqueName="[Range 2].[restaurant_order_rating].[All]" dimensionUniqueName="[Range 2]" displayFolder="" count="0" memberValueDatatype="20" unbalanced="0"/>
    <cacheHierarchy uniqueName="[Range 2].[restaurant_lat_lng]" caption="restaurant_lat_lng" attribute="1" defaultMemberUniqueName="[Range 2].[restaurant_lat_lng].[All]" allUniqueName="[Range 2].[restaurant_lat_lng].[All]" dimensionUniqueName="[Range 2]" displayFolder="" count="0" memberValueDatatype="130" unbalanced="0"/>
    <cacheHierarchy uniqueName="[Range 2].[restaurant_customer_distance]" caption="restaurant_customer_distance" attribute="1" defaultMemberUniqueName="[Range 2].[restaurant_customer_distance].[All]" allUniqueName="[Range 2].[restaurant_customer_distance].[All]" dimensionUniqueName="[Range 2]" displayFolder="" count="0" memberValueDatatype="5" unbalanced="0"/>
    <cacheHierarchy uniqueName="[Range 2].[coupon_code]" caption="coupon_code" attribute="1" defaultMemberUniqueName="[Range 2].[coupon_code].[All]" allUniqueName="[Range 2].[coupon_code].[All]" dimensionUniqueName="[Range 2]" displayFolder="" count="0" memberValueDatatype="130" unbalanced="0"/>
    <cacheHierarchy uniqueName="[Range 2].[order_payment_method]" caption="order_payment_method" attribute="1" defaultMemberUniqueName="[Range 2].[order_payment_method].[All]" allUniqueName="[Range 2].[order_payment_method].[All]" dimensionUniqueName="[Range 2]" displayFolder="" count="0" memberValueDatatype="130" unbalanced="0"/>
    <cacheHierarchy uniqueName="[Range 2].[restaurant_area_name]" caption="restaurant_area_name" attribute="1" defaultMemberUniqueName="[Range 2].[restaurant_area_name].[All]" allUniqueName="[Range 2].[restaurant_area_name].[All]" dimensionUniqueName="[Range 2]" displayFolder="" count="0" memberValueDatatype="130" unbalanced="0"/>
    <cacheHierarchy uniqueName="[Range 2].[on_time]" caption="on_time" attribute="1" defaultMemberUniqueName="[Range 2].[on_time].[All]" allUniqueName="[Range 2].[on_time].[All]" dimensionUniqueName="[Range 2]" displayFolder="" count="0" memberValueDatatype="11" unbalanced="0"/>
    <cacheHierarchy uniqueName="[Range 2].[rain_mode]" caption="rain_mode" attribute="1" defaultMemberUniqueName="[Range 2].[rain_mode].[All]" allUniqueName="[Range 2].[rain_mode].[All]" dimensionUniqueName="[Range 2]" displayFolder="" count="0" memberValueDatatype="20" unbalanced="0"/>
    <cacheHierarchy uniqueName="[Range 2].[Order Mod Date]" caption="Order Mod Date" attribute="1" defaultMemberUniqueName="[Range 2].[Order Mod Date].[All]" allUniqueName="[Range 2].[Order Mod Date].[All]" dimensionUniqueName="[Range 2]" displayFolder="" count="0" memberValueDatatype="130" unbalanced="0"/>
    <cacheHierarchy uniqueName="[Range 2].[area_name_code]" caption="area_name_code" attribute="1" defaultMemberUniqueName="[Range 2].[area_name_code].[All]" allUniqueName="[Range 2].[area_name_code].[All]" dimensionUniqueName="[Range 2]" displayFolder="" count="0" memberValueDatatype="130" unbalanced="0"/>
    <cacheHierarchy uniqueName="[Range 2].[mod restaurant name]" caption="mod restaurant name" attribute="1" defaultMemberUniqueName="[Range 2].[mod restaurant name].[All]" allUniqueName="[Range 2].[mod restaurant name].[All]" dimensionUniqueName="[Range 2]" displayFolder="" count="0" memberValueDatatype="130" unbalanced="0"/>
    <cacheHierarchy uniqueName="[Range 2].[Latitude]" caption="Latitude" attribute="1" defaultMemberUniqueName="[Range 2].[Latitude].[All]" allUniqueName="[Range 2].[Latitud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130" unbalanced="0"/>
    <cacheHierarchy uniqueName="[Range 2].[month]" caption="month" attribute="1" time="1" defaultMemberUniqueName="[Range 2].[month].[All]" allUniqueName="[Range 2].[month].[All]" dimensionUniqueName="[Range 2]" displayFolder="" count="0" memberValueDatatype="7" unbalanced="0"/>
    <cacheHierarchy uniqueName="[Range 2].[month (Year)]" caption="month (Year)" attribute="1" defaultMemberUniqueName="[Range 2].[month (Year)].[All]" allUniqueName="[Range 2].[month (Year)].[All]" dimensionUniqueName="[Range 2]" displayFolder="" count="0" memberValueDatatype="130" unbalanced="0"/>
    <cacheHierarchy uniqueName="[Range 2].[month (Quarter)]" caption="month (Quarter)" attribute="1" defaultMemberUniqueName="[Range 2].[month (Quarter)].[All]" allUniqueName="[Range 2].[month (Quarter)].[All]" dimensionUniqueName="[Range 2]" displayFolder="" count="0" memberValueDatatype="130" unbalanced="0"/>
    <cacheHierarchy uniqueName="[Range 2].[month (Month)]" caption="month (Month)" attribute="1" defaultMemberUniqueName="[Range 2].[month (Month)].[All]" allUniqueName="[Range 2].[month (Month)].[All]" dimensionUniqueName="[Range 2]" displayFolder="" count="0" memberValueDatatype="130" unbalanced="0"/>
    <cacheHierarchy uniqueName="[Range 3].[order_id]" caption="order_id" attribute="1" defaultMemberUniqueName="[Range 3].[order_id].[All]" allUniqueName="[Range 3].[order_id].[All]" dimensionUniqueName="[Range 3]" displayFolder="" count="0" memberValueDatatype="5" unbalanced="0"/>
    <cacheHierarchy uniqueName="[Range 3].[is_coupon_applied]" caption="is_coupon_applied" attribute="1" defaultMemberUniqueName="[Range 3].[is_coupon_applied].[All]" allUniqueName="[Range 3].[is_coupon_applied].[All]" dimensionUniqueName="[Range 3]" displayFolder="" count="0" memberValueDatatype="11" unbalanced="0"/>
    <cacheHierarchy uniqueName="[Range 3].[coupon_applied]" caption="coupon_applied" attribute="1" defaultMemberUniqueName="[Range 3].[coupon_applied].[All]" allUniqueName="[Range 3].[coupon_applied].[All]" dimensionUniqueName="[Range 3]" displayFolder="" count="0" memberValueDatatype="130" unbalanced="0"/>
    <cacheHierarchy uniqueName="[Range 3].[offers_data]" caption="offers_data" attribute="1" defaultMemberUniqueName="[Range 3].[offers_data].[All]" allUniqueName="[Range 3].[offers_data].[All]" dimensionUniqueName="[Range 3]" displayFolder="" count="0" memberValueDatatype="130" unbalanced="0"/>
    <cacheHierarchy uniqueName="[Range 3].[order_time]" caption="order_time" attribute="1" defaultMemberUniqueName="[Range 3].[order_time].[All]" allUniqueName="[Range 3].[order_time].[All]" dimensionUniqueName="[Range 3]" displayFolder="" count="0" memberValueDatatype="130" unbalanced="0"/>
    <cacheHierarchy uniqueName="[Range 3].[confirmed_time]" caption="confirmed_time" attribute="1" defaultMemberUniqueName="[Range 3].[confirmed_time].[All]" allUniqueName="[Range 3].[confirmed_time].[All]" dimensionUniqueName="[Range 3]" displayFolder="" count="0" memberValueDatatype="130" unbalanced="0"/>
    <cacheHierarchy uniqueName="[Range 3].[customer_id]" caption="customer_id" attribute="1" defaultMemberUniqueName="[Range 3].[customer_id].[All]" allUniqueName="[Range 3].[customer_id].[All]" dimensionUniqueName="[Range 3]" displayFolder="" count="0" memberValueDatatype="20" unbalanced="0"/>
    <cacheHierarchy uniqueName="[Range 3].[order_status]" caption="order_status" attribute="1" defaultMemberUniqueName="[Range 3].[order_status].[All]" allUniqueName="[Range 3].[order_status].[All]" dimensionUniqueName="[Range 3]" displayFolder="" count="0" memberValueDatatype="130" unbalanced="0"/>
    <cacheHierarchy uniqueName="[Range 3].[delivery_boy]" caption="delivery_boy" attribute="1" defaultMemberUniqueName="[Range 3].[delivery_boy].[All]" allUniqueName="[Range 3].[delivery_boy].[All]" dimensionUniqueName="[Range 3]" displayFolder="" count="0" memberValueDatatype="130" unbalanced="0"/>
    <cacheHierarchy uniqueName="[Range 3].[restaurant_id]" caption="restaurant_id" attribute="1" defaultMemberUniqueName="[Range 3].[restaurant_id].[All]" allUniqueName="[Range 3].[restaurant_id].[All]" dimensionUniqueName="[Range 3]" displayFolder="" count="0" memberValueDatatype="20" unbalanced="0"/>
    <cacheHierarchy uniqueName="[Range 3].[restaurant_name]" caption="restaurant_name" attribute="1" defaultMemberUniqueName="[Range 3].[restaurant_name].[All]" allUniqueName="[Range 3].[restaurant_name].[All]" dimensionUniqueName="[Range 3]" displayFolder="" count="0" memberValueDatatype="130" unbalanced="0"/>
    <cacheHierarchy uniqueName="[Range 3].[restaurant_address]" caption="restaurant_address" attribute="1" defaultMemberUniqueName="[Range 3].[restaurant_address].[All]" allUniqueName="[Range 3].[restaurant_address].[All]" dimensionUniqueName="[Range 3]" displayFolder="" count="0" memberValueDatatype="130" unbalanced="0"/>
    <cacheHierarchy uniqueName="[Range 3].[restaurant_locality]" caption="restaurant_locality" attribute="1" defaultMemberUniqueName="[Range 3].[restaurant_locality].[All]" allUniqueName="[Range 3].[restaurant_locality].[All]" dimensionUniqueName="[Range 3]" displayFolder="" count="0" memberValueDatatype="130" unbalanced="0"/>
    <cacheHierarchy uniqueName="[Range 3].[restaurant_city_name]" caption="restaurant_city_name" attribute="1" defaultMemberUniqueName="[Range 3].[restaurant_city_name].[All]" allUniqueName="[Range 3].[restaurant_city_name].[All]" dimensionUniqueName="[Range 3]" displayFolder="" count="0" memberValueDatatype="130" unbalanced="0"/>
    <cacheHierarchy uniqueName="[Range 3].[delivery_time_in_seconds]" caption="delivery_time_in_seconds" attribute="1" defaultMemberUniqueName="[Range 3].[delivery_time_in_seconds].[All]" allUniqueName="[Range 3].[delivery_time_in_seconds].[All]" dimensionUniqueName="[Range 3]" displayFolder="" count="0" memberValueDatatype="20" unbalanced="0"/>
    <cacheHierarchy uniqueName="[Range 3].[order_total]" caption="order_total" attribute="1" defaultMemberUniqueName="[Range 3].[order_total].[All]" allUniqueName="[Range 3].[order_total].[All]" dimensionUniqueName="[Range 3]" displayFolder="" count="0" memberValueDatatype="20" unbalanced="0"/>
    <cacheHierarchy uniqueName="[Range 3].[order_total_with_tip]" caption="order_total_with_tip" attribute="1" defaultMemberUniqueName="[Range 3].[order_total_with_tip].[All]" allUniqueName="[Range 3].[order_total_with_tip].[All]" dimensionUniqueName="[Range 3]" displayFolder="" count="0" memberValueDatatype="20" unbalanced="0"/>
    <cacheHierarchy uniqueName="[Range 3].[net_total]" caption="net_total" attribute="1" defaultMemberUniqueName="[Range 3].[net_total].[All]" allUniqueName="[Range 3].[net_total].[All]" dimensionUniqueName="[Range 3]" displayFolder="" count="0" memberValueDatatype="20" unbalanced="0"/>
    <cacheHierarchy uniqueName="[Range 3].[item_total]" caption="item_total" attribute="1" defaultMemberUniqueName="[Range 3].[item_total].[All]" allUniqueName="[Range 3].[item_total].[All]" dimensionUniqueName="[Range 3]" displayFolder="" count="0" memberValueDatatype="5" unbalanced="0"/>
    <cacheHierarchy uniqueName="[Range 3].[free_delivery_discount_hit]" caption="free_delivery_discount_hit" attribute="1" defaultMemberUniqueName="[Range 3].[free_delivery_discount_hit].[All]" allUniqueName="[Range 3].[free_delivery_discount_hit].[All]" dimensionUniqueName="[Range 3]" displayFolder="" count="0" memberValueDatatype="20" unbalanced="0"/>
    <cacheHierarchy uniqueName="[Range 3].[restaurant_order_rating]" caption="restaurant_order_rating" attribute="1" defaultMemberUniqueName="[Range 3].[restaurant_order_rating].[All]" allUniqueName="[Range 3].[restaurant_order_rating].[All]" dimensionUniqueName="[Range 3]" displayFolder="" count="0" memberValueDatatype="20" unbalanced="0"/>
    <cacheHierarchy uniqueName="[Range 3].[restaurant_lat_lng]" caption="restaurant_lat_lng" attribute="1" defaultMemberUniqueName="[Range 3].[restaurant_lat_lng].[All]" allUniqueName="[Range 3].[restaurant_lat_lng].[All]" dimensionUniqueName="[Range 3]" displayFolder="" count="0" memberValueDatatype="130" unbalanced="0"/>
    <cacheHierarchy uniqueName="[Range 3].[restaurant_customer_distance]" caption="restaurant_customer_distance" attribute="1" defaultMemberUniqueName="[Range 3].[restaurant_customer_distance].[All]" allUniqueName="[Range 3].[restaurant_customer_distance].[All]" dimensionUniqueName="[Range 3]" displayFolder="" count="0" memberValueDatatype="5" unbalanced="0"/>
    <cacheHierarchy uniqueName="[Range 3].[coupon_code]" caption="coupon_code" attribute="1" defaultMemberUniqueName="[Range 3].[coupon_code].[All]" allUniqueName="[Range 3].[coupon_code].[All]" dimensionUniqueName="[Range 3]" displayFolder="" count="0" memberValueDatatype="130" unbalanced="0"/>
    <cacheHierarchy uniqueName="[Range 3].[order_payment_method]" caption="order_payment_method" attribute="1" defaultMemberUniqueName="[Range 3].[order_payment_method].[All]" allUniqueName="[Range 3].[order_payment_method].[All]" dimensionUniqueName="[Range 3]" displayFolder="" count="0" memberValueDatatype="130" unbalanced="0"/>
    <cacheHierarchy uniqueName="[Range 3].[restaurant_area_name]" caption="restaurant_area_name" attribute="1" defaultMemberUniqueName="[Range 3].[restaurant_area_name].[All]" allUniqueName="[Range 3].[restaurant_area_name].[All]" dimensionUniqueName="[Range 3]" displayFolder="" count="0" memberValueDatatype="130" unbalanced="0"/>
    <cacheHierarchy uniqueName="[Range 3].[on_time]" caption="on_time" attribute="1" defaultMemberUniqueName="[Range 3].[on_time].[All]" allUniqueName="[Range 3].[on_time].[All]" dimensionUniqueName="[Range 3]" displayFolder="" count="0" memberValueDatatype="11" unbalanced="0"/>
    <cacheHierarchy uniqueName="[Range 3].[rain_mode]" caption="rain_mode" attribute="1" defaultMemberUniqueName="[Range 3].[rain_mode].[All]" allUniqueName="[Range 3].[rain_mode].[All]" dimensionUniqueName="[Range 3]" displayFolder="" count="0" memberValueDatatype="20" unbalanced="0"/>
    <cacheHierarchy uniqueName="[Range 3].[Order Mod Date]" caption="Order Mod Date" attribute="1" defaultMemberUniqueName="[Range 3].[Order Mod Date].[All]" allUniqueName="[Range 3].[Order Mod Date].[All]" dimensionUniqueName="[Range 3]" displayFolder="" count="0" memberValueDatatype="130" unbalanced="0"/>
    <cacheHierarchy uniqueName="[Range 3].[area_name_code]" caption="area_name_code" attribute="1" defaultMemberUniqueName="[Range 3].[area_name_code].[All]" allUniqueName="[Range 3].[area_name_code].[All]" dimensionUniqueName="[Range 3]" displayFolder="" count="0" memberValueDatatype="130" unbalanced="0"/>
    <cacheHierarchy uniqueName="[Range 3].[mod restaurant name]" caption="mod restaurant name" attribute="1" defaultMemberUniqueName="[Range 3].[mod restaurant name].[All]" allUniqueName="[Range 3].[mod restaurant name].[All]" dimensionUniqueName="[Range 3]" displayFolder="" count="0" memberValueDatatype="130" unbalanced="0"/>
    <cacheHierarchy uniqueName="[Table3].[Latitude]" caption="Latitude" attribute="1" defaultMemberUniqueName="[Table3].[Latitude].[All]" allUniqueName="[Table3].[Latitude].[All]" dimensionUniqueName="[Table3]" displayFolder="" count="0" memberValueDatatype="130" unbalanced="0"/>
    <cacheHierarchy uniqueName="[Table3].[Longitude]" caption="Longitude" attribute="1" defaultMemberUniqueName="[Table3].[Longitude].[All]" allUniqueName="[Table3].[Longitude].[All]" dimensionUniqueName="[Table3]" displayFolder="" count="0" memberValueDatatype="130" unbalanced="0"/>
    <cacheHierarchy uniqueName="[Range 2].[month (Month Index)]" caption="month (Month Index)" attribute="1" defaultMemberUniqueName="[Range 2].[month (Month Index)].[All]" allUniqueName="[Range 2].[month (Month Index)].[All]" dimensionUniqueName="[Range 2]" displayFolder="" count="0" memberValueDatatype="20" unbalanced="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item_total]" caption="Sum of item_total" measure="1" displayFolder="" measureGroup="Range" count="0" hidden="1">
      <extLst>
        <ext xmlns:x15="http://schemas.microsoft.com/office/spreadsheetml/2010/11/main" uri="{B97F6D7D-B522-45F9-BDA1-12C45D357490}">
          <x15:cacheHierarchy aggregatedColumn="18"/>
        </ext>
      </extLst>
    </cacheHierarchy>
    <cacheHierarchy uniqueName="[Measures].[Count of mod restaurant name]" caption="Count of mod restaurant name" measure="1" displayFolder="" measureGroup="Range" count="0" hidden="1">
      <extLst>
        <ext xmlns:x15="http://schemas.microsoft.com/office/spreadsheetml/2010/11/main" uri="{B97F6D7D-B522-45F9-BDA1-12C45D357490}">
          <x15:cacheHierarchy aggregatedColumn="30"/>
        </ext>
      </extLst>
    </cacheHierarchy>
    <cacheHierarchy uniqueName="[Measures].[Sum of net_total]" caption="Sum of net_total" measure="1" displayFolder="" measureGroup="Range" count="0" hidden="1">
      <extLst>
        <ext xmlns:x15="http://schemas.microsoft.com/office/spreadsheetml/2010/11/main" uri="{B97F6D7D-B522-45F9-BDA1-12C45D357490}">
          <x15:cacheHierarchy aggregatedColumn="17"/>
        </ext>
      </extLst>
    </cacheHierarchy>
    <cacheHierarchy uniqueName="[Measures].[Count of order_time]" caption="Count of order_time" measure="1" displayFolder="" measureGroup="Range" count="0" hidden="1">
      <extLst>
        <ext xmlns:x15="http://schemas.microsoft.com/office/spreadsheetml/2010/11/main" uri="{B97F6D7D-B522-45F9-BDA1-12C45D357490}">
          <x15:cacheHierarchy aggregatedColumn="4"/>
        </ext>
      </extLst>
    </cacheHierarchy>
    <cacheHierarchy uniqueName="[Measures].[Count of Order Mod Date]" caption="Count of Order Mod Date" measure="1" displayFolder="" measureGroup="Range"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Range 2" count="0" hidden="1">
      <extLst>
        <ext xmlns:x15="http://schemas.microsoft.com/office/spreadsheetml/2010/11/main" uri="{B97F6D7D-B522-45F9-BDA1-12C45D357490}">
          <x15:cacheHierarchy aggregatedColumn="38"/>
        </ext>
      </extLst>
    </cacheHierarchy>
    <cacheHierarchy uniqueName="[Measures].[Count of order_id]" caption="Count of order_id" measure="1" displayFolder="" measureGroup="Range 2" count="0" hidden="1">
      <extLst>
        <ext xmlns:x15="http://schemas.microsoft.com/office/spreadsheetml/2010/11/main" uri="{B97F6D7D-B522-45F9-BDA1-12C45D357490}">
          <x15:cacheHierarchy aggregatedColumn="38"/>
        </ext>
      </extLst>
    </cacheHierarchy>
    <cacheHierarchy uniqueName="[Measures].[Sum of item_total 2]" caption="Sum of item_total 2" measure="1" displayFolder="" measureGroup="Range 2" count="0" hidden="1">
      <extLst>
        <ext xmlns:x15="http://schemas.microsoft.com/office/spreadsheetml/2010/11/main" uri="{B97F6D7D-B522-45F9-BDA1-12C45D357490}">
          <x15:cacheHierarchy aggregatedColumn="56"/>
        </ext>
      </extLst>
    </cacheHierarchy>
    <cacheHierarchy uniqueName="[Measures].[Sum of order_items.quantity]" caption="Sum of order_items.quantity" measure="1" displayFolder="" measureGroup="Range 1" count="0" hidden="1">
      <extLst>
        <ext xmlns:x15="http://schemas.microsoft.com/office/spreadsheetml/2010/11/main" uri="{B97F6D7D-B522-45F9-BDA1-12C45D357490}">
          <x15:cacheHierarchy aggregatedColumn="36"/>
        </ext>
      </extLst>
    </cacheHierarchy>
    <cacheHierarchy uniqueName="[Measures].[Count of order_items.name]" caption="Count of order_items.name" measure="1" displayFolder="" measureGroup="Range 1" count="0" hidden="1">
      <extLst>
        <ext xmlns:x15="http://schemas.microsoft.com/office/spreadsheetml/2010/11/main" uri="{B97F6D7D-B522-45F9-BDA1-12C45D357490}">
          <x15:cacheHierarchy aggregatedColumn="34"/>
        </ext>
      </extLst>
    </cacheHierarchy>
    <cacheHierarchy uniqueName="[Measures].[Sum of order_id 2]" caption="Sum of order_id 2" measure="1" displayFolder="" measureGroup="Range 3" count="0" hidden="1">
      <extLst>
        <ext xmlns:x15="http://schemas.microsoft.com/office/spreadsheetml/2010/11/main" uri="{B97F6D7D-B522-45F9-BDA1-12C45D357490}">
          <x15:cacheHierarchy aggregatedColumn="75"/>
        </ext>
      </extLst>
    </cacheHierarchy>
    <cacheHierarchy uniqueName="[Measures].[Count of order_id 2]" caption="Count of order_id 2" measure="1" displayFolder="" measureGroup="Range 3" count="0" hidden="1">
      <extLst>
        <ext xmlns:x15="http://schemas.microsoft.com/office/spreadsheetml/2010/11/main" uri="{B97F6D7D-B522-45F9-BDA1-12C45D357490}">
          <x15:cacheHierarchy aggregatedColumn="75"/>
        </ext>
      </extLst>
    </cacheHierarchy>
  </cacheHierarchies>
  <kpis count="0"/>
  <extLst>
    <ext xmlns:x14="http://schemas.microsoft.com/office/spreadsheetml/2009/9/main" uri="{725AE2AE-9491-48be-B2B4-4EB974FC3084}">
      <x14:pivotCacheDefinition slicerData="1" pivotCacheId="1976048605"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 refreshedDate="45932.992509143522" backgroundQuery="1" createdVersion="3" refreshedVersion="7" minRefreshableVersion="3" recordCount="0" supportSubquery="1" supportAdvancedDrill="1" xr:uid="{FCAEF97B-9E0B-4378-99F5-D744BA3DDE61}">
  <cacheSource type="external" connectionId="3">
    <extLst>
      <ext xmlns:x14="http://schemas.microsoft.com/office/spreadsheetml/2009/9/main" uri="{F057638F-6D5F-4e77-A914-E7F072B9BCA8}">
        <x14:sourceConnection name="ThisWorkbookDataModel"/>
      </ext>
    </extLst>
  </cacheSource>
  <cacheFields count="0"/>
  <cacheHierarchies count="127">
    <cacheHierarchy uniqueName="[Range].[order_id]" caption="order_id" attribute="1" defaultMemberUniqueName="[Range].[order_id].[All]" allUniqueName="[Range].[order_id].[All]" dimensionUniqueName="[Range]" displayFolder="" count="0" memberValueDatatype="5" unbalanced="0"/>
    <cacheHierarchy uniqueName="[Range].[is_coupon_applied]" caption="is_coupon_applied" attribute="1" defaultMemberUniqueName="[Range].[is_coupon_applied].[All]" allUniqueName="[Range].[is_coupon_applied].[All]" dimensionUniqueName="[Range]" displayFolder="" count="0" memberValueDatatype="11" unbalanced="0"/>
    <cacheHierarchy uniqueName="[Range].[coupon_applied]" caption="coupon_applied" attribute="1" defaultMemberUniqueName="[Range].[coupon_applied].[All]" allUniqueName="[Range].[coupon_applied].[All]" dimensionUniqueName="[Range]" displayFolder="" count="0" memberValueDatatype="130" unbalanced="0"/>
    <cacheHierarchy uniqueName="[Range].[offers_data]" caption="offers_data" attribute="1" defaultMemberUniqueName="[Range].[offers_data].[All]" allUniqueName="[Range].[offers_data].[All]" dimensionUniqueName="[Range]" displayFolder="" count="0" memberValueDatatype="130" unbalanced="0"/>
    <cacheHierarchy uniqueName="[Range].[order_time]" caption="order_time" attribute="1" defaultMemberUniqueName="[Range].[order_time].[All]" allUniqueName="[Range].[order_time].[All]" dimensionUniqueName="[Range]" displayFolder="" count="0" memberValueDatatype="130" unbalanced="0"/>
    <cacheHierarchy uniqueName="[Range].[confirmed_time]" caption="confirmed_time" attribute="1" defaultMemberUniqueName="[Range].[confirmed_time].[All]" allUniqueName="[Range].[confirmed_time].[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20" unbalanced="0"/>
    <cacheHierarchy uniqueName="[Range].[order_status]" caption="order_status" attribute="1" defaultMemberUniqueName="[Range].[order_status].[All]" allUniqueName="[Range].[order_status].[All]" dimensionUniqueName="[Range]" displayFolder="" count="0" memberValueDatatype="130" unbalanced="0"/>
    <cacheHierarchy uniqueName="[Range].[delivery_boy]" caption="delivery_boy" attribute="1" defaultMemberUniqueName="[Range].[delivery_boy].[All]" allUniqueName="[Range].[delivery_boy].[All]" dimensionUniqueName="[Range]" displayFolder="" count="0" memberValueDatatype="130" unbalanced="0"/>
    <cacheHierarchy uniqueName="[Range].[restaurant_id]" caption="restaurant_id" attribute="1" defaultMemberUniqueName="[Range].[restaurant_id].[All]" allUniqueName="[Range].[restaurant_id].[All]" dimensionUniqueName="[Range]" displayFolder="" count="0" memberValueDatatype="2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restaurant_address]" caption="restaurant_address" attribute="1" defaultMemberUniqueName="[Range].[restaurant_address].[All]" allUniqueName="[Range].[restaurant_address].[All]" dimensionUniqueName="[Range]" displayFolder="" count="0" memberValueDatatype="130" unbalanced="0"/>
    <cacheHierarchy uniqueName="[Range].[restaurant_locality]" caption="restaurant_locality" attribute="1" defaultMemberUniqueName="[Range].[restaurant_locality].[All]" allUniqueName="[Range].[restaurant_locality].[All]" dimensionUniqueName="[Range]" displayFolder="" count="0" memberValueDatatype="130" unbalanced="0"/>
    <cacheHierarchy uniqueName="[Range].[restaurant_city_name]" caption="restaurant_city_name" attribute="1" defaultMemberUniqueName="[Range].[restaurant_city_name].[All]" allUniqueName="[Range].[restaurant_city_name].[All]" dimensionUniqueName="[Range]" displayFolder="" count="0" memberValueDatatype="130" unbalanced="0"/>
    <cacheHierarchy uniqueName="[Range].[delivery_time_in_seconds]" caption="delivery_time_in_seconds" attribute="1" defaultMemberUniqueName="[Range].[delivery_time_in_seconds].[All]" allUniqueName="[Range].[delivery_time_in_seconds].[All]" dimensionUniqueName="[Range]" displayFolder="" count="0" memberValueDatatype="20" unbalanced="0"/>
    <cacheHierarchy uniqueName="[Range].[order_total]" caption="order_total" attribute="1" defaultMemberUniqueName="[Range].[order_total].[All]" allUniqueName="[Range].[order_total].[All]" dimensionUniqueName="[Range]" displayFolder="" count="0" memberValueDatatype="20" unbalanced="0"/>
    <cacheHierarchy uniqueName="[Range].[order_total_with_tip]" caption="order_total_with_tip" attribute="1" defaultMemberUniqueName="[Range].[order_total_with_tip].[All]" allUniqueName="[Range].[order_total_with_tip].[All]" dimensionUniqueName="[Range]" displayFolder="" count="0" memberValueDatatype="20" unbalanced="0"/>
    <cacheHierarchy uniqueName="[Range].[net_total]" caption="net_total" attribute="1" defaultMemberUniqueName="[Range].[net_total].[All]" allUniqueName="[Range].[net_total].[All]" dimensionUniqueName="[Range]" displayFolder="" count="0" memberValueDatatype="20" unbalanced="0"/>
    <cacheHierarchy uniqueName="[Range].[item_total]" caption="item_total" attribute="1" defaultMemberUniqueName="[Range].[item_total].[All]" allUniqueName="[Range].[item_total].[All]" dimensionUniqueName="[Range]" displayFolder="" count="0" memberValueDatatype="5" unbalanced="0"/>
    <cacheHierarchy uniqueName="[Range].[free_delivery_discount_hit]" caption="free_delivery_discount_hit" attribute="1" defaultMemberUniqueName="[Range].[free_delivery_discount_hit].[All]" allUniqueName="[Range].[free_delivery_discount_hit].[All]" dimensionUniqueName="[Range]" displayFolder="" count="0" memberValueDatatype="20" unbalanced="0"/>
    <cacheHierarchy uniqueName="[Range].[restaurant_order_rating]" caption="restaurant_order_rating" attribute="1" defaultMemberUniqueName="[Range].[restaurant_order_rating].[All]" allUniqueName="[Range].[restaurant_order_rating].[All]" dimensionUniqueName="[Range]" displayFolder="" count="0" memberValueDatatype="20" unbalanced="0"/>
    <cacheHierarchy uniqueName="[Range].[restaurant_lat_lng]" caption="restaurant_lat_lng" attribute="1" defaultMemberUniqueName="[Range].[restaurant_lat_lng].[All]" allUniqueName="[Range].[restaurant_lat_lng].[All]" dimensionUniqueName="[Range]" displayFolder="" count="0" memberValueDatatype="130" unbalanced="0"/>
    <cacheHierarchy uniqueName="[Range].[restaurant_customer_distance]" caption="restaurant_customer_distance" attribute="1" defaultMemberUniqueName="[Range].[restaurant_customer_distance].[All]" allUniqueName="[Range].[restaurant_customer_distance].[All]" dimensionUniqueName="[Range]" displayFolder="" count="0" memberValueDatatype="5" unbalanced="0"/>
    <cacheHierarchy uniqueName="[Range].[coupon_code]" caption="coupon_code" attribute="1" defaultMemberUniqueName="[Range].[coupon_code].[All]" allUniqueName="[Range].[coupon_code].[All]" dimensionUniqueName="[Range]" displayFolder="" count="0" memberValueDatatype="130" unbalanced="0"/>
    <cacheHierarchy uniqueName="[Range].[order_payment_method]" caption="order_payment_method" attribute="1" defaultMemberUniqueName="[Range].[order_payment_method].[All]" allUniqueName="[Range].[order_payment_method].[All]" dimensionUniqueName="[Range]" displayFolder="" count="0" memberValueDatatype="130" unbalanced="0"/>
    <cacheHierarchy uniqueName="[Range].[restaurant_area_name]" caption="restaurant_area_name" attribute="1" defaultMemberUniqueName="[Range].[restaurant_area_name].[All]" allUniqueName="[Range].[restaurant_area_name].[All]" dimensionUniqueName="[Range]" displayFolder="" count="0" memberValueDatatype="130" unbalanced="0"/>
    <cacheHierarchy uniqueName="[Range].[on_time]" caption="on_time" attribute="1" defaultMemberUniqueName="[Range].[on_time].[All]" allUniqueName="[Range].[on_time].[All]" dimensionUniqueName="[Range]" displayFolder="" count="0" memberValueDatatype="11" unbalanced="0"/>
    <cacheHierarchy uniqueName="[Range].[rain_mode]" caption="rain_mode" attribute="1" defaultMemberUniqueName="[Range].[rain_mode].[All]" allUniqueName="[Range].[rain_mode].[All]" dimensionUniqueName="[Range]" displayFolder="" count="0" memberValueDatatype="20" unbalanced="0"/>
    <cacheHierarchy uniqueName="[Range].[Order Mod Date]" caption="Order Mod Date" attribute="1" defaultMemberUniqueName="[Range].[Order Mod Date].[All]" allUniqueName="[Range].[Order Mod Date].[All]" dimensionUniqueName="[Range]" displayFolder="" count="0" memberValueDatatype="130" unbalanced="0"/>
    <cacheHierarchy uniqueName="[Range].[area_name_code]" caption="area_name_code" attribute="1" defaultMemberUniqueName="[Range].[area_name_code].[All]" allUniqueName="[Range].[area_name_code].[All]" dimensionUniqueName="[Range]" displayFolder="" count="0" memberValueDatatype="130" unbalanced="0"/>
    <cacheHierarchy uniqueName="[Range].[mod restaurant name]" caption="mod restaurant name" attribute="1" defaultMemberUniqueName="[Range].[mod restaurant name].[All]" allUniqueName="[Range].[mod restaurant name].[All]" dimensionUniqueName="[Range]" displayFolder="" count="0" memberValueDatatype="130" unbalanced="0"/>
    <cacheHierarchy uniqueName="[Range].[Latitude]" caption="Latitude" attribute="1" defaultMemberUniqueName="[Range].[Latitude].[All]" allUniqueName="[Range].[Latitud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5" unbalanced="0"/>
    <cacheHierarchy uniqueName="[Range 1].[order_items.name]" caption="order_items.name" attribute="1" defaultMemberUniqueName="[Range 1].[order_items.name].[All]" allUniqueName="[Range 1].[order_items.name].[All]" dimensionUniqueName="[Range 1]" displayFolder="" count="0" memberValueDatatype="130" unbalanced="0"/>
    <cacheHierarchy uniqueName="[Range 1].[order_items.is_veg]" caption="order_items.is_veg" attribute="1" defaultMemberUniqueName="[Range 1].[order_items.is_veg].[All]" allUniqueName="[Range 1].[order_items.is_veg].[All]" dimensionUniqueName="[Range 1]" displayFolder="" count="0" memberValueDatatype="20" unbalanced="0"/>
    <cacheHierarchy uniqueName="[Range 1].[order_items.quantity]" caption="order_items.quantity" attribute="1" defaultMemberUniqueName="[Range 1].[order_items.quantity].[All]" allUniqueName="[Range 1].[order_items.quantity].[All]" dimensionUniqueName="[Range 1]" displayFolder="" count="0" memberValueDatatype="20" unbalanced="0"/>
    <cacheHierarchy uniqueName="[Range 1].[Veg/Non-Veg]" caption="Veg/Non-Veg" attribute="1" defaultMemberUniqueName="[Range 1].[Veg/Non-Veg].[All]" allUniqueName="[Range 1].[Veg/Non-Veg].[All]" dimensionUniqueName="[Range 1]" displayFolder="" count="0" memberValueDatatype="130" unbalanced="0"/>
    <cacheHierarchy uniqueName="[Range 2].[order_id]" caption="order_id" attribute="1" defaultMemberUniqueName="[Range 2].[order_id].[All]" allUniqueName="[Range 2].[order_id].[All]" dimensionUniqueName="[Range 2]" displayFolder="" count="0" memberValueDatatype="5" unbalanced="0"/>
    <cacheHierarchy uniqueName="[Range 2].[is_coupon_applied]" caption="is_coupon_applied" attribute="1" defaultMemberUniqueName="[Range 2].[is_coupon_applied].[All]" allUniqueName="[Range 2].[is_coupon_applied].[All]" dimensionUniqueName="[Range 2]" displayFolder="" count="0" memberValueDatatype="11" unbalanced="0"/>
    <cacheHierarchy uniqueName="[Range 2].[coupon_applied]" caption="coupon_applied" attribute="1" defaultMemberUniqueName="[Range 2].[coupon_applied].[All]" allUniqueName="[Range 2].[coupon_applied].[All]" dimensionUniqueName="[Range 2]" displayFolder="" count="0" memberValueDatatype="130" unbalanced="0"/>
    <cacheHierarchy uniqueName="[Range 2].[offers_data]" caption="offers_data" attribute="1" defaultMemberUniqueName="[Range 2].[offers_data].[All]" allUniqueName="[Range 2].[offers_data].[All]" dimensionUniqueName="[Range 2]" displayFolder="" count="0" memberValueDatatype="130" unbalanced="0"/>
    <cacheHierarchy uniqueName="[Range 2].[order_time]" caption="order_time" attribute="1" defaultMemberUniqueName="[Range 2].[order_time].[All]" allUniqueName="[Range 2].[order_time].[All]" dimensionUniqueName="[Range 2]" displayFolder="" count="0" memberValueDatatype="130" unbalanced="0"/>
    <cacheHierarchy uniqueName="[Range 2].[confirmed_time]" caption="confirmed_time" attribute="1" defaultMemberUniqueName="[Range 2].[confirmed_time].[All]" allUniqueName="[Range 2].[confirmed_time].[All]" dimensionUniqueName="[Range 2]" displayFolder="" count="0" memberValueDatatype="130" unbalanced="0"/>
    <cacheHierarchy uniqueName="[Range 2].[customer_id]" caption="customer_id" attribute="1" defaultMemberUniqueName="[Range 2].[customer_id].[All]" allUniqueName="[Range 2].[customer_id].[All]" dimensionUniqueName="[Range 2]" displayFolder="" count="0" memberValueDatatype="20" unbalanced="0"/>
    <cacheHierarchy uniqueName="[Range 2].[order_status]" caption="order_status" attribute="1" defaultMemberUniqueName="[Range 2].[order_status].[All]" allUniqueName="[Range 2].[order_status].[All]" dimensionUniqueName="[Range 2]" displayFolder="" count="0" memberValueDatatype="130" unbalanced="0"/>
    <cacheHierarchy uniqueName="[Range 2].[delivery_boy]" caption="delivery_boy" attribute="1" defaultMemberUniqueName="[Range 2].[delivery_boy].[All]" allUniqueName="[Range 2].[delivery_boy].[All]" dimensionUniqueName="[Range 2]" displayFolder="" count="0" memberValueDatatype="130" unbalanced="0"/>
    <cacheHierarchy uniqueName="[Range 2].[restaurant_id]" caption="restaurant_id" attribute="1" defaultMemberUniqueName="[Range 2].[restaurant_id].[All]" allUniqueName="[Range 2].[restaurant_id].[All]" dimensionUniqueName="[Range 2]" displayFolder="" count="0" memberValueDatatype="20" unbalanced="0"/>
    <cacheHierarchy uniqueName="[Range 2].[restaurant_name]" caption="restaurant_name" attribute="1" defaultMemberUniqueName="[Range 2].[restaurant_name].[All]" allUniqueName="[Range 2].[restaurant_name].[All]" dimensionUniqueName="[Range 2]" displayFolder="" count="0" memberValueDatatype="130" unbalanced="0"/>
    <cacheHierarchy uniqueName="[Range 2].[restaurant_address]" caption="restaurant_address" attribute="1" defaultMemberUniqueName="[Range 2].[restaurant_address].[All]" allUniqueName="[Range 2].[restaurant_address].[All]" dimensionUniqueName="[Range 2]" displayFolder="" count="0" memberValueDatatype="130" unbalanced="0"/>
    <cacheHierarchy uniqueName="[Range 2].[restaurant_locality]" caption="restaurant_locality" attribute="1" defaultMemberUniqueName="[Range 2].[restaurant_locality].[All]" allUniqueName="[Range 2].[restaurant_locality].[All]" dimensionUniqueName="[Range 2]" displayFolder="" count="0" memberValueDatatype="130" unbalanced="0"/>
    <cacheHierarchy uniqueName="[Range 2].[restaurant_city_name]" caption="restaurant_city_name" attribute="1" defaultMemberUniqueName="[Range 2].[restaurant_city_name].[All]" allUniqueName="[Range 2].[restaurant_city_name].[All]" dimensionUniqueName="[Range 2]" displayFolder="" count="0" memberValueDatatype="130" unbalanced="0"/>
    <cacheHierarchy uniqueName="[Range 2].[delivery_time_in_seconds]" caption="delivery_time_in_seconds" attribute="1" defaultMemberUniqueName="[Range 2].[delivery_time_in_seconds].[All]" allUniqueName="[Range 2].[delivery_time_in_seconds].[All]" dimensionUniqueName="[Range 2]" displayFolder="" count="0" memberValueDatatype="20" unbalanced="0"/>
    <cacheHierarchy uniqueName="[Range 2].[order_total]" caption="order_total" attribute="1" defaultMemberUniqueName="[Range 2].[order_total].[All]" allUniqueName="[Range 2].[order_total].[All]" dimensionUniqueName="[Range 2]" displayFolder="" count="0" memberValueDatatype="20" unbalanced="0"/>
    <cacheHierarchy uniqueName="[Range 2].[order_total_with_tip]" caption="order_total_with_tip" attribute="1" defaultMemberUniqueName="[Range 2].[order_total_with_tip].[All]" allUniqueName="[Range 2].[order_total_with_tip].[All]" dimensionUniqueName="[Range 2]" displayFolder="" count="0" memberValueDatatype="20" unbalanced="0"/>
    <cacheHierarchy uniqueName="[Range 2].[net_total]" caption="net_total" attribute="1" defaultMemberUniqueName="[Range 2].[net_total].[All]" allUniqueName="[Range 2].[net_total].[All]" dimensionUniqueName="[Range 2]" displayFolder="" count="0" memberValueDatatype="20" unbalanced="0"/>
    <cacheHierarchy uniqueName="[Range 2].[item_total]" caption="item_total" attribute="1" defaultMemberUniqueName="[Range 2].[item_total].[All]" allUniqueName="[Range 2].[item_total].[All]" dimensionUniqueName="[Range 2]" displayFolder="" count="0" memberValueDatatype="5" unbalanced="0"/>
    <cacheHierarchy uniqueName="[Range 2].[free_delivery_discount_hit]" caption="free_delivery_discount_hit" attribute="1" defaultMemberUniqueName="[Range 2].[free_delivery_discount_hit].[All]" allUniqueName="[Range 2].[free_delivery_discount_hit].[All]" dimensionUniqueName="[Range 2]" displayFolder="" count="0" memberValueDatatype="20" unbalanced="0"/>
    <cacheHierarchy uniqueName="[Range 2].[restaurant_order_rating]" caption="restaurant_order_rating" attribute="1" defaultMemberUniqueName="[Range 2].[restaurant_order_rating].[All]" allUniqueName="[Range 2].[restaurant_order_rating].[All]" dimensionUniqueName="[Range 2]" displayFolder="" count="0" memberValueDatatype="20" unbalanced="0"/>
    <cacheHierarchy uniqueName="[Range 2].[restaurant_lat_lng]" caption="restaurant_lat_lng" attribute="1" defaultMemberUniqueName="[Range 2].[restaurant_lat_lng].[All]" allUniqueName="[Range 2].[restaurant_lat_lng].[All]" dimensionUniqueName="[Range 2]" displayFolder="" count="0" memberValueDatatype="130" unbalanced="0"/>
    <cacheHierarchy uniqueName="[Range 2].[restaurant_customer_distance]" caption="restaurant_customer_distance" attribute="1" defaultMemberUniqueName="[Range 2].[restaurant_customer_distance].[All]" allUniqueName="[Range 2].[restaurant_customer_distance].[All]" dimensionUniqueName="[Range 2]" displayFolder="" count="0" memberValueDatatype="5" unbalanced="0"/>
    <cacheHierarchy uniqueName="[Range 2].[coupon_code]" caption="coupon_code" attribute="1" defaultMemberUniqueName="[Range 2].[coupon_code].[All]" allUniqueName="[Range 2].[coupon_code].[All]" dimensionUniqueName="[Range 2]" displayFolder="" count="0" memberValueDatatype="130" unbalanced="0"/>
    <cacheHierarchy uniqueName="[Range 2].[order_payment_method]" caption="order_payment_method" attribute="1" defaultMemberUniqueName="[Range 2].[order_payment_method].[All]" allUniqueName="[Range 2].[order_payment_method].[All]" dimensionUniqueName="[Range 2]" displayFolder="" count="0" memberValueDatatype="130" unbalanced="0"/>
    <cacheHierarchy uniqueName="[Range 2].[restaurant_area_name]" caption="restaurant_area_name" attribute="1" defaultMemberUniqueName="[Range 2].[restaurant_area_name].[All]" allUniqueName="[Range 2].[restaurant_area_name].[All]" dimensionUniqueName="[Range 2]" displayFolder="" count="0" memberValueDatatype="130" unbalanced="0"/>
    <cacheHierarchy uniqueName="[Range 2].[on_time]" caption="on_time" attribute="1" defaultMemberUniqueName="[Range 2].[on_time].[All]" allUniqueName="[Range 2].[on_time].[All]" dimensionUniqueName="[Range 2]" displayFolder="" count="0" memberValueDatatype="11" unbalanced="0"/>
    <cacheHierarchy uniqueName="[Range 2].[rain_mode]" caption="rain_mode" attribute="1" defaultMemberUniqueName="[Range 2].[rain_mode].[All]" allUniqueName="[Range 2].[rain_mode].[All]" dimensionUniqueName="[Range 2]" displayFolder="" count="0" memberValueDatatype="20" unbalanced="0"/>
    <cacheHierarchy uniqueName="[Range 2].[Order Mod Date]" caption="Order Mod Date" attribute="1" defaultMemberUniqueName="[Range 2].[Order Mod Date].[All]" allUniqueName="[Range 2].[Order Mod Date].[All]" dimensionUniqueName="[Range 2]" displayFolder="" count="0" memberValueDatatype="130" unbalanced="0"/>
    <cacheHierarchy uniqueName="[Range 2].[area_name_code]" caption="area_name_code" attribute="1" defaultMemberUniqueName="[Range 2].[area_name_code].[All]" allUniqueName="[Range 2].[area_name_code].[All]" dimensionUniqueName="[Range 2]" displayFolder="" count="0" memberValueDatatype="130" unbalanced="0"/>
    <cacheHierarchy uniqueName="[Range 2].[mod restaurant name]" caption="mod restaurant name" attribute="1" defaultMemberUniqueName="[Range 2].[mod restaurant name].[All]" allUniqueName="[Range 2].[mod restaurant name].[All]" dimensionUniqueName="[Range 2]" displayFolder="" count="0" memberValueDatatype="130" unbalanced="0"/>
    <cacheHierarchy uniqueName="[Range 2].[Latitude]" caption="Latitude" attribute="1" defaultMemberUniqueName="[Range 2].[Latitude].[All]" allUniqueName="[Range 2].[Latitude].[All]" dimensionUniqueName="[Range 2]" displayFolder="" count="0" memberValueDatatype="130" unbalanced="0"/>
    <cacheHierarchy uniqueName="[Range 2].[Longitude]" caption="Longitude" attribute="1" defaultMemberUniqueName="[Range 2].[Longitude].[All]" allUniqueName="[Range 2].[Longitude].[All]" dimensionUniqueName="[Range 2]" displayFolder="" count="0" memberValueDatatype="130" unbalanced="0"/>
    <cacheHierarchy uniqueName="[Range 2].[month]" caption="month" attribute="1" time="1" defaultMemberUniqueName="[Range 2].[month].[All]" allUniqueName="[Range 2].[month].[All]" dimensionUniqueName="[Range 2]" displayFolder="" count="0" memberValueDatatype="7" unbalanced="0"/>
    <cacheHierarchy uniqueName="[Range 2].[month (Year)]" caption="month (Year)" attribute="1" defaultMemberUniqueName="[Range 2].[month (Year)].[All]" allUniqueName="[Range 2].[month (Year)].[All]" dimensionUniqueName="[Range 2]" displayFolder="" count="0" memberValueDatatype="130" unbalanced="0"/>
    <cacheHierarchy uniqueName="[Range 2].[month (Quarter)]" caption="month (Quarter)" attribute="1" defaultMemberUniqueName="[Range 2].[month (Quarter)].[All]" allUniqueName="[Range 2].[month (Quarter)].[All]" dimensionUniqueName="[Range 2]" displayFolder="" count="0" memberValueDatatype="130" unbalanced="0"/>
    <cacheHierarchy uniqueName="[Range 2].[month (Month)]" caption="month (Month)" attribute="1" defaultMemberUniqueName="[Range 2].[month (Month)].[All]" allUniqueName="[Range 2].[month (Month)].[All]" dimensionUniqueName="[Range 2]" displayFolder="" count="0" memberValueDatatype="130" unbalanced="0"/>
    <cacheHierarchy uniqueName="[Range 3].[order_id]" caption="order_id" attribute="1" defaultMemberUniqueName="[Range 3].[order_id].[All]" allUniqueName="[Range 3].[order_id].[All]" dimensionUniqueName="[Range 3]" displayFolder="" count="0" memberValueDatatype="5" unbalanced="0"/>
    <cacheHierarchy uniqueName="[Range 3].[is_coupon_applied]" caption="is_coupon_applied" attribute="1" defaultMemberUniqueName="[Range 3].[is_coupon_applied].[All]" allUniqueName="[Range 3].[is_coupon_applied].[All]" dimensionUniqueName="[Range 3]" displayFolder="" count="0" memberValueDatatype="11" unbalanced="0"/>
    <cacheHierarchy uniqueName="[Range 3].[coupon_applied]" caption="coupon_applied" attribute="1" defaultMemberUniqueName="[Range 3].[coupon_applied].[All]" allUniqueName="[Range 3].[coupon_applied].[All]" dimensionUniqueName="[Range 3]" displayFolder="" count="0" memberValueDatatype="130" unbalanced="0"/>
    <cacheHierarchy uniqueName="[Range 3].[offers_data]" caption="offers_data" attribute="1" defaultMemberUniqueName="[Range 3].[offers_data].[All]" allUniqueName="[Range 3].[offers_data].[All]" dimensionUniqueName="[Range 3]" displayFolder="" count="0" memberValueDatatype="130" unbalanced="0"/>
    <cacheHierarchy uniqueName="[Range 3].[order_time]" caption="order_time" attribute="1" defaultMemberUniqueName="[Range 3].[order_time].[All]" allUniqueName="[Range 3].[order_time].[All]" dimensionUniqueName="[Range 3]" displayFolder="" count="0" memberValueDatatype="130" unbalanced="0"/>
    <cacheHierarchy uniqueName="[Range 3].[confirmed_time]" caption="confirmed_time" attribute="1" defaultMemberUniqueName="[Range 3].[confirmed_time].[All]" allUniqueName="[Range 3].[confirmed_time].[All]" dimensionUniqueName="[Range 3]" displayFolder="" count="0" memberValueDatatype="130" unbalanced="0"/>
    <cacheHierarchy uniqueName="[Range 3].[customer_id]" caption="customer_id" attribute="1" defaultMemberUniqueName="[Range 3].[customer_id].[All]" allUniqueName="[Range 3].[customer_id].[All]" dimensionUniqueName="[Range 3]" displayFolder="" count="0" memberValueDatatype="20" unbalanced="0"/>
    <cacheHierarchy uniqueName="[Range 3].[order_status]" caption="order_status" attribute="1" defaultMemberUniqueName="[Range 3].[order_status].[All]" allUniqueName="[Range 3].[order_status].[All]" dimensionUniqueName="[Range 3]" displayFolder="" count="0" memberValueDatatype="130" unbalanced="0"/>
    <cacheHierarchy uniqueName="[Range 3].[delivery_boy]" caption="delivery_boy" attribute="1" defaultMemberUniqueName="[Range 3].[delivery_boy].[All]" allUniqueName="[Range 3].[delivery_boy].[All]" dimensionUniqueName="[Range 3]" displayFolder="" count="0" memberValueDatatype="130" unbalanced="0"/>
    <cacheHierarchy uniqueName="[Range 3].[restaurant_id]" caption="restaurant_id" attribute="1" defaultMemberUniqueName="[Range 3].[restaurant_id].[All]" allUniqueName="[Range 3].[restaurant_id].[All]" dimensionUniqueName="[Range 3]" displayFolder="" count="0" memberValueDatatype="20" unbalanced="0"/>
    <cacheHierarchy uniqueName="[Range 3].[restaurant_name]" caption="restaurant_name" attribute="1" defaultMemberUniqueName="[Range 3].[restaurant_name].[All]" allUniqueName="[Range 3].[restaurant_name].[All]" dimensionUniqueName="[Range 3]" displayFolder="" count="0" memberValueDatatype="130" unbalanced="0"/>
    <cacheHierarchy uniqueName="[Range 3].[restaurant_address]" caption="restaurant_address" attribute="1" defaultMemberUniqueName="[Range 3].[restaurant_address].[All]" allUniqueName="[Range 3].[restaurant_address].[All]" dimensionUniqueName="[Range 3]" displayFolder="" count="0" memberValueDatatype="130" unbalanced="0"/>
    <cacheHierarchy uniqueName="[Range 3].[restaurant_locality]" caption="restaurant_locality" attribute="1" defaultMemberUniqueName="[Range 3].[restaurant_locality].[All]" allUniqueName="[Range 3].[restaurant_locality].[All]" dimensionUniqueName="[Range 3]" displayFolder="" count="0" memberValueDatatype="130" unbalanced="0"/>
    <cacheHierarchy uniqueName="[Range 3].[restaurant_city_name]" caption="restaurant_city_name" attribute="1" defaultMemberUniqueName="[Range 3].[restaurant_city_name].[All]" allUniqueName="[Range 3].[restaurant_city_name].[All]" dimensionUniqueName="[Range 3]" displayFolder="" count="0" memberValueDatatype="130" unbalanced="0"/>
    <cacheHierarchy uniqueName="[Range 3].[delivery_time_in_seconds]" caption="delivery_time_in_seconds" attribute="1" defaultMemberUniqueName="[Range 3].[delivery_time_in_seconds].[All]" allUniqueName="[Range 3].[delivery_time_in_seconds].[All]" dimensionUniqueName="[Range 3]" displayFolder="" count="0" memberValueDatatype="20" unbalanced="0"/>
    <cacheHierarchy uniqueName="[Range 3].[order_total]" caption="order_total" attribute="1" defaultMemberUniqueName="[Range 3].[order_total].[All]" allUniqueName="[Range 3].[order_total].[All]" dimensionUniqueName="[Range 3]" displayFolder="" count="0" memberValueDatatype="20" unbalanced="0"/>
    <cacheHierarchy uniqueName="[Range 3].[order_total_with_tip]" caption="order_total_with_tip" attribute="1" defaultMemberUniqueName="[Range 3].[order_total_with_tip].[All]" allUniqueName="[Range 3].[order_total_with_tip].[All]" dimensionUniqueName="[Range 3]" displayFolder="" count="0" memberValueDatatype="20" unbalanced="0"/>
    <cacheHierarchy uniqueName="[Range 3].[net_total]" caption="net_total" attribute="1" defaultMemberUniqueName="[Range 3].[net_total].[All]" allUniqueName="[Range 3].[net_total].[All]" dimensionUniqueName="[Range 3]" displayFolder="" count="0" memberValueDatatype="20" unbalanced="0"/>
    <cacheHierarchy uniqueName="[Range 3].[item_total]" caption="item_total" attribute="1" defaultMemberUniqueName="[Range 3].[item_total].[All]" allUniqueName="[Range 3].[item_total].[All]" dimensionUniqueName="[Range 3]" displayFolder="" count="0" memberValueDatatype="5" unbalanced="0"/>
    <cacheHierarchy uniqueName="[Range 3].[free_delivery_discount_hit]" caption="free_delivery_discount_hit" attribute="1" defaultMemberUniqueName="[Range 3].[free_delivery_discount_hit].[All]" allUniqueName="[Range 3].[free_delivery_discount_hit].[All]" dimensionUniqueName="[Range 3]" displayFolder="" count="0" memberValueDatatype="20" unbalanced="0"/>
    <cacheHierarchy uniqueName="[Range 3].[restaurant_order_rating]" caption="restaurant_order_rating" attribute="1" defaultMemberUniqueName="[Range 3].[restaurant_order_rating].[All]" allUniqueName="[Range 3].[restaurant_order_rating].[All]" dimensionUniqueName="[Range 3]" displayFolder="" count="0" memberValueDatatype="20" unbalanced="0"/>
    <cacheHierarchy uniqueName="[Range 3].[restaurant_lat_lng]" caption="restaurant_lat_lng" attribute="1" defaultMemberUniqueName="[Range 3].[restaurant_lat_lng].[All]" allUniqueName="[Range 3].[restaurant_lat_lng].[All]" dimensionUniqueName="[Range 3]" displayFolder="" count="0" memberValueDatatype="130" unbalanced="0"/>
    <cacheHierarchy uniqueName="[Range 3].[restaurant_customer_distance]" caption="restaurant_customer_distance" attribute="1" defaultMemberUniqueName="[Range 3].[restaurant_customer_distance].[All]" allUniqueName="[Range 3].[restaurant_customer_distance].[All]" dimensionUniqueName="[Range 3]" displayFolder="" count="0" memberValueDatatype="5" unbalanced="0"/>
    <cacheHierarchy uniqueName="[Range 3].[coupon_code]" caption="coupon_code" attribute="1" defaultMemberUniqueName="[Range 3].[coupon_code].[All]" allUniqueName="[Range 3].[coupon_code].[All]" dimensionUniqueName="[Range 3]" displayFolder="" count="0" memberValueDatatype="130" unbalanced="0"/>
    <cacheHierarchy uniqueName="[Range 3].[order_payment_method]" caption="order_payment_method" attribute="1" defaultMemberUniqueName="[Range 3].[order_payment_method].[All]" allUniqueName="[Range 3].[order_payment_method].[All]" dimensionUniqueName="[Range 3]" displayFolder="" count="0" memberValueDatatype="130" unbalanced="0"/>
    <cacheHierarchy uniqueName="[Range 3].[restaurant_area_name]" caption="restaurant_area_name" attribute="1" defaultMemberUniqueName="[Range 3].[restaurant_area_name].[All]" allUniqueName="[Range 3].[restaurant_area_name].[All]" dimensionUniqueName="[Range 3]" displayFolder="" count="0" memberValueDatatype="130" unbalanced="0"/>
    <cacheHierarchy uniqueName="[Range 3].[on_time]" caption="on_time" attribute="1" defaultMemberUniqueName="[Range 3].[on_time].[All]" allUniqueName="[Range 3].[on_time].[All]" dimensionUniqueName="[Range 3]" displayFolder="" count="0" memberValueDatatype="11" unbalanced="0"/>
    <cacheHierarchy uniqueName="[Range 3].[rain_mode]" caption="rain_mode" attribute="1" defaultMemberUniqueName="[Range 3].[rain_mode].[All]" allUniqueName="[Range 3].[rain_mode].[All]" dimensionUniqueName="[Range 3]" displayFolder="" count="0" memberValueDatatype="20" unbalanced="0"/>
    <cacheHierarchy uniqueName="[Range 3].[Order Mod Date]" caption="Order Mod Date" attribute="1" defaultMemberUniqueName="[Range 3].[Order Mod Date].[All]" allUniqueName="[Range 3].[Order Mod Date].[All]" dimensionUniqueName="[Range 3]" displayFolder="" count="0" memberValueDatatype="130" unbalanced="0"/>
    <cacheHierarchy uniqueName="[Range 3].[area_name_code]" caption="area_name_code" attribute="1" defaultMemberUniqueName="[Range 3].[area_name_code].[All]" allUniqueName="[Range 3].[area_name_code].[All]" dimensionUniqueName="[Range 3]" displayFolder="" count="0" memberValueDatatype="130" unbalanced="0"/>
    <cacheHierarchy uniqueName="[Range 3].[mod restaurant name]" caption="mod restaurant name" attribute="1" defaultMemberUniqueName="[Range 3].[mod restaurant name].[All]" allUniqueName="[Range 3].[mod restaurant name].[All]" dimensionUniqueName="[Range 3]" displayFolder="" count="0" memberValueDatatype="130" unbalanced="0"/>
    <cacheHierarchy uniqueName="[Table3].[Latitude]" caption="Latitude" attribute="1" defaultMemberUniqueName="[Table3].[Latitude].[All]" allUniqueName="[Table3].[Latitude].[All]" dimensionUniqueName="[Table3]" displayFolder="" count="0" memberValueDatatype="130" unbalanced="0"/>
    <cacheHierarchy uniqueName="[Table3].[Longitude]" caption="Longitude" attribute="1" defaultMemberUniqueName="[Table3].[Longitude].[All]" allUniqueName="[Table3].[Longitude].[All]" dimensionUniqueName="[Table3]" displayFolder="" count="0" memberValueDatatype="130" unbalanced="0"/>
    <cacheHierarchy uniqueName="[Range 2].[month (Month Index)]" caption="month (Month Index)" attribute="1" defaultMemberUniqueName="[Range 2].[month (Month Index)].[All]" allUniqueName="[Range 2].[month (Month Index)].[All]" dimensionUniqueName="[Range 2]" displayFolder="" count="0" memberValueDatatype="20" unbalanced="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2]" caption="__XL_Count Range 2" measure="1" displayFolder="" measureGroup="Range 2"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item_total]" caption="Sum of item_total" measure="1" displayFolder="" measureGroup="Range" count="0" hidden="1">
      <extLst>
        <ext xmlns:x15="http://schemas.microsoft.com/office/spreadsheetml/2010/11/main" uri="{B97F6D7D-B522-45F9-BDA1-12C45D357490}">
          <x15:cacheHierarchy aggregatedColumn="18"/>
        </ext>
      </extLst>
    </cacheHierarchy>
    <cacheHierarchy uniqueName="[Measures].[Count of mod restaurant name]" caption="Count of mod restaurant name" measure="1" displayFolder="" measureGroup="Range" count="0" hidden="1">
      <extLst>
        <ext xmlns:x15="http://schemas.microsoft.com/office/spreadsheetml/2010/11/main" uri="{B97F6D7D-B522-45F9-BDA1-12C45D357490}">
          <x15:cacheHierarchy aggregatedColumn="30"/>
        </ext>
      </extLst>
    </cacheHierarchy>
    <cacheHierarchy uniqueName="[Measures].[Sum of net_total]" caption="Sum of net_total" measure="1" displayFolder="" measureGroup="Range" count="0" hidden="1">
      <extLst>
        <ext xmlns:x15="http://schemas.microsoft.com/office/spreadsheetml/2010/11/main" uri="{B97F6D7D-B522-45F9-BDA1-12C45D357490}">
          <x15:cacheHierarchy aggregatedColumn="17"/>
        </ext>
      </extLst>
    </cacheHierarchy>
    <cacheHierarchy uniqueName="[Measures].[Count of order_time]" caption="Count of order_time" measure="1" displayFolder="" measureGroup="Range" count="0" hidden="1">
      <extLst>
        <ext xmlns:x15="http://schemas.microsoft.com/office/spreadsheetml/2010/11/main" uri="{B97F6D7D-B522-45F9-BDA1-12C45D357490}">
          <x15:cacheHierarchy aggregatedColumn="4"/>
        </ext>
      </extLst>
    </cacheHierarchy>
    <cacheHierarchy uniqueName="[Measures].[Count of Order Mod Date]" caption="Count of Order Mod Date" measure="1" displayFolder="" measureGroup="Range"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Range 2" count="0" hidden="1">
      <extLst>
        <ext xmlns:x15="http://schemas.microsoft.com/office/spreadsheetml/2010/11/main" uri="{B97F6D7D-B522-45F9-BDA1-12C45D357490}">
          <x15:cacheHierarchy aggregatedColumn="38"/>
        </ext>
      </extLst>
    </cacheHierarchy>
    <cacheHierarchy uniqueName="[Measures].[Count of order_id]" caption="Count of order_id" measure="1" displayFolder="" measureGroup="Range 2" count="0" hidden="1">
      <extLst>
        <ext xmlns:x15="http://schemas.microsoft.com/office/spreadsheetml/2010/11/main" uri="{B97F6D7D-B522-45F9-BDA1-12C45D357490}">
          <x15:cacheHierarchy aggregatedColumn="38"/>
        </ext>
      </extLst>
    </cacheHierarchy>
    <cacheHierarchy uniqueName="[Measures].[Sum of item_total 2]" caption="Sum of item_total 2" measure="1" displayFolder="" measureGroup="Range 2" count="0" hidden="1">
      <extLst>
        <ext xmlns:x15="http://schemas.microsoft.com/office/spreadsheetml/2010/11/main" uri="{B97F6D7D-B522-45F9-BDA1-12C45D357490}">
          <x15:cacheHierarchy aggregatedColumn="56"/>
        </ext>
      </extLst>
    </cacheHierarchy>
    <cacheHierarchy uniqueName="[Measures].[Sum of order_items.quantity]" caption="Sum of order_items.quantity" measure="1" displayFolder="" measureGroup="Range 1" count="0" hidden="1">
      <extLst>
        <ext xmlns:x15="http://schemas.microsoft.com/office/spreadsheetml/2010/11/main" uri="{B97F6D7D-B522-45F9-BDA1-12C45D357490}">
          <x15:cacheHierarchy aggregatedColumn="36"/>
        </ext>
      </extLst>
    </cacheHierarchy>
    <cacheHierarchy uniqueName="[Measures].[Count of order_items.name]" caption="Count of order_items.name" measure="1" displayFolder="" measureGroup="Range 1" count="0" hidden="1">
      <extLst>
        <ext xmlns:x15="http://schemas.microsoft.com/office/spreadsheetml/2010/11/main" uri="{B97F6D7D-B522-45F9-BDA1-12C45D357490}">
          <x15:cacheHierarchy aggregatedColumn="34"/>
        </ext>
      </extLst>
    </cacheHierarchy>
    <cacheHierarchy uniqueName="[Measures].[Sum of order_id 2]" caption="Sum of order_id 2" measure="1" displayFolder="" measureGroup="Range 3" count="0" hidden="1">
      <extLst>
        <ext xmlns:x15="http://schemas.microsoft.com/office/spreadsheetml/2010/11/main" uri="{B97F6D7D-B522-45F9-BDA1-12C45D357490}">
          <x15:cacheHierarchy aggregatedColumn="75"/>
        </ext>
      </extLst>
    </cacheHierarchy>
    <cacheHierarchy uniqueName="[Measures].[Count of order_id 2]" caption="Count of order_id 2" measure="1" displayFolder="" measureGroup="Range 3" count="0" hidden="1">
      <extLst>
        <ext xmlns:x15="http://schemas.microsoft.com/office/spreadsheetml/2010/11/main" uri="{B97F6D7D-B522-45F9-BDA1-12C45D357490}">
          <x15:cacheHierarchy aggregatedColumn="7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able3" uniqueName="[Table3]" caption="Table3"/>
  </dimensions>
  <measureGroups count="5">
    <measureGroup name="Range" caption="Range"/>
    <measureGroup name="Range 1" caption="Range 1"/>
    <measureGroup name="Range 2" caption="Range 2"/>
    <measureGroup name="Range 3" caption="Range 3"/>
    <measureGroup name="Table3" caption="Tabl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pivotCacheId="17408110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117744-3AFE-4132-9043-977F2218FBE6}" name="PivotTable21" cacheId="12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rowHeaderCaption="Area Code">
  <location ref="C8:D22" firstHeaderRow="1" firstDataRow="1" firstDataCol="1"/>
  <pivotFields count="3">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t="grand">
      <x/>
    </i>
  </rowItems>
  <colItems count="1">
    <i/>
  </colItems>
  <dataFields count="1">
    <dataField name="No. of orders" fld="1" subtotal="count" baseField="0" baseItem="0"/>
  </dataFields>
  <chartFormats count="14">
    <chartFormat chart="6" format="15" series="1">
      <pivotArea type="data" outline="0" fieldPosition="0">
        <references count="1">
          <reference field="4294967294" count="1" selected="0">
            <x v="0"/>
          </reference>
        </references>
      </pivotArea>
    </chartFormat>
    <chartFormat chart="6" format="16">
      <pivotArea type="data" outline="0" fieldPosition="0">
        <references count="2">
          <reference field="4294967294" count="1" selected="0">
            <x v="0"/>
          </reference>
          <reference field="0" count="1" selected="0">
            <x v="0"/>
          </reference>
        </references>
      </pivotArea>
    </chartFormat>
    <chartFormat chart="6" format="17">
      <pivotArea type="data" outline="0" fieldPosition="0">
        <references count="2">
          <reference field="4294967294" count="1" selected="0">
            <x v="0"/>
          </reference>
          <reference field="0" count="1" selected="0">
            <x v="1"/>
          </reference>
        </references>
      </pivotArea>
    </chartFormat>
    <chartFormat chart="6" format="18">
      <pivotArea type="data" outline="0" fieldPosition="0">
        <references count="2">
          <reference field="4294967294" count="1" selected="0">
            <x v="0"/>
          </reference>
          <reference field="0" count="1" selected="0">
            <x v="2"/>
          </reference>
        </references>
      </pivotArea>
    </chartFormat>
    <chartFormat chart="6" format="19">
      <pivotArea type="data" outline="0" fieldPosition="0">
        <references count="2">
          <reference field="4294967294" count="1" selected="0">
            <x v="0"/>
          </reference>
          <reference field="0" count="1" selected="0">
            <x v="3"/>
          </reference>
        </references>
      </pivotArea>
    </chartFormat>
    <chartFormat chart="6" format="20">
      <pivotArea type="data" outline="0" fieldPosition="0">
        <references count="2">
          <reference field="4294967294" count="1" selected="0">
            <x v="0"/>
          </reference>
          <reference field="0" count="1" selected="0">
            <x v="4"/>
          </reference>
        </references>
      </pivotArea>
    </chartFormat>
    <chartFormat chart="6" format="21">
      <pivotArea type="data" outline="0" fieldPosition="0">
        <references count="2">
          <reference field="4294967294" count="1" selected="0">
            <x v="0"/>
          </reference>
          <reference field="0" count="1" selected="0">
            <x v="5"/>
          </reference>
        </references>
      </pivotArea>
    </chartFormat>
    <chartFormat chart="6" format="22">
      <pivotArea type="data" outline="0" fieldPosition="0">
        <references count="2">
          <reference field="4294967294" count="1" selected="0">
            <x v="0"/>
          </reference>
          <reference field="0" count="1" selected="0">
            <x v="6"/>
          </reference>
        </references>
      </pivotArea>
    </chartFormat>
    <chartFormat chart="6" format="23">
      <pivotArea type="data" outline="0" fieldPosition="0">
        <references count="2">
          <reference field="4294967294" count="1" selected="0">
            <x v="0"/>
          </reference>
          <reference field="0" count="1" selected="0">
            <x v="7"/>
          </reference>
        </references>
      </pivotArea>
    </chartFormat>
    <chartFormat chart="6" format="24">
      <pivotArea type="data" outline="0" fieldPosition="0">
        <references count="2">
          <reference field="4294967294" count="1" selected="0">
            <x v="0"/>
          </reference>
          <reference field="0" count="1" selected="0">
            <x v="8"/>
          </reference>
        </references>
      </pivotArea>
    </chartFormat>
    <chartFormat chart="6" format="25">
      <pivotArea type="data" outline="0" fieldPosition="0">
        <references count="2">
          <reference field="4294967294" count="1" selected="0">
            <x v="0"/>
          </reference>
          <reference field="0" count="1" selected="0">
            <x v="9"/>
          </reference>
        </references>
      </pivotArea>
    </chartFormat>
    <chartFormat chart="6" format="26">
      <pivotArea type="data" outline="0" fieldPosition="0">
        <references count="2">
          <reference field="4294967294" count="1" selected="0">
            <x v="0"/>
          </reference>
          <reference field="0" count="1" selected="0">
            <x v="10"/>
          </reference>
        </references>
      </pivotArea>
    </chartFormat>
    <chartFormat chart="6" format="27">
      <pivotArea type="data" outline="0" fieldPosition="0">
        <references count="2">
          <reference field="4294967294" count="1" selected="0">
            <x v="0"/>
          </reference>
          <reference field="0" count="1" selected="0">
            <x v="11"/>
          </reference>
        </references>
      </pivotArea>
    </chartFormat>
    <chartFormat chart="6" format="28">
      <pivotArea type="data" outline="0" fieldPosition="0">
        <references count="2">
          <reference field="4294967294" count="1" selected="0">
            <x v="0"/>
          </reference>
          <reference field="0" count="1" selected="0">
            <x v="12"/>
          </reference>
        </references>
      </pivotArea>
    </chartFormat>
  </chartFormats>
  <pivotHierarchies count="1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Orders_Data!$A$1:$AG$10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331F01-2E8D-4C49-B5D8-306F4BB884F6}" name="PivotTable2" cacheId="130"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3" rowHeaderCaption="Months">
  <location ref="C7:E19" firstHeaderRow="0" firstDataRow="1" firstDataCol="1"/>
  <pivotFields count="5">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Fields count="1">
    <field x="-2"/>
  </colFields>
  <colItems count="2">
    <i>
      <x/>
    </i>
    <i i="1">
      <x v="1"/>
    </i>
  </colItems>
  <dataFields count="2">
    <dataField name="No of Orders" fld="1" subtotal="count" baseField="0" baseItem="0"/>
    <dataField name="Revenue" fld="2" baseField="0" baseItem="0"/>
  </dataFields>
  <formats count="18">
    <format dxfId="82">
      <pivotArea type="all" dataOnly="0" outline="0" fieldPosition="0"/>
    </format>
    <format dxfId="81">
      <pivotArea outline="0" collapsedLevelsAreSubtotals="1" fieldPosition="0"/>
    </format>
    <format dxfId="80">
      <pivotArea field="0" type="button" dataOnly="0" labelOnly="1" outline="0" axis="axisRow" fieldPosition="0"/>
    </format>
    <format dxfId="79">
      <pivotArea dataOnly="0" labelOnly="1" fieldPosition="0">
        <references count="1">
          <reference field="0" count="0"/>
        </references>
      </pivotArea>
    </format>
    <format dxfId="78">
      <pivotArea dataOnly="0" labelOnly="1" grandRow="1" outline="0" fieldPosition="0"/>
    </format>
    <format dxfId="77">
      <pivotArea dataOnly="0" labelOnly="1" outline="0" fieldPosition="0">
        <references count="1">
          <reference field="4294967294" count="2">
            <x v="0"/>
            <x v="1"/>
          </reference>
        </references>
      </pivotArea>
    </format>
    <format dxfId="76">
      <pivotArea type="all" dataOnly="0" outline="0" fieldPosition="0"/>
    </format>
    <format dxfId="75">
      <pivotArea outline="0" collapsedLevelsAreSubtotals="1" fieldPosition="0"/>
    </format>
    <format dxfId="74">
      <pivotArea field="0" type="button" dataOnly="0" labelOnly="1" outline="0" axis="axisRow" fieldPosition="0"/>
    </format>
    <format dxfId="73">
      <pivotArea dataOnly="0" labelOnly="1" fieldPosition="0">
        <references count="1">
          <reference field="0" count="0"/>
        </references>
      </pivotArea>
    </format>
    <format dxfId="72">
      <pivotArea dataOnly="0" labelOnly="1" grandRow="1" outline="0" fieldPosition="0"/>
    </format>
    <format dxfId="71">
      <pivotArea dataOnly="0" labelOnly="1" outline="0" fieldPosition="0">
        <references count="1">
          <reference field="4294967294" count="2">
            <x v="0"/>
            <x v="1"/>
          </reference>
        </references>
      </pivotArea>
    </format>
    <format dxfId="70">
      <pivotArea type="all" dataOnly="0" outline="0" fieldPosition="0"/>
    </format>
    <format dxfId="69">
      <pivotArea outline="0" collapsedLevelsAreSubtotals="1" fieldPosition="0"/>
    </format>
    <format dxfId="68">
      <pivotArea field="0" type="button" dataOnly="0" labelOnly="1" outline="0" axis="axisRow" fieldPosition="0"/>
    </format>
    <format dxfId="67">
      <pivotArea dataOnly="0" labelOnly="1" fieldPosition="0">
        <references count="1">
          <reference field="0" count="0"/>
        </references>
      </pivotArea>
    </format>
    <format dxfId="66">
      <pivotArea dataOnly="0" labelOnly="1" grandRow="1" outline="0" fieldPosition="0"/>
    </format>
    <format dxfId="65">
      <pivotArea dataOnly="0" labelOnly="1" outline="0" fieldPosition="0">
        <references count="1">
          <reference field="4294967294" count="2">
            <x v="0"/>
            <x v="1"/>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1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No of Orders"/>
    <pivotHierarchy dragToData="1" caption="Revenue"/>
    <pivotHierarchy dragToData="1"/>
    <pivotHierarchy dragToData="1"/>
    <pivotHierarchy dragToData="1"/>
    <pivotHierarchy dragToData="1"/>
    <pivotHierarchy dragToData="1"/>
    <pivotHierarchy dragToData="1"/>
    <pivotHierarchy dragToData="1"/>
  </pivotHierarchies>
  <pivotTableStyleInfo name="PivotStyleDark8" showRowHeaders="1" showColHeaders="1" showRowStripes="1" showColStripes="0" showLastColumn="1"/>
  <filters count="1">
    <filter fld="3" type="dateBetween" evalOrder="-1" id="2" name="[Range 2].[month]">
      <autoFilter ref="A1">
        <filterColumn colId="0">
          <customFilters and="1">
            <customFilter operator="greaterThanOrEqual" val="44927"/>
            <customFilter operator="lessThanOrEqual" val="45473"/>
          </customFilters>
        </filterColumn>
      </autoFilter>
      <extLst>
        <ext xmlns:x15="http://schemas.microsoft.com/office/spreadsheetml/2010/11/main" uri="{0605FD5F-26C8-4aeb-8148-2DB25E43C511}">
          <x15:pivotFilter useWholeDay="1"/>
        </ext>
      </extLst>
    </filter>
  </filters>
  <rowHierarchiesUsage count="1">
    <rowHierarchyUsage hierarchyUsage="7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Orders_Data!$A$1:$AH$108">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AE51DD-F2B4-4FA6-9315-4B43B8549506}" name="PivotTable3" cacheId="13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rowHeaderCaption="Type">
  <location ref="B14:C17"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Veg or Non Veg" fld="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Hierarchies count="1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eg or Non Veg"/>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ood Item Level Data!$A$1:$E$171">
        <x15:activeTabTopLevelEntity name="[Range 1]"/>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C6377F-696A-48C1-9FCE-4877B6BF8554}" name="PivotTable7" cacheId="132"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3">
  <location ref="E14:F26" firstHeaderRow="1" firstDataRow="1" firstDataCol="1"/>
  <pivotFields count="4">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Items count="1">
    <i/>
  </colItems>
  <dataFields count="1">
    <dataField name="Sum of item_total" fld="1" showDataAs="percentDiff" baseField="0" baseItem="1048828" numFmtId="10"/>
  </dataFields>
  <chartFormats count="1">
    <chartFormat chart="2" format="3" series="1">
      <pivotArea type="data" outline="0" fieldPosition="0">
        <references count="1">
          <reference field="4294967294" count="1" selected="0">
            <x v="0"/>
          </reference>
        </references>
      </pivotArea>
    </chartFormat>
  </chartFormats>
  <pivotHierarchies count="1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 name="[Range 2].[month]">
      <autoFilter ref="A1">
        <filterColumn colId="0">
          <customFilters and="1">
            <customFilter operator="greaterThanOrEqual" val="44927"/>
            <customFilter operator="lessThanOrEqual" val="45473"/>
          </customFilters>
        </filterColumn>
      </autoFilter>
      <extLst>
        <ext xmlns:x15="http://schemas.microsoft.com/office/spreadsheetml/2010/11/main" uri="{0605FD5F-26C8-4aeb-8148-2DB25E43C511}">
          <x15:pivotFilter useWholeDay="1"/>
        </ext>
      </extLst>
    </filter>
  </filters>
  <rowHierarchiesUsage count="1">
    <rowHierarchyUsage hierarchyUsage="7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2]"/>
        <x15:activeTabTopLevelEntity name="[Range 3]"/>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11C4DF-053B-4428-8443-AA35C5AD75DB}" name="PivotTable5" cacheId="13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B26:C29"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order status" fld="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Hierarchies count="1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statu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Orders_Data!$A$1:$AE$108">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B661D1-E18C-4CDF-9481-84B690A7461B}" name="PivotTable4" cacheId="13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B20:C23"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on time" fld="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Hierarchies count="1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n tim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Orders_Data!$A$1:$AE$108">
        <x15:activeTabTopLevelEntity name="[Range 3]"/>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C88062-DBA8-4635-9190-EB32662B4DB5}" name="PivotTable3" cacheId="14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6:AE155" firstHeaderRow="1" firstDataRow="3" firstDataCol="1"/>
  <pivotFields count="5">
    <pivotField axis="axisCol" allDrilled="1" subtotalTop="0" showAll="0" insertBlankRow="1" dataSourceSort="1" defaultSubtotal="0" defaultAttributeDrillState="1">
      <items count="13">
        <item x="0"/>
        <item x="1"/>
        <item x="2"/>
        <item x="3"/>
        <item x="4"/>
        <item x="5"/>
        <item x="6"/>
        <item x="7"/>
        <item x="8"/>
        <item x="9"/>
        <item x="10"/>
        <item x="11"/>
        <item x="12"/>
      </items>
    </pivotField>
    <pivotField axis="axisRow" allDrilled="1" subtotalTop="0" showAll="0" insertBlankRow="1"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dataField="1" subtotalTop="0" showAll="0" defaultSubtotal="0"/>
    <pivotField dataField="1" subtotalTop="0" showAll="0" insertBlankRow="1" defaultSubtotal="0"/>
    <pivotField axis="axisRow" allDrilled="1" subtotalTop="0" showAll="0" insertBlankRow="1" dataSourceSort="1" defaultSubtotal="0" defaultAttributeDrillState="1">
      <items count="2">
        <item x="0"/>
        <item x="1"/>
      </items>
    </pivotField>
  </pivotFields>
  <rowFields count="2">
    <field x="1"/>
    <field x="4"/>
  </rowFields>
  <rowItems count="137">
    <i>
      <x/>
    </i>
    <i r="1">
      <x/>
    </i>
    <i t="blank">
      <x/>
    </i>
    <i>
      <x v="1"/>
    </i>
    <i r="1">
      <x v="1"/>
    </i>
    <i t="blank">
      <x v="1"/>
    </i>
    <i>
      <x v="2"/>
    </i>
    <i r="1">
      <x v="1"/>
    </i>
    <i t="blank">
      <x v="2"/>
    </i>
    <i>
      <x v="3"/>
    </i>
    <i r="1">
      <x v="1"/>
    </i>
    <i r="1">
      <x/>
    </i>
    <i t="blank">
      <x v="3"/>
    </i>
    <i>
      <x v="4"/>
    </i>
    <i r="1">
      <x v="1"/>
    </i>
    <i r="1">
      <x/>
    </i>
    <i t="blank">
      <x v="4"/>
    </i>
    <i>
      <x v="5"/>
    </i>
    <i r="1">
      <x/>
    </i>
    <i t="blank">
      <x v="5"/>
    </i>
    <i>
      <x v="6"/>
    </i>
    <i r="1">
      <x v="1"/>
    </i>
    <i r="1">
      <x/>
    </i>
    <i t="blank">
      <x v="6"/>
    </i>
    <i>
      <x v="7"/>
    </i>
    <i r="1">
      <x/>
    </i>
    <i t="blank">
      <x v="7"/>
    </i>
    <i>
      <x v="8"/>
    </i>
    <i r="1">
      <x v="1"/>
    </i>
    <i t="blank">
      <x v="8"/>
    </i>
    <i>
      <x v="9"/>
    </i>
    <i r="1">
      <x/>
    </i>
    <i t="blank">
      <x v="9"/>
    </i>
    <i>
      <x v="10"/>
    </i>
    <i r="1">
      <x/>
    </i>
    <i t="blank">
      <x v="10"/>
    </i>
    <i>
      <x v="11"/>
    </i>
    <i r="1">
      <x v="1"/>
    </i>
    <i t="blank">
      <x v="11"/>
    </i>
    <i>
      <x v="12"/>
    </i>
    <i r="1">
      <x/>
    </i>
    <i t="blank">
      <x v="12"/>
    </i>
    <i>
      <x v="13"/>
    </i>
    <i r="1">
      <x/>
    </i>
    <i t="blank">
      <x v="13"/>
    </i>
    <i>
      <x v="14"/>
    </i>
    <i r="1">
      <x v="1"/>
    </i>
    <i t="blank">
      <x v="14"/>
    </i>
    <i>
      <x v="15"/>
    </i>
    <i r="1">
      <x/>
    </i>
    <i t="blank">
      <x v="15"/>
    </i>
    <i>
      <x v="16"/>
    </i>
    <i r="1">
      <x v="1"/>
    </i>
    <i t="blank">
      <x v="16"/>
    </i>
    <i>
      <x v="17"/>
    </i>
    <i r="1">
      <x v="1"/>
    </i>
    <i t="blank">
      <x v="17"/>
    </i>
    <i>
      <x v="18"/>
    </i>
    <i r="1">
      <x v="1"/>
    </i>
    <i t="blank">
      <x v="18"/>
    </i>
    <i>
      <x v="19"/>
    </i>
    <i r="1">
      <x/>
    </i>
    <i t="blank">
      <x v="19"/>
    </i>
    <i>
      <x v="20"/>
    </i>
    <i r="1">
      <x/>
    </i>
    <i t="blank">
      <x v="20"/>
    </i>
    <i>
      <x v="21"/>
    </i>
    <i r="1">
      <x v="1"/>
    </i>
    <i t="blank">
      <x v="21"/>
    </i>
    <i>
      <x v="22"/>
    </i>
    <i r="1">
      <x v="1"/>
    </i>
    <i t="blank">
      <x v="22"/>
    </i>
    <i>
      <x v="23"/>
    </i>
    <i r="1">
      <x/>
    </i>
    <i t="blank">
      <x v="23"/>
    </i>
    <i>
      <x v="24"/>
    </i>
    <i r="1">
      <x v="1"/>
    </i>
    <i t="blank">
      <x v="24"/>
    </i>
    <i>
      <x v="25"/>
    </i>
    <i r="1">
      <x/>
    </i>
    <i t="blank">
      <x v="25"/>
    </i>
    <i>
      <x v="26"/>
    </i>
    <i r="1">
      <x v="1"/>
    </i>
    <i r="1">
      <x/>
    </i>
    <i t="blank">
      <x v="26"/>
    </i>
    <i>
      <x v="27"/>
    </i>
    <i r="1">
      <x v="1"/>
    </i>
    <i r="1">
      <x/>
    </i>
    <i t="blank">
      <x v="27"/>
    </i>
    <i>
      <x v="28"/>
    </i>
    <i r="1">
      <x/>
    </i>
    <i t="blank">
      <x v="28"/>
    </i>
    <i>
      <x v="29"/>
    </i>
    <i r="1">
      <x v="1"/>
    </i>
    <i r="1">
      <x/>
    </i>
    <i t="blank">
      <x v="29"/>
    </i>
    <i>
      <x v="30"/>
    </i>
    <i r="1">
      <x v="1"/>
    </i>
    <i r="1">
      <x/>
    </i>
    <i t="blank">
      <x v="30"/>
    </i>
    <i>
      <x v="31"/>
    </i>
    <i r="1">
      <x/>
    </i>
    <i t="blank">
      <x v="31"/>
    </i>
    <i>
      <x v="32"/>
    </i>
    <i r="1">
      <x v="1"/>
    </i>
    <i t="blank">
      <x v="32"/>
    </i>
    <i>
      <x v="33"/>
    </i>
    <i r="1">
      <x v="1"/>
    </i>
    <i t="blank">
      <x v="33"/>
    </i>
    <i>
      <x v="34"/>
    </i>
    <i r="1">
      <x/>
    </i>
    <i t="blank">
      <x v="34"/>
    </i>
    <i>
      <x v="35"/>
    </i>
    <i r="1">
      <x/>
    </i>
    <i t="blank">
      <x v="35"/>
    </i>
    <i>
      <x v="36"/>
    </i>
    <i r="1">
      <x/>
    </i>
    <i t="blank">
      <x v="36"/>
    </i>
    <i>
      <x v="37"/>
    </i>
    <i r="1">
      <x/>
    </i>
    <i t="blank">
      <x v="37"/>
    </i>
    <i>
      <x v="38"/>
    </i>
    <i r="1">
      <x v="1"/>
    </i>
    <i t="blank">
      <x v="38"/>
    </i>
    <i>
      <x v="39"/>
    </i>
    <i r="1">
      <x/>
    </i>
    <i t="blank">
      <x v="39"/>
    </i>
    <i>
      <x v="40"/>
    </i>
    <i r="1">
      <x v="1"/>
    </i>
    <i t="blank">
      <x v="40"/>
    </i>
    <i>
      <x v="41"/>
    </i>
    <i r="1">
      <x v="1"/>
    </i>
    <i t="blank">
      <x v="41"/>
    </i>
    <i>
      <x v="42"/>
    </i>
    <i r="1">
      <x v="1"/>
    </i>
    <i t="blank">
      <x v="42"/>
    </i>
    <i t="grand">
      <x/>
    </i>
  </rowItems>
  <colFields count="2">
    <field x="0"/>
    <field x="-2"/>
  </colFields>
  <colItems count="28">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x v="12"/>
      <x/>
    </i>
    <i r="1" i="1">
      <x v="1"/>
    </i>
    <i t="grand">
      <x/>
    </i>
    <i t="grand" i="1">
      <x/>
    </i>
  </colItems>
  <dataFields count="2">
    <dataField name="Count of order_id" fld="2" subtotal="count" showDataAs="percentOfTotal" baseField="1" baseItem="0" numFmtId="10"/>
    <dataField name="Count of rain_mode" fld="3" subtotal="count" baseField="1" baseItem="0"/>
  </dataFields>
  <formats count="3">
    <format dxfId="7">
      <pivotArea dataOnly="0" labelOnly="1" fieldPosition="0">
        <references count="1">
          <reference field="0" count="0"/>
        </references>
      </pivotArea>
    </format>
    <format dxfId="3">
      <pivotArea field="0" dataOnly="0" labelOnly="1" grandCol="1" outline="0" axis="axisCol" fieldPosition="0">
        <references count="1">
          <reference field="4294967294" count="1" selected="0">
            <x v="0"/>
          </reference>
        </references>
      </pivotArea>
    </format>
    <format dxfId="1">
      <pivotArea field="0" dataOnly="0" labelOnly="1" grandCol="1" outline="0" axis="axisCol" fieldPosition="0">
        <references count="1">
          <reference field="4294967294" count="1" selected="0">
            <x v="1"/>
          </reference>
        </references>
      </pivotArea>
    </format>
  </formats>
  <pivotHierarchies count="1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caption="coupon_applied?"/>
    <pivotHierarchy dragToData="1" caption="Count of rain_mode"/>
  </pivotHierarchies>
  <pivotTableStyleInfo name="PivotStyleMedium15" showRowHeaders="1" showColHeaders="1" showRowStripes="1" showColStripes="1" showLastColumn="1"/>
  <rowHierarchiesUsage count="2">
    <rowHierarchyUsage hierarchyUsage="85"/>
    <rowHierarchyUsage hierarchyUsage="76"/>
  </rowHierarchiesUsage>
  <colHierarchiesUsage count="2">
    <colHierarchyUsage hierarchyUsage="104"/>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Orders_Data!$A$1:$AE$108">
        <x15:activeTabTopLevelEntity name="[Range 3]"/>
      </x15:pivotTableUISettings>
    </ext>
    <ext xmlns:xpdl="http://schemas.microsoft.com/office/spreadsheetml/2016/pivotdefaultlayout" uri="{747A6164-185A-40DC-8AA5-F01512510D54}">
      <xpdl:pivotTableDefinition16 EnabledSubtotalsDefault="0" SubtotalsOnTopDefault="0" InsertBlankRowDefault="1"/>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025B92-D33B-471F-A414-905E6705FAF5}" name="PivotTable2" cacheId="1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1:D14" firstHeaderRow="1" firstDataRow="1" firstDataCol="1"/>
  <pivotFields count="2">
    <pivotField dataField="1" subtotalTop="0" showAll="0" defaultSubtotal="0"/>
    <pivotField axis="axisRow" allDrilled="1" subtotalTop="0" showAll="0" sortType="descending" defaultSubtotal="0" defaultAttributeDrillState="1">
      <items count="2">
        <item x="1"/>
        <item x="0"/>
      </items>
    </pivotField>
  </pivotFields>
  <rowFields count="1">
    <field x="1"/>
  </rowFields>
  <rowItems count="3">
    <i>
      <x/>
    </i>
    <i>
      <x v="1"/>
    </i>
    <i t="grand">
      <x/>
    </i>
  </rowItems>
  <colItems count="1">
    <i/>
  </colItems>
  <dataFields count="1">
    <dataField name="Count of order_id" fld="0" subtotal="count" showDataAs="percentOfTotal" baseField="0" baseItem="0" numFmtId="10"/>
  </dataFields>
  <pivotHierarchies count="1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ies>
  <pivotTableStyleInfo name="PivotStyleMedium15" showRowHeaders="1" showColHeaders="1" showRowStripes="0" showColStripes="0" showLastColumn="1"/>
  <rowHierarchiesUsage count="1">
    <rowHierarchyUsage hierarchyUsage="10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Orders_Data!$A$1:$AE$108">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A63972D-E8CC-47F2-8BDF-66072BD8A2A4}" name="PivotTable1" cacheId="13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6:D9"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order_id" fld="1" subtotal="count" showDataAs="percentOfTotal" baseField="0" baseItem="0" numFmtId="10"/>
  </dataFields>
  <pivotHierarchies count="1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2"/>
    <pivotHierarchy dragToData="1"/>
    <pivotHierarchy dragToData="1"/>
    <pivotHierarchy dragToData="1"/>
  </pivotHierarchies>
  <pivotTableStyleInfo name="PivotStyleMedium15" showRowHeaders="1" showColHeaders="1" showRowStripes="0" showColStripes="0" showLastColumn="1"/>
  <rowHierarchiesUsage count="1">
    <rowHierarchyUsage hierarchyUsage="7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wiggy_Orders_Data!$A$1:$AE$108">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n_time" xr10:uid="{F83EF1D2-F6D3-4A31-97C9-255E2836870B}" sourceName="[Range 3].[on_time]">
  <pivotTables>
    <pivotTable tabId="16" name="PivotTable4"/>
    <pivotTable tabId="16" name="PivotTable3"/>
    <pivotTable tabId="16" name="PivotTable5"/>
    <pivotTable tabId="16" name="PivotTable7"/>
  </pivotTables>
  <data>
    <olap pivotCacheId="1993396853">
      <levels count="2">
        <level uniqueName="[Range 3].[on_time].[(All)]" sourceCaption="(All)" count="0"/>
        <level uniqueName="[Range 3].[on_time].[on_time]" sourceCaption="on_time" count="2">
          <ranges>
            <range startItem="0">
              <i n="[Range 3].[on_time].&amp;[False]" c="FALSE"/>
              <i n="[Range 3].[on_time].&amp;[True]" c="TRUE"/>
            </range>
          </ranges>
        </level>
      </levels>
      <selections count="1">
        <selection n="[Range 3].[on_ti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g_Non_Veg" xr10:uid="{8D20DE2B-E5CB-40C9-87B3-5A43AB882E56}" sourceName="[Range 1].[Veg/Non-Veg]">
  <pivotTables>
    <pivotTable tabId="16" name="PivotTable3"/>
    <pivotTable tabId="12" name="PivotTable21"/>
    <pivotTable tabId="16" name="PivotTable4"/>
    <pivotTable tabId="16" name="PivotTable5"/>
    <pivotTable tabId="16" name="PivotTable7"/>
    <pivotTable tabId="8" name="PivotTable2"/>
  </pivotTables>
  <data>
    <olap pivotCacheId="1976048605">
      <levels count="2">
        <level uniqueName="[Range 1].[Veg/Non-Veg].[(All)]" sourceCaption="(All)" count="0"/>
        <level uniqueName="[Range 1].[Veg/Non-Veg].[Veg/Non-Veg]" sourceCaption="Veg/Non-Veg" count="2">
          <ranges>
            <range startItem="0">
              <i n="[Range 1].[Veg/Non-Veg].&amp;[NON-VEG]" c="NON-VEG"/>
              <i n="[Range 1].[Veg/Non-Veg].&amp;[VEG]" c="VEG"/>
            </range>
          </ranges>
        </level>
      </levels>
      <selections count="1">
        <selection n="[Range 1].[Veg/Non-Veg].[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n_time" xr10:uid="{FE729EBA-165A-4D67-9E7F-4B22E54B08F7}" cache="Slicer_on_time" caption="on_time" level="1" rowHeight="457200"/>
  <slicer name="on_time 1" xr10:uid="{1D0310EC-E215-44D9-8532-BDFE921E98EE}" cache="Slicer_on_time" caption="on_time" level="1" rowHeight="457200"/>
  <slicer name="Veg/Non-Veg" xr10:uid="{DEB4C3EB-1DA2-483D-B002-992FC6BCF5D8}" cache="Slicer_Veg_Non_Veg" caption="Veg/Non-Veg" level="1" rowHeight="54864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3CCDC3-8646-4054-86A0-E192F9BCEF65}" name="Table3" displayName="Table3" ref="AF1:AI108" totalsRowShown="0" headerRowDxfId="87" dataDxfId="86">
  <autoFilter ref="AF1:AI108" xr:uid="{8C3CCDC3-8646-4054-86A0-E192F9BCEF65}"/>
  <tableColumns count="4">
    <tableColumn id="1" xr3:uid="{D289ED90-0508-4E06-9A71-BE31228CFDA7}" name="Latitude" dataDxfId="85">
      <calculatedColumnFormula>LEFT(V2,FIND(",",V2)-1)</calculatedColumnFormula>
    </tableColumn>
    <tableColumn id="2" xr3:uid="{B8FF9212-0689-4739-96DE-74FCCFF664F0}" name="Longitude" dataDxfId="84">
      <calculatedColumnFormula>RIGHT(V2,LEN(V2)-FIND(",",V2))</calculatedColumnFormula>
    </tableColumn>
    <tableColumn id="3" xr3:uid="{6B2DF150-C75B-4315-95B6-D0724CF4C3DB}" name="month" dataDxfId="83">
      <calculatedColumnFormula>DATEVALUE(E2)</calculatedColumnFormula>
    </tableColumn>
    <tableColumn id="4" xr3:uid="{220EACF0-ECE8-47AE-85EE-BE3D0EA6A5CA}" name="Column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month" xr10:uid="{D9786853-76B7-4969-ACC5-C6A444FF1D0B}" sourceName="[Range 2].[month]">
  <pivotTables>
    <pivotTable tabId="8" name="PivotTable2"/>
    <pivotTable tabId="16" name="PivotTable7"/>
  </pivotTables>
  <state minimalRefreshVersion="6" lastRefreshVersion="6" pivotCacheId="174081100" filterType="dateBetween">
    <selection startDate="2023-01-01T00:00:00" endDate="2024-06-30T00:00:00"/>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8FCDF40E-253F-42A5-A721-AD007DD1501C}" cache="Timeline_month" caption="month" level="2" selectionLevel="1" scrollPosition="2023-01-01T00:00:00" style="TimeSlicerStyleDark1"/>
</timeline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D1967-C8ED-49BE-A350-70B1505A77C8}">
  <dimension ref="B2:J37"/>
  <sheetViews>
    <sheetView zoomScale="70" zoomScaleNormal="140" workbookViewId="0">
      <selection activeCell="H12" sqref="H12"/>
    </sheetView>
  </sheetViews>
  <sheetFormatPr defaultRowHeight="13.8"/>
  <cols>
    <col min="1" max="1" width="12.59765625" customWidth="1"/>
    <col min="2" max="2" width="22.796875" customWidth="1"/>
    <col min="3" max="3" width="11.09765625" customWidth="1"/>
    <col min="4" max="4" width="12.09765625" customWidth="1"/>
    <col min="5" max="5" width="20" customWidth="1"/>
    <col min="6" max="6" width="11.5" customWidth="1"/>
    <col min="7" max="7" width="32.59765625" customWidth="1"/>
    <col min="8" max="8" width="8.8984375" customWidth="1"/>
    <col min="9" max="9" width="21.09765625" customWidth="1"/>
    <col min="10" max="10" width="15.796875" customWidth="1"/>
    <col min="11" max="11" width="13.5" customWidth="1"/>
  </cols>
  <sheetData>
    <row r="2" spans="2:10">
      <c r="B2" s="6" t="s">
        <v>645</v>
      </c>
      <c r="C2" s="7"/>
    </row>
    <row r="4" spans="2:10">
      <c r="C4" s="10"/>
      <c r="F4" s="10" t="s">
        <v>652</v>
      </c>
    </row>
    <row r="6" spans="2:10">
      <c r="B6" s="11" t="s">
        <v>643</v>
      </c>
      <c r="C6" s="11" t="s">
        <v>644</v>
      </c>
      <c r="D6" s="11" t="s">
        <v>689</v>
      </c>
      <c r="H6" s="27"/>
    </row>
    <row r="7" spans="2:10">
      <c r="B7" s="8" t="s">
        <v>646</v>
      </c>
      <c r="C7" s="8">
        <v>70</v>
      </c>
      <c r="D7" s="8">
        <f>_xlfn.RANK.EQ($C7, $C$7:$C$12, 0)</f>
        <v>3</v>
      </c>
      <c r="H7" s="27"/>
    </row>
    <row r="8" spans="2:10">
      <c r="B8" s="8" t="s">
        <v>647</v>
      </c>
      <c r="C8" s="8">
        <v>61</v>
      </c>
      <c r="D8" s="8">
        <f t="shared" ref="D8:D12" si="0">_xlfn.RANK.EQ($C8, $C$7:$C$12, 0)</f>
        <v>4</v>
      </c>
      <c r="H8" s="27"/>
    </row>
    <row r="9" spans="2:10">
      <c r="B9" s="8" t="s">
        <v>648</v>
      </c>
      <c r="C9" s="8">
        <v>55</v>
      </c>
      <c r="D9" s="8">
        <f t="shared" si="0"/>
        <v>6</v>
      </c>
    </row>
    <row r="10" spans="2:10">
      <c r="B10" s="8" t="s">
        <v>649</v>
      </c>
      <c r="C10" s="8">
        <v>61</v>
      </c>
      <c r="D10" s="8">
        <f t="shared" si="0"/>
        <v>4</v>
      </c>
      <c r="F10" s="10" t="s">
        <v>718</v>
      </c>
    </row>
    <row r="11" spans="2:10">
      <c r="B11" s="8" t="s">
        <v>650</v>
      </c>
      <c r="C11" s="8">
        <v>98</v>
      </c>
      <c r="D11" s="8">
        <f t="shared" si="0"/>
        <v>1</v>
      </c>
      <c r="H11" s="27" t="s">
        <v>719</v>
      </c>
    </row>
    <row r="12" spans="2:10">
      <c r="B12" s="8" t="s">
        <v>651</v>
      </c>
      <c r="C12" s="8">
        <v>84</v>
      </c>
      <c r="D12" s="8">
        <f t="shared" si="0"/>
        <v>2</v>
      </c>
    </row>
    <row r="13" spans="2:10">
      <c r="J13" s="27"/>
    </row>
    <row r="15" spans="2:10" ht="15.6">
      <c r="B15" s="36" t="s">
        <v>688</v>
      </c>
      <c r="C15" s="37"/>
    </row>
    <row r="16" spans="2:10" ht="15.6">
      <c r="B16" s="39"/>
      <c r="C16" s="40"/>
    </row>
    <row r="17" spans="2:10" ht="15.6">
      <c r="B17" s="39"/>
      <c r="C17" t="s">
        <v>716</v>
      </c>
    </row>
    <row r="18" spans="2:10" ht="15.6">
      <c r="B18" s="39"/>
      <c r="C18" s="40"/>
      <c r="D18" t="s">
        <v>691</v>
      </c>
      <c r="E18" t="s">
        <v>692</v>
      </c>
      <c r="F18" t="s">
        <v>693</v>
      </c>
    </row>
    <row r="19" spans="2:10">
      <c r="B19" s="9"/>
    </row>
    <row r="20" spans="2:10" ht="110.4">
      <c r="B20" s="35" t="s">
        <v>686</v>
      </c>
    </row>
    <row r="22" spans="2:10" ht="179.4">
      <c r="B22" s="35" t="s">
        <v>687</v>
      </c>
    </row>
    <row r="23" spans="2:10">
      <c r="F23" s="73" t="s">
        <v>644</v>
      </c>
      <c r="G23" s="73"/>
      <c r="H23" s="73"/>
    </row>
    <row r="24" spans="2:10">
      <c r="E24" t="s">
        <v>690</v>
      </c>
      <c r="F24" t="s">
        <v>695</v>
      </c>
      <c r="G24" t="s">
        <v>696</v>
      </c>
      <c r="H24" t="s">
        <v>697</v>
      </c>
    </row>
    <row r="25" spans="2:10">
      <c r="E25" t="s">
        <v>694</v>
      </c>
      <c r="F25">
        <v>100</v>
      </c>
      <c r="G25">
        <v>45</v>
      </c>
      <c r="H25">
        <v>78</v>
      </c>
    </row>
    <row r="27" spans="2:10">
      <c r="B27" s="38" t="s">
        <v>698</v>
      </c>
      <c r="C27" s="38" t="s">
        <v>699</v>
      </c>
    </row>
    <row r="28" spans="2:10" ht="110.4">
      <c r="B28" s="35" t="s">
        <v>686</v>
      </c>
    </row>
    <row r="30" spans="2:10">
      <c r="B30" t="s">
        <v>700</v>
      </c>
    </row>
    <row r="32" spans="2:10">
      <c r="C32" t="s">
        <v>643</v>
      </c>
      <c r="D32" t="s">
        <v>701</v>
      </c>
      <c r="E32" t="s">
        <v>644</v>
      </c>
      <c r="F32" t="s">
        <v>702</v>
      </c>
      <c r="G32" t="s">
        <v>643</v>
      </c>
      <c r="H32" t="s">
        <v>703</v>
      </c>
      <c r="I32" t="s">
        <v>644</v>
      </c>
      <c r="J32" t="s">
        <v>704</v>
      </c>
    </row>
    <row r="34" spans="3:7" ht="55.2">
      <c r="C34" s="35"/>
      <c r="D34" t="s">
        <v>694</v>
      </c>
      <c r="E34" s="35" t="s">
        <v>705</v>
      </c>
      <c r="F34" s="35" t="s">
        <v>706</v>
      </c>
      <c r="G34" s="35" t="s">
        <v>707</v>
      </c>
    </row>
    <row r="36" spans="3:7">
      <c r="D36" t="s">
        <v>690</v>
      </c>
      <c r="E36" t="s">
        <v>644</v>
      </c>
    </row>
    <row r="37" spans="3:7">
      <c r="D37" t="str">
        <f>MID(B28,FIND(": ",B28)+3,FIND(",",B28)-FIND(": """,B28)-4)</f>
        <v>Aadi</v>
      </c>
    </row>
  </sheetData>
  <mergeCells count="1">
    <mergeCell ref="F23:H2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13B94-A2FF-4E7B-BF88-800D40D3E0FA}">
  <dimension ref="B2:G23"/>
  <sheetViews>
    <sheetView zoomScale="102" zoomScaleNormal="145" workbookViewId="0">
      <selection activeCell="G22" sqref="G22"/>
    </sheetView>
  </sheetViews>
  <sheetFormatPr defaultRowHeight="13.8"/>
  <cols>
    <col min="2" max="2" width="18.19921875" customWidth="1"/>
  </cols>
  <sheetData>
    <row r="2" spans="2:7">
      <c r="B2" s="9" t="s">
        <v>653</v>
      </c>
    </row>
    <row r="4" spans="2:7">
      <c r="B4" s="9" t="s">
        <v>654</v>
      </c>
    </row>
    <row r="5" spans="2:7">
      <c r="B5" s="9"/>
      <c r="C5" t="s">
        <v>721</v>
      </c>
    </row>
    <row r="6" spans="2:7">
      <c r="B6" s="9"/>
      <c r="C6" t="s">
        <v>722</v>
      </c>
    </row>
    <row r="7" spans="2:7">
      <c r="B7" s="9"/>
      <c r="C7" t="s">
        <v>723</v>
      </c>
      <c r="G7" t="s">
        <v>740</v>
      </c>
    </row>
    <row r="8" spans="2:7">
      <c r="B8" s="9"/>
      <c r="C8" t="s">
        <v>724</v>
      </c>
      <c r="G8" t="s">
        <v>741</v>
      </c>
    </row>
    <row r="9" spans="2:7">
      <c r="B9" s="9"/>
      <c r="C9" t="s">
        <v>725</v>
      </c>
      <c r="G9" t="s">
        <v>742</v>
      </c>
    </row>
    <row r="10" spans="2:7">
      <c r="B10" s="9"/>
      <c r="C10" t="s">
        <v>726</v>
      </c>
      <c r="G10" t="s">
        <v>743</v>
      </c>
    </row>
    <row r="11" spans="2:7">
      <c r="B11" s="9"/>
      <c r="C11" t="s">
        <v>727</v>
      </c>
      <c r="G11" t="s">
        <v>744</v>
      </c>
    </row>
    <row r="12" spans="2:7">
      <c r="B12" s="9"/>
      <c r="C12" t="s">
        <v>728</v>
      </c>
      <c r="G12" t="s">
        <v>745</v>
      </c>
    </row>
    <row r="13" spans="2:7">
      <c r="B13" s="9"/>
      <c r="C13" t="s">
        <v>729</v>
      </c>
    </row>
    <row r="14" spans="2:7">
      <c r="B14" s="9"/>
      <c r="C14" t="s">
        <v>730</v>
      </c>
    </row>
    <row r="15" spans="2:7">
      <c r="B15" s="9"/>
      <c r="C15" t="s">
        <v>731</v>
      </c>
    </row>
    <row r="16" spans="2:7">
      <c r="B16" s="9"/>
      <c r="C16" t="s">
        <v>732</v>
      </c>
    </row>
    <row r="17" spans="2:3">
      <c r="B17" s="9"/>
      <c r="C17" t="s">
        <v>733</v>
      </c>
    </row>
    <row r="18" spans="2:3">
      <c r="B18" s="9"/>
      <c r="C18" t="s">
        <v>734</v>
      </c>
    </row>
    <row r="19" spans="2:3">
      <c r="B19" s="9"/>
      <c r="C19" t="s">
        <v>735</v>
      </c>
    </row>
    <row r="20" spans="2:3">
      <c r="B20" s="9"/>
      <c r="C20" t="s">
        <v>736</v>
      </c>
    </row>
    <row r="21" spans="2:3">
      <c r="B21" s="9"/>
      <c r="C21" t="s">
        <v>737</v>
      </c>
    </row>
    <row r="22" spans="2:3">
      <c r="B22" s="9"/>
      <c r="C22" t="s">
        <v>738</v>
      </c>
    </row>
    <row r="23" spans="2:3">
      <c r="B23" s="9"/>
      <c r="C23" t="s">
        <v>739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DD077-D822-4ACD-A234-F73815B9E24F}">
  <dimension ref="A1:AM108"/>
  <sheetViews>
    <sheetView zoomScale="64" zoomScaleNormal="90" workbookViewId="0">
      <selection activeCell="D33" sqref="D33"/>
    </sheetView>
  </sheetViews>
  <sheetFormatPr defaultColWidth="9.09765625" defaultRowHeight="13.8"/>
  <cols>
    <col min="1" max="1" width="20" style="2" customWidth="1"/>
    <col min="2" max="2" width="20.796875" style="1" customWidth="1"/>
    <col min="3" max="3" width="25.796875" style="1" customWidth="1"/>
    <col min="4" max="4" width="80.5" style="1" bestFit="1" customWidth="1"/>
    <col min="5" max="5" width="27.19921875" style="4" customWidth="1"/>
    <col min="6" max="6" width="32.3984375" style="1" customWidth="1"/>
    <col min="7" max="7" width="25.19921875" style="1" customWidth="1"/>
    <col min="8" max="8" width="20.5" style="1" customWidth="1"/>
    <col min="9" max="9" width="19.59765625" style="1" customWidth="1"/>
    <col min="10" max="10" width="25.09765625" style="1" customWidth="1"/>
    <col min="11" max="11" width="45.19921875" style="1" customWidth="1"/>
    <col min="12" max="12" width="80.5" style="1" bestFit="1" customWidth="1"/>
    <col min="13" max="13" width="26.796875" style="1" bestFit="1" customWidth="1"/>
    <col min="14" max="14" width="24.19921875" style="1" customWidth="1"/>
    <col min="15" max="15" width="29.796875" style="1" customWidth="1"/>
    <col min="16" max="16" width="24" style="1" customWidth="1"/>
    <col min="17" max="17" width="27.5" style="1" customWidth="1"/>
    <col min="18" max="18" width="18" style="1" customWidth="1"/>
    <col min="19" max="19" width="13.8984375" style="1" customWidth="1"/>
    <col min="20" max="20" width="33.59765625" style="1" customWidth="1"/>
    <col min="21" max="21" width="26.5" style="1" customWidth="1"/>
    <col min="22" max="22" width="35.796875" style="1" bestFit="1" customWidth="1"/>
    <col min="23" max="23" width="32.796875" style="1" customWidth="1"/>
    <col min="24" max="24" width="21.5" style="1" customWidth="1"/>
    <col min="25" max="25" width="24.796875" style="1" customWidth="1"/>
    <col min="26" max="26" width="23.8984375" style="1" customWidth="1"/>
    <col min="27" max="27" width="19.09765625" style="1" customWidth="1"/>
    <col min="28" max="28" width="16.09765625" style="1" customWidth="1"/>
    <col min="29" max="29" width="22.8984375" style="5" customWidth="1"/>
    <col min="30" max="31" width="23.19921875" style="5" customWidth="1"/>
    <col min="32" max="32" width="14.19921875" style="5" customWidth="1"/>
    <col min="33" max="33" width="19.59765625" style="5" customWidth="1"/>
    <col min="34" max="34" width="10.3984375" customWidth="1"/>
    <col min="35" max="35" width="0.19921875" customWidth="1"/>
  </cols>
  <sheetData>
    <row r="1" spans="1:39" ht="15.6">
      <c r="A1" s="13" t="s">
        <v>0</v>
      </c>
      <c r="B1" s="14" t="s">
        <v>1</v>
      </c>
      <c r="C1" s="14" t="s">
        <v>2</v>
      </c>
      <c r="D1" s="14" t="s">
        <v>3</v>
      </c>
      <c r="E1" s="15"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19</v>
      </c>
      <c r="U1" s="14" t="s">
        <v>20</v>
      </c>
      <c r="V1" s="14" t="s">
        <v>21</v>
      </c>
      <c r="W1" s="14" t="s">
        <v>22</v>
      </c>
      <c r="X1" s="14" t="s">
        <v>23</v>
      </c>
      <c r="Y1" s="14" t="s">
        <v>24</v>
      </c>
      <c r="Z1" s="14" t="s">
        <v>25</v>
      </c>
      <c r="AA1" s="14" t="s">
        <v>26</v>
      </c>
      <c r="AB1" s="14" t="s">
        <v>27</v>
      </c>
      <c r="AC1" s="23" t="s">
        <v>637</v>
      </c>
      <c r="AD1" s="23" t="s">
        <v>658</v>
      </c>
      <c r="AE1" s="23" t="s">
        <v>640</v>
      </c>
      <c r="AF1" s="24" t="s">
        <v>641</v>
      </c>
      <c r="AG1" s="24" t="s">
        <v>642</v>
      </c>
      <c r="AH1" s="64" t="s">
        <v>755</v>
      </c>
      <c r="AI1" t="s">
        <v>754</v>
      </c>
    </row>
    <row r="2" spans="1:39" ht="15">
      <c r="A2" s="17">
        <v>175244332362622</v>
      </c>
      <c r="B2" s="18" t="b">
        <v>1</v>
      </c>
      <c r="C2" s="18" t="s">
        <v>28</v>
      </c>
      <c r="D2" s="18" t="s">
        <v>29</v>
      </c>
      <c r="E2" s="19" t="s">
        <v>30</v>
      </c>
      <c r="F2" s="18" t="s">
        <v>31</v>
      </c>
      <c r="G2" s="18">
        <v>21191609</v>
      </c>
      <c r="H2" s="18" t="s">
        <v>32</v>
      </c>
      <c r="I2" s="18" t="s">
        <v>33</v>
      </c>
      <c r="J2" s="18">
        <v>434304</v>
      </c>
      <c r="K2" s="18" t="s">
        <v>34</v>
      </c>
      <c r="L2" s="18" t="s">
        <v>35</v>
      </c>
      <c r="M2" s="18" t="s">
        <v>36</v>
      </c>
      <c r="N2" s="18" t="s">
        <v>37</v>
      </c>
      <c r="O2" s="18">
        <v>1587</v>
      </c>
      <c r="P2" s="18">
        <v>146</v>
      </c>
      <c r="Q2" s="18">
        <v>146</v>
      </c>
      <c r="R2" s="18">
        <v>146</v>
      </c>
      <c r="S2" s="18">
        <v>225</v>
      </c>
      <c r="T2" s="18">
        <v>43</v>
      </c>
      <c r="U2" s="18">
        <v>0</v>
      </c>
      <c r="V2" s="18" t="s">
        <v>38</v>
      </c>
      <c r="W2" s="18">
        <v>2.2000000000000002</v>
      </c>
      <c r="X2" s="18" t="s">
        <v>28</v>
      </c>
      <c r="Y2" s="18" t="s">
        <v>39</v>
      </c>
      <c r="Z2" s="18" t="s">
        <v>36</v>
      </c>
      <c r="AA2" s="18" t="b">
        <v>0</v>
      </c>
      <c r="AB2" s="18">
        <v>0</v>
      </c>
      <c r="AC2" s="41">
        <f>DATEVALUE(F2)</f>
        <v>45433</v>
      </c>
      <c r="AD2" s="16" t="str">
        <f>IFERROR(VLOOKUP(Z2,'Restaurant Area Correction'!$A$2:$B$7,2,0),Z2)</f>
        <v>JP Nagar</v>
      </c>
      <c r="AE2" s="16" t="str">
        <f>IFERROR(TRIM(LEFT(K2,FIND("-",K2)-1)),K2)</f>
        <v>Paris Panini</v>
      </c>
      <c r="AF2" s="12" t="str">
        <f t="shared" ref="AF2:AF33" si="0">LEFT(V2,FIND(",",V2)-1)</f>
        <v>12.90649867</v>
      </c>
      <c r="AG2" s="12" t="str">
        <f t="shared" ref="AG2:AG33" si="1">RIGHT(V2,LEN(V2)-FIND(",",V2))</f>
        <v>77.59165435</v>
      </c>
      <c r="AH2" s="65">
        <f t="shared" ref="AH2:AH33" si="2">DATEVALUE(E2)</f>
        <v>45433</v>
      </c>
    </row>
    <row r="3" spans="1:39" ht="15.6">
      <c r="A3" s="20">
        <v>175167017704058</v>
      </c>
      <c r="B3" s="21" t="b">
        <v>0</v>
      </c>
      <c r="C3" s="21" t="s">
        <v>40</v>
      </c>
      <c r="D3" s="21" t="s">
        <v>40</v>
      </c>
      <c r="E3" s="22" t="s">
        <v>41</v>
      </c>
      <c r="F3" s="21" t="s">
        <v>42</v>
      </c>
      <c r="G3" s="21">
        <v>21191609</v>
      </c>
      <c r="H3" s="21" t="s">
        <v>32</v>
      </c>
      <c r="I3" s="21" t="s">
        <v>33</v>
      </c>
      <c r="J3" s="21">
        <v>12804</v>
      </c>
      <c r="K3" s="21" t="s">
        <v>43</v>
      </c>
      <c r="L3" s="21" t="s">
        <v>44</v>
      </c>
      <c r="M3" s="21" t="s">
        <v>36</v>
      </c>
      <c r="N3" s="21" t="s">
        <v>37</v>
      </c>
      <c r="O3" s="21">
        <v>1853</v>
      </c>
      <c r="P3" s="21">
        <v>555</v>
      </c>
      <c r="Q3" s="21">
        <v>555</v>
      </c>
      <c r="R3" s="21">
        <v>555</v>
      </c>
      <c r="S3" s="21">
        <v>480</v>
      </c>
      <c r="T3" s="21">
        <v>41</v>
      </c>
      <c r="U3" s="21">
        <v>0</v>
      </c>
      <c r="V3" s="21" t="s">
        <v>45</v>
      </c>
      <c r="W3" s="21">
        <v>2.2000000000000002</v>
      </c>
      <c r="X3" s="21" t="s">
        <v>40</v>
      </c>
      <c r="Y3" s="21" t="s">
        <v>39</v>
      </c>
      <c r="Z3" s="21" t="s">
        <v>36</v>
      </c>
      <c r="AA3" s="21" t="b">
        <v>0</v>
      </c>
      <c r="AB3" s="21">
        <v>0</v>
      </c>
      <c r="AC3" s="41">
        <f t="shared" ref="AC3:AC66" si="3">DATEVALUE(F3)</f>
        <v>45432</v>
      </c>
      <c r="AD3" s="16" t="str">
        <f>IFERROR(VLOOKUP(Z3,'Restaurant Area Correction'!$A$2:$B$7,2,0),Z3)</f>
        <v>JP Nagar</v>
      </c>
      <c r="AE3" s="16" t="str">
        <f t="shared" ref="AE3:AE66" si="4">IFERROR(TRIM(LEFT(K3,FIND("-",K3)-1)),K3)</f>
        <v>Nandhana Palace</v>
      </c>
      <c r="AF3" s="12" t="str">
        <f t="shared" si="0"/>
        <v>12.914599</v>
      </c>
      <c r="AG3" s="12" t="str">
        <f t="shared" si="1"/>
        <v>77.585509</v>
      </c>
      <c r="AH3" s="65">
        <f t="shared" si="2"/>
        <v>45432</v>
      </c>
      <c r="AL3" s="42" t="s">
        <v>655</v>
      </c>
      <c r="AM3" s="29"/>
    </row>
    <row r="4" spans="1:39" ht="15">
      <c r="A4" s="17">
        <v>175017114796029</v>
      </c>
      <c r="B4" s="18" t="b">
        <v>1</v>
      </c>
      <c r="C4" s="18" t="s">
        <v>46</v>
      </c>
      <c r="D4" s="18" t="s">
        <v>47</v>
      </c>
      <c r="E4" s="19" t="s">
        <v>48</v>
      </c>
      <c r="F4" s="18" t="s">
        <v>49</v>
      </c>
      <c r="G4" s="18">
        <v>21191609</v>
      </c>
      <c r="H4" s="18" t="s">
        <v>32</v>
      </c>
      <c r="I4" s="18" t="s">
        <v>33</v>
      </c>
      <c r="J4" s="18">
        <v>15250</v>
      </c>
      <c r="K4" s="18" t="s">
        <v>50</v>
      </c>
      <c r="L4" s="18" t="s">
        <v>51</v>
      </c>
      <c r="M4" s="18" t="s">
        <v>52</v>
      </c>
      <c r="N4" s="18" t="s">
        <v>37</v>
      </c>
      <c r="O4" s="18">
        <v>1559</v>
      </c>
      <c r="P4" s="18">
        <v>382</v>
      </c>
      <c r="Q4" s="18">
        <v>382</v>
      </c>
      <c r="R4" s="18">
        <v>382</v>
      </c>
      <c r="S4" s="18">
        <v>400</v>
      </c>
      <c r="T4" s="18">
        <v>69</v>
      </c>
      <c r="U4" s="18">
        <v>0</v>
      </c>
      <c r="V4" s="18" t="s">
        <v>53</v>
      </c>
      <c r="W4" s="18">
        <v>3.6</v>
      </c>
      <c r="X4" s="18" t="s">
        <v>46</v>
      </c>
      <c r="Y4" s="18" t="s">
        <v>39</v>
      </c>
      <c r="Z4" s="18" t="s">
        <v>54</v>
      </c>
      <c r="AA4" s="18" t="b">
        <v>1</v>
      </c>
      <c r="AB4" s="18">
        <v>0</v>
      </c>
      <c r="AC4" s="41">
        <f t="shared" si="3"/>
        <v>45430</v>
      </c>
      <c r="AD4" s="16" t="str">
        <f>IFERROR(VLOOKUP(Z4,'Restaurant Area Correction'!$A$2:$B$7,2,0),Z4)</f>
        <v>Jayanagar</v>
      </c>
      <c r="AE4" s="16" t="str">
        <f t="shared" si="4"/>
        <v>The Ganache Factory</v>
      </c>
      <c r="AF4" s="12" t="str">
        <f t="shared" si="0"/>
        <v>12.91835714</v>
      </c>
      <c r="AG4" s="12" t="str">
        <f t="shared" si="1"/>
        <v>77.578127</v>
      </c>
      <c r="AH4" s="65">
        <f t="shared" si="2"/>
        <v>45430</v>
      </c>
      <c r="AL4" s="29" t="s">
        <v>656</v>
      </c>
      <c r="AM4" s="29"/>
    </row>
    <row r="5" spans="1:39" ht="15">
      <c r="A5" s="20">
        <v>174973046023416</v>
      </c>
      <c r="B5" s="21" t="b">
        <v>1</v>
      </c>
      <c r="C5" s="21" t="s">
        <v>28</v>
      </c>
      <c r="D5" s="21" t="s">
        <v>55</v>
      </c>
      <c r="E5" s="22" t="s">
        <v>56</v>
      </c>
      <c r="F5" s="21" t="s">
        <v>57</v>
      </c>
      <c r="G5" s="21">
        <v>21191609</v>
      </c>
      <c r="H5" s="21" t="s">
        <v>32</v>
      </c>
      <c r="I5" s="21" t="s">
        <v>33</v>
      </c>
      <c r="J5" s="21">
        <v>630473</v>
      </c>
      <c r="K5" s="21" t="s">
        <v>58</v>
      </c>
      <c r="L5" s="21" t="s">
        <v>59</v>
      </c>
      <c r="M5" s="21" t="s">
        <v>60</v>
      </c>
      <c r="N5" s="21" t="s">
        <v>37</v>
      </c>
      <c r="O5" s="21">
        <v>3760</v>
      </c>
      <c r="P5" s="21">
        <v>421</v>
      </c>
      <c r="Q5" s="21">
        <v>421</v>
      </c>
      <c r="R5" s="21">
        <v>421</v>
      </c>
      <c r="S5" s="21">
        <v>415</v>
      </c>
      <c r="T5" s="21">
        <v>46</v>
      </c>
      <c r="U5" s="21">
        <v>0</v>
      </c>
      <c r="V5" s="21" t="s">
        <v>61</v>
      </c>
      <c r="W5" s="21">
        <v>2.5</v>
      </c>
      <c r="X5" s="21" t="s">
        <v>28</v>
      </c>
      <c r="Y5" s="21" t="s">
        <v>39</v>
      </c>
      <c r="Z5" s="21" t="s">
        <v>62</v>
      </c>
      <c r="AA5" s="21" t="b">
        <v>0</v>
      </c>
      <c r="AB5" s="21">
        <v>0</v>
      </c>
      <c r="AC5" s="41">
        <f t="shared" si="3"/>
        <v>45430</v>
      </c>
      <c r="AD5" s="16" t="str">
        <f>IFERROR(VLOOKUP(Z5,'Restaurant Area Correction'!$A$2:$B$7,2,0),Z5)</f>
        <v>BTM</v>
      </c>
      <c r="AE5" s="16" t="str">
        <f t="shared" si="4"/>
        <v>Rasayan</v>
      </c>
      <c r="AF5" s="12" t="str">
        <f t="shared" si="0"/>
        <v>12.907799</v>
      </c>
      <c r="AG5" s="12" t="str">
        <f t="shared" si="1"/>
        <v>77.613487</v>
      </c>
      <c r="AH5" s="65">
        <f t="shared" si="2"/>
        <v>45430</v>
      </c>
      <c r="AL5" s="29" t="s">
        <v>659</v>
      </c>
      <c r="AM5" s="29"/>
    </row>
    <row r="6" spans="1:39" ht="15">
      <c r="A6" s="17">
        <v>174906705849277</v>
      </c>
      <c r="B6" s="18" t="b">
        <v>1</v>
      </c>
      <c r="C6" s="18" t="s">
        <v>63</v>
      </c>
      <c r="D6" s="18" t="s">
        <v>64</v>
      </c>
      <c r="E6" s="19" t="s">
        <v>65</v>
      </c>
      <c r="F6" s="18" t="s">
        <v>66</v>
      </c>
      <c r="G6" s="18">
        <v>21191609</v>
      </c>
      <c r="H6" s="18" t="s">
        <v>32</v>
      </c>
      <c r="I6" s="18" t="s">
        <v>33</v>
      </c>
      <c r="J6" s="18">
        <v>34363</v>
      </c>
      <c r="K6" s="18" t="s">
        <v>67</v>
      </c>
      <c r="L6" s="18" t="s">
        <v>68</v>
      </c>
      <c r="M6" s="18" t="s">
        <v>69</v>
      </c>
      <c r="N6" s="18" t="s">
        <v>37</v>
      </c>
      <c r="O6" s="18">
        <v>2257</v>
      </c>
      <c r="P6" s="18">
        <v>556</v>
      </c>
      <c r="Q6" s="18">
        <v>556</v>
      </c>
      <c r="R6" s="18">
        <v>556</v>
      </c>
      <c r="S6" s="18">
        <v>624</v>
      </c>
      <c r="T6" s="18">
        <v>35</v>
      </c>
      <c r="U6" s="18">
        <v>0</v>
      </c>
      <c r="V6" s="18" t="s">
        <v>70</v>
      </c>
      <c r="W6" s="18">
        <v>2.2000000000000002</v>
      </c>
      <c r="X6" s="18" t="s">
        <v>63</v>
      </c>
      <c r="Y6" s="18" t="s">
        <v>39</v>
      </c>
      <c r="Z6" s="18" t="s">
        <v>71</v>
      </c>
      <c r="AA6" s="18" t="b">
        <v>0</v>
      </c>
      <c r="AB6" s="18">
        <v>0</v>
      </c>
      <c r="AC6" s="41">
        <f t="shared" si="3"/>
        <v>45429</v>
      </c>
      <c r="AD6" s="16" t="str">
        <f>IFERROR(VLOOKUP(Z6,'Restaurant Area Correction'!$A$2:$B$7,2,0),Z6)</f>
        <v>BTM</v>
      </c>
      <c r="AE6" s="16" t="str">
        <f t="shared" si="4"/>
        <v>Firangi Bake</v>
      </c>
      <c r="AF6" s="12" t="str">
        <f t="shared" si="0"/>
        <v>12.920219</v>
      </c>
      <c r="AG6" s="12" t="str">
        <f t="shared" si="1"/>
        <v>77.610520</v>
      </c>
      <c r="AH6" s="65">
        <f t="shared" si="2"/>
        <v>45429</v>
      </c>
      <c r="AL6" s="29"/>
      <c r="AM6" s="29" t="s">
        <v>660</v>
      </c>
    </row>
    <row r="7" spans="1:39" ht="15">
      <c r="A7" s="20">
        <v>174329455765789</v>
      </c>
      <c r="B7" s="21" t="b">
        <v>1</v>
      </c>
      <c r="C7" s="21" t="s">
        <v>72</v>
      </c>
      <c r="D7" s="21" t="s">
        <v>73</v>
      </c>
      <c r="E7" s="22" t="s">
        <v>74</v>
      </c>
      <c r="F7" s="21" t="s">
        <v>75</v>
      </c>
      <c r="G7" s="21">
        <v>21191609</v>
      </c>
      <c r="H7" s="21" t="s">
        <v>32</v>
      </c>
      <c r="I7" s="21" t="s">
        <v>33</v>
      </c>
      <c r="J7" s="21">
        <v>474244</v>
      </c>
      <c r="K7" s="21" t="s">
        <v>76</v>
      </c>
      <c r="L7" s="21" t="s">
        <v>77</v>
      </c>
      <c r="M7" s="21" t="s">
        <v>78</v>
      </c>
      <c r="N7" s="21" t="s">
        <v>37</v>
      </c>
      <c r="O7" s="21">
        <v>3262</v>
      </c>
      <c r="P7" s="21">
        <v>1062</v>
      </c>
      <c r="Q7" s="21">
        <v>1062</v>
      </c>
      <c r="R7" s="21">
        <v>1062</v>
      </c>
      <c r="S7" s="21">
        <v>1050</v>
      </c>
      <c r="T7" s="21">
        <v>45</v>
      </c>
      <c r="U7" s="21">
        <v>0</v>
      </c>
      <c r="V7" s="21" t="s">
        <v>79</v>
      </c>
      <c r="W7" s="21">
        <v>3.2</v>
      </c>
      <c r="X7" s="21" t="s">
        <v>72</v>
      </c>
      <c r="Y7" s="21" t="s">
        <v>80</v>
      </c>
      <c r="Z7" s="21" t="s">
        <v>54</v>
      </c>
      <c r="AA7" s="21" t="b">
        <v>0</v>
      </c>
      <c r="AB7" s="21">
        <v>0</v>
      </c>
      <c r="AC7" s="41">
        <f t="shared" si="3"/>
        <v>45422</v>
      </c>
      <c r="AD7" s="16" t="str">
        <f>IFERROR(VLOOKUP(Z7,'Restaurant Area Correction'!$A$2:$B$7,2,0),Z7)</f>
        <v>Jayanagar</v>
      </c>
      <c r="AE7" s="16" t="str">
        <f t="shared" si="4"/>
        <v>Daily Sushi</v>
      </c>
      <c r="AF7" s="12" t="str">
        <f t="shared" si="0"/>
        <v>12.92243257</v>
      </c>
      <c r="AG7" s="12" t="str">
        <f t="shared" si="1"/>
        <v>77.58390586</v>
      </c>
      <c r="AH7" s="65">
        <f t="shared" si="2"/>
        <v>45422</v>
      </c>
      <c r="AL7" s="43" t="s">
        <v>661</v>
      </c>
      <c r="AM7" s="29"/>
    </row>
    <row r="8" spans="1:39" ht="15">
      <c r="A8" s="17">
        <v>174318296922309</v>
      </c>
      <c r="B8" s="18" t="b">
        <v>1</v>
      </c>
      <c r="C8" s="18" t="s">
        <v>28</v>
      </c>
      <c r="D8" s="18" t="s">
        <v>29</v>
      </c>
      <c r="E8" s="19" t="s">
        <v>81</v>
      </c>
      <c r="F8" s="18" t="s">
        <v>82</v>
      </c>
      <c r="G8" s="18">
        <v>21191609</v>
      </c>
      <c r="H8" s="18" t="s">
        <v>32</v>
      </c>
      <c r="I8" s="18" t="s">
        <v>33</v>
      </c>
      <c r="J8" s="18">
        <v>434304</v>
      </c>
      <c r="K8" s="18" t="s">
        <v>34</v>
      </c>
      <c r="L8" s="18" t="s">
        <v>35</v>
      </c>
      <c r="M8" s="18" t="s">
        <v>36</v>
      </c>
      <c r="N8" s="18" t="s">
        <v>37</v>
      </c>
      <c r="O8" s="18">
        <v>2401</v>
      </c>
      <c r="P8" s="18">
        <v>440</v>
      </c>
      <c r="Q8" s="18">
        <v>440</v>
      </c>
      <c r="R8" s="18">
        <v>440</v>
      </c>
      <c r="S8" s="18">
        <v>480</v>
      </c>
      <c r="T8" s="18">
        <v>45</v>
      </c>
      <c r="U8" s="18">
        <v>0</v>
      </c>
      <c r="V8" s="18" t="s">
        <v>38</v>
      </c>
      <c r="W8" s="18">
        <v>2.1</v>
      </c>
      <c r="X8" s="18" t="s">
        <v>28</v>
      </c>
      <c r="Y8" s="18" t="s">
        <v>80</v>
      </c>
      <c r="Z8" s="18" t="s">
        <v>36</v>
      </c>
      <c r="AA8" s="18" t="b">
        <v>0</v>
      </c>
      <c r="AB8" s="18">
        <v>0</v>
      </c>
      <c r="AC8" s="41">
        <f t="shared" si="3"/>
        <v>45422</v>
      </c>
      <c r="AD8" s="16" t="str">
        <f>IFERROR(VLOOKUP(Z8,'Restaurant Area Correction'!$A$2:$B$7,2,0),Z8)</f>
        <v>JP Nagar</v>
      </c>
      <c r="AE8" s="16" t="str">
        <f t="shared" si="4"/>
        <v>Paris Panini</v>
      </c>
      <c r="AF8" s="12" t="str">
        <f t="shared" si="0"/>
        <v>12.90649867</v>
      </c>
      <c r="AG8" s="12" t="str">
        <f t="shared" si="1"/>
        <v>77.59165435</v>
      </c>
      <c r="AH8" s="65">
        <f t="shared" si="2"/>
        <v>45422</v>
      </c>
      <c r="AL8" s="29" t="s">
        <v>662</v>
      </c>
      <c r="AM8" s="29"/>
    </row>
    <row r="9" spans="1:39" ht="15">
      <c r="A9" s="20">
        <v>174118005152904</v>
      </c>
      <c r="B9" s="21" t="b">
        <v>1</v>
      </c>
      <c r="C9" s="21" t="s">
        <v>28</v>
      </c>
      <c r="D9" s="21" t="s">
        <v>83</v>
      </c>
      <c r="E9" s="22" t="s">
        <v>84</v>
      </c>
      <c r="F9" s="21" t="s">
        <v>85</v>
      </c>
      <c r="G9" s="21">
        <v>21191609</v>
      </c>
      <c r="H9" s="21" t="s">
        <v>32</v>
      </c>
      <c r="I9" s="21" t="s">
        <v>33</v>
      </c>
      <c r="J9" s="21">
        <v>534276</v>
      </c>
      <c r="K9" s="21" t="s">
        <v>86</v>
      </c>
      <c r="L9" s="21" t="s">
        <v>87</v>
      </c>
      <c r="M9" s="21" t="s">
        <v>88</v>
      </c>
      <c r="N9" s="21" t="s">
        <v>37</v>
      </c>
      <c r="O9" s="21">
        <v>2824</v>
      </c>
      <c r="P9" s="21">
        <v>352</v>
      </c>
      <c r="Q9" s="21">
        <v>352</v>
      </c>
      <c r="R9" s="21">
        <v>352</v>
      </c>
      <c r="S9" s="21">
        <v>350</v>
      </c>
      <c r="T9" s="21">
        <v>36</v>
      </c>
      <c r="U9" s="21">
        <v>0</v>
      </c>
      <c r="V9" s="21" t="s">
        <v>89</v>
      </c>
      <c r="W9" s="21">
        <v>3.2</v>
      </c>
      <c r="X9" s="21" t="s">
        <v>28</v>
      </c>
      <c r="Y9" s="21" t="s">
        <v>39</v>
      </c>
      <c r="Z9" s="21" t="s">
        <v>90</v>
      </c>
      <c r="AA9" s="21" t="b">
        <v>1</v>
      </c>
      <c r="AB9" s="21">
        <v>0</v>
      </c>
      <c r="AC9" s="41">
        <f t="shared" si="3"/>
        <v>45420</v>
      </c>
      <c r="AD9" s="16" t="str">
        <f>IFERROR(VLOOKUP(Z9,'Restaurant Area Correction'!$A$2:$B$7,2,0),Z9)</f>
        <v>Arekere</v>
      </c>
      <c r="AE9" s="16" t="str">
        <f t="shared" si="4"/>
        <v>Naalnaad Mane</v>
      </c>
      <c r="AF9" s="12" t="str">
        <f t="shared" si="0"/>
        <v>12.89009167</v>
      </c>
      <c r="AG9" s="12" t="str">
        <f t="shared" si="1"/>
        <v>77.5976944</v>
      </c>
      <c r="AH9" s="65">
        <f t="shared" si="2"/>
        <v>45420</v>
      </c>
      <c r="AL9" s="29"/>
      <c r="AM9" s="29" t="s">
        <v>663</v>
      </c>
    </row>
    <row r="10" spans="1:39" ht="15">
      <c r="A10" s="17">
        <v>174075356745024</v>
      </c>
      <c r="B10" s="18" t="b">
        <v>0</v>
      </c>
      <c r="C10" s="18" t="s">
        <v>40</v>
      </c>
      <c r="D10" s="18" t="s">
        <v>40</v>
      </c>
      <c r="E10" s="19" t="s">
        <v>91</v>
      </c>
      <c r="F10" s="18" t="s">
        <v>92</v>
      </c>
      <c r="G10" s="18">
        <v>21191609</v>
      </c>
      <c r="H10" s="18" t="s">
        <v>32</v>
      </c>
      <c r="I10" s="18" t="s">
        <v>33</v>
      </c>
      <c r="J10" s="18">
        <v>524936</v>
      </c>
      <c r="K10" s="18" t="s">
        <v>93</v>
      </c>
      <c r="L10" s="18" t="s">
        <v>94</v>
      </c>
      <c r="M10" s="18" t="s">
        <v>95</v>
      </c>
      <c r="N10" s="18" t="s">
        <v>37</v>
      </c>
      <c r="O10" s="18">
        <v>2011</v>
      </c>
      <c r="P10" s="18">
        <v>644</v>
      </c>
      <c r="Q10" s="18">
        <v>644</v>
      </c>
      <c r="R10" s="18">
        <v>644</v>
      </c>
      <c r="S10" s="18">
        <v>275</v>
      </c>
      <c r="T10" s="18">
        <v>71</v>
      </c>
      <c r="U10" s="18">
        <v>0</v>
      </c>
      <c r="V10" s="18" t="s">
        <v>96</v>
      </c>
      <c r="W10" s="18">
        <v>5.2</v>
      </c>
      <c r="X10" s="18" t="s">
        <v>40</v>
      </c>
      <c r="Y10" s="18" t="s">
        <v>39</v>
      </c>
      <c r="Z10" s="18" t="s">
        <v>97</v>
      </c>
      <c r="AA10" s="18" t="b">
        <v>1</v>
      </c>
      <c r="AB10" s="18">
        <v>0</v>
      </c>
      <c r="AC10" s="41">
        <f t="shared" si="3"/>
        <v>45419</v>
      </c>
      <c r="AD10" s="16" t="str">
        <f>IFERROR(VLOOKUP(Z10,'Restaurant Area Correction'!$A$2:$B$7,2,0),Z10)</f>
        <v>HSR</v>
      </c>
      <c r="AE10" s="16" t="str">
        <f t="shared" si="4"/>
        <v>Theobroma</v>
      </c>
      <c r="AF10" s="12" t="str">
        <f t="shared" si="0"/>
        <v>12.91135428</v>
      </c>
      <c r="AG10" s="12" t="str">
        <f t="shared" si="1"/>
        <v>77.6380469</v>
      </c>
      <c r="AH10" s="65">
        <f t="shared" si="2"/>
        <v>45419</v>
      </c>
      <c r="AL10" s="29" t="s">
        <v>746</v>
      </c>
      <c r="AM10" s="29"/>
    </row>
    <row r="11" spans="1:39" ht="15">
      <c r="A11" s="20">
        <v>174067299373268</v>
      </c>
      <c r="B11" s="21" t="b">
        <v>0</v>
      </c>
      <c r="C11" s="21" t="s">
        <v>40</v>
      </c>
      <c r="D11" s="21" t="s">
        <v>40</v>
      </c>
      <c r="E11" s="22" t="s">
        <v>98</v>
      </c>
      <c r="F11" s="21" t="s">
        <v>99</v>
      </c>
      <c r="G11" s="21">
        <v>21191609</v>
      </c>
      <c r="H11" s="21" t="s">
        <v>32</v>
      </c>
      <c r="I11" s="21" t="s">
        <v>33</v>
      </c>
      <c r="J11" s="21">
        <v>437065</v>
      </c>
      <c r="K11" s="21" t="s">
        <v>93</v>
      </c>
      <c r="L11" s="21" t="s">
        <v>100</v>
      </c>
      <c r="M11" s="21" t="s">
        <v>101</v>
      </c>
      <c r="N11" s="21" t="s">
        <v>37</v>
      </c>
      <c r="O11" s="21">
        <v>1455</v>
      </c>
      <c r="P11" s="21">
        <v>387</v>
      </c>
      <c r="Q11" s="21">
        <v>387</v>
      </c>
      <c r="R11" s="21">
        <v>387</v>
      </c>
      <c r="S11" s="21">
        <v>275</v>
      </c>
      <c r="T11" s="21">
        <v>0</v>
      </c>
      <c r="U11" s="21">
        <v>0</v>
      </c>
      <c r="V11" s="21" t="s">
        <v>102</v>
      </c>
      <c r="W11" s="21">
        <v>3.2</v>
      </c>
      <c r="X11" s="21" t="s">
        <v>40</v>
      </c>
      <c r="Y11" s="21" t="s">
        <v>39</v>
      </c>
      <c r="Z11" s="21" t="s">
        <v>54</v>
      </c>
      <c r="AA11" s="21" t="b">
        <v>1</v>
      </c>
      <c r="AB11" s="21">
        <v>0</v>
      </c>
      <c r="AC11" s="41">
        <f t="shared" si="3"/>
        <v>45419</v>
      </c>
      <c r="AD11" s="16" t="str">
        <f>IFERROR(VLOOKUP(Z11,'Restaurant Area Correction'!$A$2:$B$7,2,0),Z11)</f>
        <v>Jayanagar</v>
      </c>
      <c r="AE11" s="16" t="str">
        <f t="shared" si="4"/>
        <v>Theobroma</v>
      </c>
      <c r="AF11" s="12" t="str">
        <f t="shared" si="0"/>
        <v>12.92017647</v>
      </c>
      <c r="AG11" s="12" t="str">
        <f t="shared" si="1"/>
        <v>77.5836421</v>
      </c>
      <c r="AH11" s="65">
        <f t="shared" si="2"/>
        <v>45419</v>
      </c>
      <c r="AL11" s="29"/>
      <c r="AM11" s="29" t="s">
        <v>664</v>
      </c>
    </row>
    <row r="12" spans="1:39" ht="15">
      <c r="A12" s="17">
        <v>174058332503576</v>
      </c>
      <c r="B12" s="18" t="b">
        <v>1</v>
      </c>
      <c r="C12" s="18" t="s">
        <v>28</v>
      </c>
      <c r="D12" s="18" t="s">
        <v>103</v>
      </c>
      <c r="E12" s="19" t="s">
        <v>104</v>
      </c>
      <c r="F12" s="18" t="s">
        <v>105</v>
      </c>
      <c r="G12" s="18">
        <v>21191609</v>
      </c>
      <c r="H12" s="18" t="s">
        <v>32</v>
      </c>
      <c r="I12" s="18" t="s">
        <v>33</v>
      </c>
      <c r="J12" s="18">
        <v>534276</v>
      </c>
      <c r="K12" s="18" t="s">
        <v>86</v>
      </c>
      <c r="L12" s="18" t="s">
        <v>87</v>
      </c>
      <c r="M12" s="18" t="s">
        <v>88</v>
      </c>
      <c r="N12" s="18" t="s">
        <v>37</v>
      </c>
      <c r="O12" s="18">
        <v>4292</v>
      </c>
      <c r="P12" s="18">
        <v>320</v>
      </c>
      <c r="Q12" s="18">
        <v>320</v>
      </c>
      <c r="R12" s="18">
        <v>320</v>
      </c>
      <c r="S12" s="18">
        <v>280</v>
      </c>
      <c r="T12" s="18">
        <v>0</v>
      </c>
      <c r="U12" s="18">
        <v>0</v>
      </c>
      <c r="V12" s="18" t="s">
        <v>89</v>
      </c>
      <c r="W12" s="18">
        <v>3.2</v>
      </c>
      <c r="X12" s="18" t="s">
        <v>28</v>
      </c>
      <c r="Y12" s="18" t="s">
        <v>39</v>
      </c>
      <c r="Z12" s="18" t="s">
        <v>90</v>
      </c>
      <c r="AA12" s="18" t="b">
        <v>0</v>
      </c>
      <c r="AB12" s="18">
        <v>0</v>
      </c>
      <c r="AC12" s="41">
        <f t="shared" si="3"/>
        <v>45419</v>
      </c>
      <c r="AD12" s="16" t="str">
        <f>IFERROR(VLOOKUP(Z12,'Restaurant Area Correction'!$A$2:$B$7,2,0),Z12)</f>
        <v>Arekere</v>
      </c>
      <c r="AE12" s="16" t="str">
        <f t="shared" si="4"/>
        <v>Naalnaad Mane</v>
      </c>
      <c r="AF12" s="12" t="str">
        <f t="shared" si="0"/>
        <v>12.89009167</v>
      </c>
      <c r="AG12" s="12" t="str">
        <f t="shared" si="1"/>
        <v>77.5976944</v>
      </c>
      <c r="AH12" s="65">
        <f t="shared" si="2"/>
        <v>45419</v>
      </c>
    </row>
    <row r="13" spans="1:39" ht="15">
      <c r="A13" s="20">
        <v>174037702433562</v>
      </c>
      <c r="B13" s="21" t="b">
        <v>1</v>
      </c>
      <c r="C13" s="21" t="s">
        <v>106</v>
      </c>
      <c r="D13" s="21" t="s">
        <v>107</v>
      </c>
      <c r="E13" s="22" t="s">
        <v>108</v>
      </c>
      <c r="F13" s="21" t="s">
        <v>109</v>
      </c>
      <c r="G13" s="21">
        <v>21191609</v>
      </c>
      <c r="H13" s="21" t="s">
        <v>32</v>
      </c>
      <c r="I13" s="21" t="s">
        <v>33</v>
      </c>
      <c r="J13" s="21">
        <v>34363</v>
      </c>
      <c r="K13" s="21" t="s">
        <v>67</v>
      </c>
      <c r="L13" s="21" t="s">
        <v>68</v>
      </c>
      <c r="M13" s="21" t="s">
        <v>69</v>
      </c>
      <c r="N13" s="21" t="s">
        <v>37</v>
      </c>
      <c r="O13" s="21">
        <v>2730</v>
      </c>
      <c r="P13" s="21">
        <v>320</v>
      </c>
      <c r="Q13" s="21">
        <v>320</v>
      </c>
      <c r="R13" s="21">
        <v>320</v>
      </c>
      <c r="S13" s="21">
        <v>325</v>
      </c>
      <c r="T13" s="21">
        <v>0</v>
      </c>
      <c r="U13" s="21">
        <v>0</v>
      </c>
      <c r="V13" s="21" t="s">
        <v>70</v>
      </c>
      <c r="W13" s="21">
        <v>2.2000000000000002</v>
      </c>
      <c r="X13" s="21" t="s">
        <v>106</v>
      </c>
      <c r="Y13" s="21" t="s">
        <v>39</v>
      </c>
      <c r="Z13" s="21" t="s">
        <v>71</v>
      </c>
      <c r="AA13" s="21" t="b">
        <v>0</v>
      </c>
      <c r="AB13" s="21">
        <v>0</v>
      </c>
      <c r="AC13" s="41">
        <f t="shared" si="3"/>
        <v>45419</v>
      </c>
      <c r="AD13" s="16" t="str">
        <f>IFERROR(VLOOKUP(Z13,'Restaurant Area Correction'!$A$2:$B$7,2,0),Z13)</f>
        <v>BTM</v>
      </c>
      <c r="AE13" s="16" t="str">
        <f t="shared" si="4"/>
        <v>Firangi Bake</v>
      </c>
      <c r="AF13" s="12" t="str">
        <f t="shared" si="0"/>
        <v>12.920219</v>
      </c>
      <c r="AG13" s="12" t="str">
        <f t="shared" si="1"/>
        <v>77.610520</v>
      </c>
      <c r="AH13" s="65">
        <f t="shared" si="2"/>
        <v>45419</v>
      </c>
    </row>
    <row r="14" spans="1:39" ht="15">
      <c r="A14" s="17">
        <v>174026206595017</v>
      </c>
      <c r="B14" s="18" t="b">
        <v>1</v>
      </c>
      <c r="C14" s="18" t="s">
        <v>28</v>
      </c>
      <c r="D14" s="18" t="s">
        <v>110</v>
      </c>
      <c r="E14" s="19" t="s">
        <v>111</v>
      </c>
      <c r="F14" s="18" t="s">
        <v>112</v>
      </c>
      <c r="G14" s="18">
        <v>21191609</v>
      </c>
      <c r="H14" s="18" t="s">
        <v>32</v>
      </c>
      <c r="I14" s="18" t="s">
        <v>33</v>
      </c>
      <c r="J14" s="18">
        <v>630473</v>
      </c>
      <c r="K14" s="18" t="s">
        <v>58</v>
      </c>
      <c r="L14" s="18" t="s">
        <v>59</v>
      </c>
      <c r="M14" s="18" t="s">
        <v>60</v>
      </c>
      <c r="N14" s="18" t="s">
        <v>37</v>
      </c>
      <c r="O14" s="18">
        <v>1927</v>
      </c>
      <c r="P14" s="18">
        <v>275</v>
      </c>
      <c r="Q14" s="18">
        <v>275</v>
      </c>
      <c r="R14" s="18">
        <v>275</v>
      </c>
      <c r="S14" s="18">
        <v>239</v>
      </c>
      <c r="T14" s="18">
        <v>10</v>
      </c>
      <c r="U14" s="18">
        <v>0</v>
      </c>
      <c r="V14" s="18" t="s">
        <v>61</v>
      </c>
      <c r="W14" s="18">
        <v>2.5</v>
      </c>
      <c r="X14" s="18" t="s">
        <v>28</v>
      </c>
      <c r="Y14" s="18" t="s">
        <v>39</v>
      </c>
      <c r="Z14" s="18" t="s">
        <v>62</v>
      </c>
      <c r="AA14" s="18" t="b">
        <v>1</v>
      </c>
      <c r="AB14" s="18">
        <v>0</v>
      </c>
      <c r="AC14" s="41">
        <f t="shared" si="3"/>
        <v>45419</v>
      </c>
      <c r="AD14" s="16" t="str">
        <f>IFERROR(VLOOKUP(Z14,'Restaurant Area Correction'!$A$2:$B$7,2,0),Z14)</f>
        <v>BTM</v>
      </c>
      <c r="AE14" s="16" t="str">
        <f t="shared" si="4"/>
        <v>Rasayan</v>
      </c>
      <c r="AF14" s="12" t="str">
        <f t="shared" si="0"/>
        <v>12.907799</v>
      </c>
      <c r="AG14" s="12" t="str">
        <f t="shared" si="1"/>
        <v>77.613487</v>
      </c>
      <c r="AH14" s="65">
        <f t="shared" si="2"/>
        <v>45419</v>
      </c>
    </row>
    <row r="15" spans="1:39" ht="15">
      <c r="A15" s="20">
        <v>173972919485563</v>
      </c>
      <c r="B15" s="21" t="b">
        <v>1</v>
      </c>
      <c r="C15" s="21" t="s">
        <v>28</v>
      </c>
      <c r="D15" s="21" t="s">
        <v>113</v>
      </c>
      <c r="E15" s="22" t="s">
        <v>114</v>
      </c>
      <c r="F15" s="21" t="s">
        <v>115</v>
      </c>
      <c r="G15" s="21">
        <v>21191609</v>
      </c>
      <c r="H15" s="21" t="s">
        <v>32</v>
      </c>
      <c r="I15" s="21" t="s">
        <v>33</v>
      </c>
      <c r="J15" s="21">
        <v>434304</v>
      </c>
      <c r="K15" s="21" t="s">
        <v>34</v>
      </c>
      <c r="L15" s="21" t="s">
        <v>35</v>
      </c>
      <c r="M15" s="21" t="s">
        <v>36</v>
      </c>
      <c r="N15" s="21" t="s">
        <v>37</v>
      </c>
      <c r="O15" s="21">
        <v>2041</v>
      </c>
      <c r="P15" s="21">
        <v>334</v>
      </c>
      <c r="Q15" s="21">
        <v>334</v>
      </c>
      <c r="R15" s="21">
        <v>334</v>
      </c>
      <c r="S15" s="21">
        <v>385</v>
      </c>
      <c r="T15" s="21">
        <v>42</v>
      </c>
      <c r="U15" s="21">
        <v>0</v>
      </c>
      <c r="V15" s="21" t="s">
        <v>38</v>
      </c>
      <c r="W15" s="21">
        <v>2.1</v>
      </c>
      <c r="X15" s="21" t="s">
        <v>28</v>
      </c>
      <c r="Y15" s="21" t="s">
        <v>39</v>
      </c>
      <c r="Z15" s="21" t="s">
        <v>36</v>
      </c>
      <c r="AA15" s="21" t="b">
        <v>0</v>
      </c>
      <c r="AB15" s="21">
        <v>0</v>
      </c>
      <c r="AC15" s="41">
        <f t="shared" si="3"/>
        <v>45418</v>
      </c>
      <c r="AD15" s="16" t="str">
        <f>IFERROR(VLOOKUP(Z15,'Restaurant Area Correction'!$A$2:$B$7,2,0),Z15)</f>
        <v>JP Nagar</v>
      </c>
      <c r="AE15" s="16" t="str">
        <f t="shared" si="4"/>
        <v>Paris Panini</v>
      </c>
      <c r="AF15" s="12" t="str">
        <f t="shared" si="0"/>
        <v>12.90649867</v>
      </c>
      <c r="AG15" s="12" t="str">
        <f t="shared" si="1"/>
        <v>77.59165435</v>
      </c>
      <c r="AH15" s="65">
        <f t="shared" si="2"/>
        <v>45418</v>
      </c>
    </row>
    <row r="16" spans="1:39" ht="15">
      <c r="A16" s="17">
        <v>173961191807457</v>
      </c>
      <c r="B16" s="18" t="b">
        <v>0</v>
      </c>
      <c r="C16" s="18" t="s">
        <v>40</v>
      </c>
      <c r="D16" s="18" t="s">
        <v>40</v>
      </c>
      <c r="E16" s="19" t="s">
        <v>116</v>
      </c>
      <c r="F16" s="18" t="s">
        <v>117</v>
      </c>
      <c r="G16" s="18">
        <v>21191609</v>
      </c>
      <c r="H16" s="18" t="s">
        <v>32</v>
      </c>
      <c r="I16" s="18" t="s">
        <v>33</v>
      </c>
      <c r="J16" s="18">
        <v>694704</v>
      </c>
      <c r="K16" s="18" t="s">
        <v>118</v>
      </c>
      <c r="L16" s="18" t="s">
        <v>119</v>
      </c>
      <c r="M16" s="18" t="s">
        <v>120</v>
      </c>
      <c r="N16" s="18" t="s">
        <v>37</v>
      </c>
      <c r="O16" s="18">
        <v>4528</v>
      </c>
      <c r="P16" s="18">
        <v>509</v>
      </c>
      <c r="Q16" s="18">
        <v>509</v>
      </c>
      <c r="R16" s="18">
        <v>509</v>
      </c>
      <c r="S16" s="18">
        <v>370</v>
      </c>
      <c r="T16" s="18">
        <v>0</v>
      </c>
      <c r="U16" s="18">
        <v>0</v>
      </c>
      <c r="V16" s="18" t="s">
        <v>121</v>
      </c>
      <c r="W16" s="18">
        <v>10.199999999999999</v>
      </c>
      <c r="X16" s="18" t="s">
        <v>40</v>
      </c>
      <c r="Y16" s="18" t="s">
        <v>39</v>
      </c>
      <c r="Z16" s="18" t="s">
        <v>122</v>
      </c>
      <c r="AA16" s="18" t="b">
        <v>1</v>
      </c>
      <c r="AB16" s="18">
        <v>0</v>
      </c>
      <c r="AC16" s="41">
        <f t="shared" si="3"/>
        <v>45418</v>
      </c>
      <c r="AD16" s="16" t="str">
        <f>IFERROR(VLOOKUP(Z16,'Restaurant Area Correction'!$A$2:$B$7,2,0),Z16)</f>
        <v>Malleshwaram</v>
      </c>
      <c r="AE16" s="16" t="str">
        <f t="shared" si="4"/>
        <v>Love And Crumble</v>
      </c>
      <c r="AF16" s="12" t="str">
        <f t="shared" si="0"/>
        <v>12.98505012</v>
      </c>
      <c r="AG16" s="12" t="str">
        <f t="shared" si="1"/>
        <v>77.5880017</v>
      </c>
      <c r="AH16" s="65">
        <f t="shared" si="2"/>
        <v>45418</v>
      </c>
    </row>
    <row r="17" spans="1:34" ht="15">
      <c r="A17" s="20">
        <v>173953404362535</v>
      </c>
      <c r="B17" s="21" t="b">
        <v>1</v>
      </c>
      <c r="C17" s="21" t="s">
        <v>63</v>
      </c>
      <c r="D17" s="21" t="s">
        <v>123</v>
      </c>
      <c r="E17" s="22" t="s">
        <v>124</v>
      </c>
      <c r="F17" s="21" t="s">
        <v>125</v>
      </c>
      <c r="G17" s="21">
        <v>21191609</v>
      </c>
      <c r="H17" s="21" t="s">
        <v>32</v>
      </c>
      <c r="I17" s="21" t="s">
        <v>33</v>
      </c>
      <c r="J17" s="21">
        <v>34381</v>
      </c>
      <c r="K17" s="21" t="s">
        <v>67</v>
      </c>
      <c r="L17" s="21" t="s">
        <v>126</v>
      </c>
      <c r="M17" s="21" t="s">
        <v>127</v>
      </c>
      <c r="N17" s="21" t="s">
        <v>37</v>
      </c>
      <c r="O17" s="21">
        <v>3728</v>
      </c>
      <c r="P17" s="21">
        <v>556</v>
      </c>
      <c r="Q17" s="21">
        <v>556</v>
      </c>
      <c r="R17" s="21">
        <v>556</v>
      </c>
      <c r="S17" s="21">
        <v>624</v>
      </c>
      <c r="T17" s="21">
        <v>48</v>
      </c>
      <c r="U17" s="21">
        <v>0</v>
      </c>
      <c r="V17" s="21" t="s">
        <v>128</v>
      </c>
      <c r="W17" s="21">
        <v>3.4</v>
      </c>
      <c r="X17" s="21" t="s">
        <v>63</v>
      </c>
      <c r="Y17" s="21" t="s">
        <v>39</v>
      </c>
      <c r="Z17" s="21" t="s">
        <v>90</v>
      </c>
      <c r="AA17" s="21" t="b">
        <v>0</v>
      </c>
      <c r="AB17" s="21">
        <v>0</v>
      </c>
      <c r="AC17" s="41">
        <f t="shared" si="3"/>
        <v>45418</v>
      </c>
      <c r="AD17" s="16" t="str">
        <f>IFERROR(VLOOKUP(Z17,'Restaurant Area Correction'!$A$2:$B$7,2,0),Z17)</f>
        <v>Arekere</v>
      </c>
      <c r="AE17" s="16" t="str">
        <f t="shared" si="4"/>
        <v>Firangi Bake</v>
      </c>
      <c r="AF17" s="12" t="str">
        <f t="shared" si="0"/>
        <v>12.885643</v>
      </c>
      <c r="AG17" s="12" t="str">
        <f t="shared" si="1"/>
        <v>77.602120</v>
      </c>
      <c r="AH17" s="65">
        <f t="shared" si="2"/>
        <v>45418</v>
      </c>
    </row>
    <row r="18" spans="1:34" ht="15">
      <c r="A18" s="17">
        <v>173934793528823</v>
      </c>
      <c r="B18" s="18" t="b">
        <v>1</v>
      </c>
      <c r="C18" s="18" t="s">
        <v>28</v>
      </c>
      <c r="D18" s="18" t="s">
        <v>110</v>
      </c>
      <c r="E18" s="19" t="s">
        <v>129</v>
      </c>
      <c r="F18" s="18" t="s">
        <v>130</v>
      </c>
      <c r="G18" s="18">
        <v>21191609</v>
      </c>
      <c r="H18" s="18" t="s">
        <v>32</v>
      </c>
      <c r="I18" s="18" t="s">
        <v>33</v>
      </c>
      <c r="J18" s="18">
        <v>630473</v>
      </c>
      <c r="K18" s="18" t="s">
        <v>58</v>
      </c>
      <c r="L18" s="18" t="s">
        <v>59</v>
      </c>
      <c r="M18" s="18" t="s">
        <v>60</v>
      </c>
      <c r="N18" s="18" t="s">
        <v>37</v>
      </c>
      <c r="O18" s="18">
        <v>2470</v>
      </c>
      <c r="P18" s="18">
        <v>242</v>
      </c>
      <c r="Q18" s="18">
        <v>242</v>
      </c>
      <c r="R18" s="18">
        <v>242</v>
      </c>
      <c r="S18" s="18">
        <v>239</v>
      </c>
      <c r="T18" s="18">
        <v>43</v>
      </c>
      <c r="U18" s="18">
        <v>0</v>
      </c>
      <c r="V18" s="18" t="s">
        <v>61</v>
      </c>
      <c r="W18" s="18">
        <v>2.5</v>
      </c>
      <c r="X18" s="18" t="s">
        <v>28</v>
      </c>
      <c r="Y18" s="18" t="s">
        <v>39</v>
      </c>
      <c r="Z18" s="18" t="s">
        <v>62</v>
      </c>
      <c r="AA18" s="18" t="b">
        <v>0</v>
      </c>
      <c r="AB18" s="18">
        <v>0</v>
      </c>
      <c r="AC18" s="41">
        <f t="shared" si="3"/>
        <v>45418</v>
      </c>
      <c r="AD18" s="16" t="str">
        <f>IFERROR(VLOOKUP(Z18,'Restaurant Area Correction'!$A$2:$B$7,2,0),Z18)</f>
        <v>BTM</v>
      </c>
      <c r="AE18" s="16" t="str">
        <f t="shared" si="4"/>
        <v>Rasayan</v>
      </c>
      <c r="AF18" s="12" t="str">
        <f t="shared" si="0"/>
        <v>12.907799</v>
      </c>
      <c r="AG18" s="12" t="str">
        <f t="shared" si="1"/>
        <v>77.613487</v>
      </c>
      <c r="AH18" s="65">
        <f t="shared" si="2"/>
        <v>45418</v>
      </c>
    </row>
    <row r="19" spans="1:34" ht="15">
      <c r="A19" s="20">
        <v>173886476249693</v>
      </c>
      <c r="B19" s="21" t="b">
        <v>1</v>
      </c>
      <c r="C19" s="21" t="s">
        <v>28</v>
      </c>
      <c r="D19" s="21" t="s">
        <v>131</v>
      </c>
      <c r="E19" s="22" t="s">
        <v>132</v>
      </c>
      <c r="F19" s="21" t="s">
        <v>133</v>
      </c>
      <c r="G19" s="21">
        <v>21191609</v>
      </c>
      <c r="H19" s="21" t="s">
        <v>32</v>
      </c>
      <c r="I19" s="21" t="s">
        <v>33</v>
      </c>
      <c r="J19" s="21">
        <v>630473</v>
      </c>
      <c r="K19" s="21" t="s">
        <v>58</v>
      </c>
      <c r="L19" s="21" t="s">
        <v>59</v>
      </c>
      <c r="M19" s="21" t="s">
        <v>60</v>
      </c>
      <c r="N19" s="21" t="s">
        <v>37</v>
      </c>
      <c r="O19" s="21">
        <v>1594</v>
      </c>
      <c r="P19" s="21">
        <v>487</v>
      </c>
      <c r="Q19" s="21">
        <v>487</v>
      </c>
      <c r="R19" s="21">
        <v>487</v>
      </c>
      <c r="S19" s="21">
        <v>478</v>
      </c>
      <c r="T19" s="21">
        <v>36</v>
      </c>
      <c r="U19" s="21">
        <v>0</v>
      </c>
      <c r="V19" s="21" t="s">
        <v>61</v>
      </c>
      <c r="W19" s="21">
        <v>2.5</v>
      </c>
      <c r="X19" s="21" t="s">
        <v>28</v>
      </c>
      <c r="Y19" s="21" t="s">
        <v>39</v>
      </c>
      <c r="Z19" s="21" t="s">
        <v>62</v>
      </c>
      <c r="AA19" s="21" t="b">
        <v>1</v>
      </c>
      <c r="AB19" s="21">
        <v>0</v>
      </c>
      <c r="AC19" s="41">
        <f t="shared" si="3"/>
        <v>45417</v>
      </c>
      <c r="AD19" s="16" t="str">
        <f>IFERROR(VLOOKUP(Z19,'Restaurant Area Correction'!$A$2:$B$7,2,0),Z19)</f>
        <v>BTM</v>
      </c>
      <c r="AE19" s="16" t="str">
        <f t="shared" si="4"/>
        <v>Rasayan</v>
      </c>
      <c r="AF19" s="12" t="str">
        <f t="shared" si="0"/>
        <v>12.907799</v>
      </c>
      <c r="AG19" s="12" t="str">
        <f t="shared" si="1"/>
        <v>77.613487</v>
      </c>
      <c r="AH19" s="65">
        <f t="shared" si="2"/>
        <v>45417</v>
      </c>
    </row>
    <row r="20" spans="1:34" ht="15">
      <c r="A20" s="17">
        <v>173848012476255</v>
      </c>
      <c r="B20" s="18" t="b">
        <v>1</v>
      </c>
      <c r="C20" s="18" t="s">
        <v>134</v>
      </c>
      <c r="D20" s="18" t="s">
        <v>135</v>
      </c>
      <c r="E20" s="19" t="s">
        <v>136</v>
      </c>
      <c r="F20" s="18" t="s">
        <v>137</v>
      </c>
      <c r="G20" s="18">
        <v>21191609</v>
      </c>
      <c r="H20" s="18" t="s">
        <v>32</v>
      </c>
      <c r="I20" s="18" t="s">
        <v>33</v>
      </c>
      <c r="J20" s="18">
        <v>630473</v>
      </c>
      <c r="K20" s="18" t="s">
        <v>58</v>
      </c>
      <c r="L20" s="18" t="s">
        <v>59</v>
      </c>
      <c r="M20" s="18" t="s">
        <v>60</v>
      </c>
      <c r="N20" s="18" t="s">
        <v>37</v>
      </c>
      <c r="O20" s="18">
        <v>2999</v>
      </c>
      <c r="P20" s="18">
        <v>392</v>
      </c>
      <c r="Q20" s="18">
        <v>392</v>
      </c>
      <c r="R20" s="18">
        <v>392</v>
      </c>
      <c r="S20" s="18">
        <v>498</v>
      </c>
      <c r="T20" s="18">
        <v>43</v>
      </c>
      <c r="U20" s="18">
        <v>0</v>
      </c>
      <c r="V20" s="18" t="s">
        <v>61</v>
      </c>
      <c r="W20" s="18">
        <v>2.5</v>
      </c>
      <c r="X20" s="18" t="s">
        <v>134</v>
      </c>
      <c r="Y20" s="18" t="s">
        <v>39</v>
      </c>
      <c r="Z20" s="18" t="s">
        <v>62</v>
      </c>
      <c r="AA20" s="18" t="b">
        <v>0</v>
      </c>
      <c r="AB20" s="18">
        <v>0</v>
      </c>
      <c r="AC20" s="41">
        <f t="shared" si="3"/>
        <v>45417</v>
      </c>
      <c r="AD20" s="16" t="str">
        <f>IFERROR(VLOOKUP(Z20,'Restaurant Area Correction'!$A$2:$B$7,2,0),Z20)</f>
        <v>BTM</v>
      </c>
      <c r="AE20" s="16" t="str">
        <f t="shared" si="4"/>
        <v>Rasayan</v>
      </c>
      <c r="AF20" s="12" t="str">
        <f t="shared" si="0"/>
        <v>12.907799</v>
      </c>
      <c r="AG20" s="12" t="str">
        <f t="shared" si="1"/>
        <v>77.613487</v>
      </c>
      <c r="AH20" s="65">
        <f t="shared" si="2"/>
        <v>45417</v>
      </c>
    </row>
    <row r="21" spans="1:34" ht="15">
      <c r="A21" s="20">
        <v>173787961265182</v>
      </c>
      <c r="B21" s="21" t="b">
        <v>1</v>
      </c>
      <c r="C21" s="21" t="s">
        <v>106</v>
      </c>
      <c r="D21" s="21" t="s">
        <v>138</v>
      </c>
      <c r="E21" s="22" t="s">
        <v>139</v>
      </c>
      <c r="F21" s="21" t="s">
        <v>140</v>
      </c>
      <c r="G21" s="21">
        <v>21191609</v>
      </c>
      <c r="H21" s="21" t="s">
        <v>32</v>
      </c>
      <c r="I21" s="21" t="s">
        <v>33</v>
      </c>
      <c r="J21" s="21">
        <v>534276</v>
      </c>
      <c r="K21" s="21" t="s">
        <v>86</v>
      </c>
      <c r="L21" s="21" t="s">
        <v>87</v>
      </c>
      <c r="M21" s="21" t="s">
        <v>88</v>
      </c>
      <c r="N21" s="21" t="s">
        <v>37</v>
      </c>
      <c r="O21" s="21">
        <v>2684</v>
      </c>
      <c r="P21" s="21">
        <v>680</v>
      </c>
      <c r="Q21" s="21">
        <v>680</v>
      </c>
      <c r="R21" s="21">
        <v>680</v>
      </c>
      <c r="S21" s="21">
        <v>660</v>
      </c>
      <c r="T21" s="21">
        <v>33</v>
      </c>
      <c r="U21" s="21">
        <v>0</v>
      </c>
      <c r="V21" s="21" t="s">
        <v>89</v>
      </c>
      <c r="W21" s="21">
        <v>2.7</v>
      </c>
      <c r="X21" s="21" t="s">
        <v>106</v>
      </c>
      <c r="Y21" s="21" t="s">
        <v>39</v>
      </c>
      <c r="Z21" s="21" t="s">
        <v>90</v>
      </c>
      <c r="AA21" s="21" t="b">
        <v>1</v>
      </c>
      <c r="AB21" s="21">
        <v>0</v>
      </c>
      <c r="AC21" s="41">
        <f t="shared" si="3"/>
        <v>45416</v>
      </c>
      <c r="AD21" s="16" t="str">
        <f>IFERROR(VLOOKUP(Z21,'Restaurant Area Correction'!$A$2:$B$7,2,0),Z21)</f>
        <v>Arekere</v>
      </c>
      <c r="AE21" s="16" t="str">
        <f t="shared" si="4"/>
        <v>Naalnaad Mane</v>
      </c>
      <c r="AF21" s="12" t="str">
        <f t="shared" si="0"/>
        <v>12.89009167</v>
      </c>
      <c r="AG21" s="12" t="str">
        <f t="shared" si="1"/>
        <v>77.5976944</v>
      </c>
      <c r="AH21" s="65">
        <f t="shared" si="2"/>
        <v>45416</v>
      </c>
    </row>
    <row r="22" spans="1:34" ht="15">
      <c r="A22" s="17">
        <v>173627120783219</v>
      </c>
      <c r="B22" s="18" t="b">
        <v>1</v>
      </c>
      <c r="C22" s="18" t="s">
        <v>46</v>
      </c>
      <c r="D22" s="18" t="s">
        <v>141</v>
      </c>
      <c r="E22" s="19" t="s">
        <v>142</v>
      </c>
      <c r="F22" s="18" t="s">
        <v>143</v>
      </c>
      <c r="G22" s="18">
        <v>21191609</v>
      </c>
      <c r="H22" s="18" t="s">
        <v>32</v>
      </c>
      <c r="I22" s="18" t="s">
        <v>33</v>
      </c>
      <c r="J22" s="18">
        <v>35953</v>
      </c>
      <c r="K22" s="18" t="s">
        <v>144</v>
      </c>
      <c r="L22" s="18" t="s">
        <v>145</v>
      </c>
      <c r="M22" s="18" t="s">
        <v>146</v>
      </c>
      <c r="N22" s="18" t="s">
        <v>37</v>
      </c>
      <c r="O22" s="18">
        <v>1654</v>
      </c>
      <c r="P22" s="18">
        <v>214</v>
      </c>
      <c r="Q22" s="18">
        <v>214</v>
      </c>
      <c r="R22" s="18">
        <v>214</v>
      </c>
      <c r="S22" s="18">
        <v>239</v>
      </c>
      <c r="T22" s="18">
        <v>54</v>
      </c>
      <c r="U22" s="18">
        <v>0</v>
      </c>
      <c r="V22" s="18" t="s">
        <v>147</v>
      </c>
      <c r="W22" s="18">
        <v>1.6</v>
      </c>
      <c r="X22" s="18" t="s">
        <v>46</v>
      </c>
      <c r="Y22" s="18" t="s">
        <v>80</v>
      </c>
      <c r="Z22" s="18" t="s">
        <v>36</v>
      </c>
      <c r="AA22" s="18" t="b">
        <v>1</v>
      </c>
      <c r="AB22" s="18">
        <v>2</v>
      </c>
      <c r="AC22" s="41">
        <f t="shared" si="3"/>
        <v>45414</v>
      </c>
      <c r="AD22" s="16" t="str">
        <f>IFERROR(VLOOKUP(Z22,'Restaurant Area Correction'!$A$2:$B$7,2,0),Z22)</f>
        <v>JP Nagar</v>
      </c>
      <c r="AE22" s="16" t="str">
        <f t="shared" si="4"/>
        <v>Homely</v>
      </c>
      <c r="AF22" s="12" t="str">
        <f t="shared" si="0"/>
        <v>12.906291</v>
      </c>
      <c r="AG22" s="12" t="str">
        <f t="shared" si="1"/>
        <v>77.596256</v>
      </c>
      <c r="AH22" s="65">
        <f t="shared" si="2"/>
        <v>45414</v>
      </c>
    </row>
    <row r="23" spans="1:34" ht="15">
      <c r="A23" s="20">
        <v>173528899495632</v>
      </c>
      <c r="B23" s="21" t="b">
        <v>1</v>
      </c>
      <c r="C23" s="21" t="s">
        <v>106</v>
      </c>
      <c r="D23" s="21" t="s">
        <v>148</v>
      </c>
      <c r="E23" s="22" t="s">
        <v>149</v>
      </c>
      <c r="F23" s="21" t="s">
        <v>150</v>
      </c>
      <c r="G23" s="21">
        <v>21191609</v>
      </c>
      <c r="H23" s="21" t="s">
        <v>32</v>
      </c>
      <c r="I23" s="21" t="s">
        <v>33</v>
      </c>
      <c r="J23" s="21">
        <v>434304</v>
      </c>
      <c r="K23" s="21" t="s">
        <v>34</v>
      </c>
      <c r="L23" s="21" t="s">
        <v>35</v>
      </c>
      <c r="M23" s="21" t="s">
        <v>36</v>
      </c>
      <c r="N23" s="21" t="s">
        <v>37</v>
      </c>
      <c r="O23" s="21">
        <v>2161</v>
      </c>
      <c r="P23" s="21">
        <v>696</v>
      </c>
      <c r="Q23" s="21">
        <v>696</v>
      </c>
      <c r="R23" s="21">
        <v>696</v>
      </c>
      <c r="S23" s="21">
        <v>680</v>
      </c>
      <c r="T23" s="21">
        <v>36</v>
      </c>
      <c r="U23" s="21">
        <v>0</v>
      </c>
      <c r="V23" s="21" t="s">
        <v>38</v>
      </c>
      <c r="W23" s="21">
        <v>2.1</v>
      </c>
      <c r="X23" s="21" t="s">
        <v>106</v>
      </c>
      <c r="Y23" s="21" t="s">
        <v>39</v>
      </c>
      <c r="Z23" s="21" t="s">
        <v>36</v>
      </c>
      <c r="AA23" s="21" t="b">
        <v>0</v>
      </c>
      <c r="AB23" s="21">
        <v>0</v>
      </c>
      <c r="AC23" s="41">
        <f t="shared" si="3"/>
        <v>45413</v>
      </c>
      <c r="AD23" s="16" t="str">
        <f>IFERROR(VLOOKUP(Z23,'Restaurant Area Correction'!$A$2:$B$7,2,0),Z23)</f>
        <v>JP Nagar</v>
      </c>
      <c r="AE23" s="16" t="str">
        <f t="shared" si="4"/>
        <v>Paris Panini</v>
      </c>
      <c r="AF23" s="12" t="str">
        <f t="shared" si="0"/>
        <v>12.90649867</v>
      </c>
      <c r="AG23" s="12" t="str">
        <f t="shared" si="1"/>
        <v>77.59165435</v>
      </c>
      <c r="AH23" s="65">
        <f t="shared" si="2"/>
        <v>45413</v>
      </c>
    </row>
    <row r="24" spans="1:34" ht="15">
      <c r="A24" s="17">
        <v>173508364352211</v>
      </c>
      <c r="B24" s="18" t="b">
        <v>1</v>
      </c>
      <c r="C24" s="18" t="s">
        <v>134</v>
      </c>
      <c r="D24" s="18" t="s">
        <v>151</v>
      </c>
      <c r="E24" s="19" t="s">
        <v>152</v>
      </c>
      <c r="F24" s="18" t="s">
        <v>153</v>
      </c>
      <c r="G24" s="18">
        <v>21191609</v>
      </c>
      <c r="H24" s="18" t="s">
        <v>32</v>
      </c>
      <c r="I24" s="18" t="s">
        <v>33</v>
      </c>
      <c r="J24" s="18">
        <v>630473</v>
      </c>
      <c r="K24" s="18" t="s">
        <v>58</v>
      </c>
      <c r="L24" s="18" t="s">
        <v>59</v>
      </c>
      <c r="M24" s="18" t="s">
        <v>60</v>
      </c>
      <c r="N24" s="18" t="s">
        <v>37</v>
      </c>
      <c r="O24" s="18">
        <v>2775</v>
      </c>
      <c r="P24" s="18">
        <v>399</v>
      </c>
      <c r="Q24" s="18">
        <v>399</v>
      </c>
      <c r="R24" s="18">
        <v>399</v>
      </c>
      <c r="S24" s="18">
        <v>496</v>
      </c>
      <c r="T24" s="18">
        <v>43</v>
      </c>
      <c r="U24" s="18">
        <v>0</v>
      </c>
      <c r="V24" s="18" t="s">
        <v>61</v>
      </c>
      <c r="W24" s="18">
        <v>2.5</v>
      </c>
      <c r="X24" s="18" t="s">
        <v>134</v>
      </c>
      <c r="Y24" s="18" t="s">
        <v>39</v>
      </c>
      <c r="Z24" s="18" t="s">
        <v>62</v>
      </c>
      <c r="AA24" s="18" t="b">
        <v>0</v>
      </c>
      <c r="AB24" s="18">
        <v>0</v>
      </c>
      <c r="AC24" s="41">
        <f t="shared" si="3"/>
        <v>45413</v>
      </c>
      <c r="AD24" s="16" t="str">
        <f>IFERROR(VLOOKUP(Z24,'Restaurant Area Correction'!$A$2:$B$7,2,0),Z24)</f>
        <v>BTM</v>
      </c>
      <c r="AE24" s="16" t="str">
        <f t="shared" si="4"/>
        <v>Rasayan</v>
      </c>
      <c r="AF24" s="12" t="str">
        <f t="shared" si="0"/>
        <v>12.907799</v>
      </c>
      <c r="AG24" s="12" t="str">
        <f t="shared" si="1"/>
        <v>77.613487</v>
      </c>
      <c r="AH24" s="65">
        <f t="shared" si="2"/>
        <v>45413</v>
      </c>
    </row>
    <row r="25" spans="1:34" ht="15">
      <c r="A25" s="20">
        <v>173162395766364</v>
      </c>
      <c r="B25" s="21" t="b">
        <v>1</v>
      </c>
      <c r="C25" s="21" t="s">
        <v>134</v>
      </c>
      <c r="D25" s="21" t="s">
        <v>154</v>
      </c>
      <c r="E25" s="22" t="s">
        <v>155</v>
      </c>
      <c r="F25" s="21" t="s">
        <v>156</v>
      </c>
      <c r="G25" s="21">
        <v>21191609</v>
      </c>
      <c r="H25" s="21" t="s">
        <v>32</v>
      </c>
      <c r="I25" s="21" t="s">
        <v>33</v>
      </c>
      <c r="J25" s="21">
        <v>630473</v>
      </c>
      <c r="K25" s="21" t="s">
        <v>58</v>
      </c>
      <c r="L25" s="21" t="s">
        <v>59</v>
      </c>
      <c r="M25" s="21" t="s">
        <v>60</v>
      </c>
      <c r="N25" s="21" t="s">
        <v>37</v>
      </c>
      <c r="O25" s="21">
        <v>2197</v>
      </c>
      <c r="P25" s="21">
        <v>489</v>
      </c>
      <c r="Q25" s="21">
        <v>489</v>
      </c>
      <c r="R25" s="21">
        <v>489</v>
      </c>
      <c r="S25" s="21">
        <v>580</v>
      </c>
      <c r="T25" s="21">
        <v>43</v>
      </c>
      <c r="U25" s="21">
        <v>0</v>
      </c>
      <c r="V25" s="21" t="s">
        <v>61</v>
      </c>
      <c r="W25" s="21">
        <v>2.5</v>
      </c>
      <c r="X25" s="21" t="s">
        <v>134</v>
      </c>
      <c r="Y25" s="21" t="s">
        <v>39</v>
      </c>
      <c r="Z25" s="21" t="s">
        <v>62</v>
      </c>
      <c r="AA25" s="21" t="b">
        <v>0</v>
      </c>
      <c r="AB25" s="21">
        <v>0</v>
      </c>
      <c r="AC25" s="41">
        <f t="shared" si="3"/>
        <v>45409</v>
      </c>
      <c r="AD25" s="16" t="str">
        <f>IFERROR(VLOOKUP(Z25,'Restaurant Area Correction'!$A$2:$B$7,2,0),Z25)</f>
        <v>BTM</v>
      </c>
      <c r="AE25" s="16" t="str">
        <f t="shared" si="4"/>
        <v>Rasayan</v>
      </c>
      <c r="AF25" s="12" t="str">
        <f t="shared" si="0"/>
        <v>12.907799</v>
      </c>
      <c r="AG25" s="12" t="str">
        <f t="shared" si="1"/>
        <v>77.613487</v>
      </c>
      <c r="AH25" s="65">
        <f t="shared" si="2"/>
        <v>45409</v>
      </c>
    </row>
    <row r="26" spans="1:34" ht="15">
      <c r="A26" s="17">
        <v>173162271836174</v>
      </c>
      <c r="B26" s="18" t="b">
        <v>0</v>
      </c>
      <c r="C26" s="18" t="s">
        <v>40</v>
      </c>
      <c r="D26" s="18" t="s">
        <v>40</v>
      </c>
      <c r="E26" s="19" t="s">
        <v>157</v>
      </c>
      <c r="F26" s="18" t="s">
        <v>158</v>
      </c>
      <c r="G26" s="18">
        <v>21191609</v>
      </c>
      <c r="H26" s="18" t="s">
        <v>159</v>
      </c>
      <c r="I26" s="18"/>
      <c r="J26" s="18">
        <v>630473</v>
      </c>
      <c r="K26" s="18" t="s">
        <v>58</v>
      </c>
      <c r="L26" s="18" t="s">
        <v>59</v>
      </c>
      <c r="M26" s="18" t="s">
        <v>60</v>
      </c>
      <c r="N26" s="18" t="s">
        <v>37</v>
      </c>
      <c r="O26" s="18">
        <v>0</v>
      </c>
      <c r="P26" s="18">
        <v>646</v>
      </c>
      <c r="Q26" s="18">
        <v>646</v>
      </c>
      <c r="R26" s="18">
        <v>646</v>
      </c>
      <c r="S26" s="18">
        <v>580</v>
      </c>
      <c r="T26" s="18">
        <v>43</v>
      </c>
      <c r="U26" s="18">
        <v>0</v>
      </c>
      <c r="V26" s="18" t="s">
        <v>61</v>
      </c>
      <c r="W26" s="18">
        <v>1.9</v>
      </c>
      <c r="X26" s="18" t="s">
        <v>40</v>
      </c>
      <c r="Y26" s="18" t="s">
        <v>39</v>
      </c>
      <c r="Z26" s="18" t="s">
        <v>62</v>
      </c>
      <c r="AA26" s="18" t="b">
        <v>0</v>
      </c>
      <c r="AB26" s="18">
        <v>0</v>
      </c>
      <c r="AC26" s="41">
        <f t="shared" si="3"/>
        <v>45409</v>
      </c>
      <c r="AD26" s="16" t="str">
        <f>IFERROR(VLOOKUP(Z26,'Restaurant Area Correction'!$A$2:$B$7,2,0),Z26)</f>
        <v>BTM</v>
      </c>
      <c r="AE26" s="16" t="str">
        <f t="shared" si="4"/>
        <v>Rasayan</v>
      </c>
      <c r="AF26" s="12" t="str">
        <f t="shared" si="0"/>
        <v>12.907799</v>
      </c>
      <c r="AG26" s="12" t="str">
        <f t="shared" si="1"/>
        <v>77.613487</v>
      </c>
      <c r="AH26" s="65">
        <f t="shared" si="2"/>
        <v>45409</v>
      </c>
    </row>
    <row r="27" spans="1:34" ht="15">
      <c r="A27" s="20">
        <v>173021459533483</v>
      </c>
      <c r="B27" s="21" t="b">
        <v>1</v>
      </c>
      <c r="C27" s="21" t="s">
        <v>106</v>
      </c>
      <c r="D27" s="21" t="s">
        <v>160</v>
      </c>
      <c r="E27" s="22" t="s">
        <v>161</v>
      </c>
      <c r="F27" s="21" t="s">
        <v>162</v>
      </c>
      <c r="G27" s="21">
        <v>21191609</v>
      </c>
      <c r="H27" s="21" t="s">
        <v>32</v>
      </c>
      <c r="I27" s="21" t="s">
        <v>33</v>
      </c>
      <c r="J27" s="21">
        <v>260968</v>
      </c>
      <c r="K27" s="21" t="s">
        <v>163</v>
      </c>
      <c r="L27" s="21" t="s">
        <v>164</v>
      </c>
      <c r="M27" s="21" t="s">
        <v>165</v>
      </c>
      <c r="N27" s="21" t="s">
        <v>37</v>
      </c>
      <c r="O27" s="21">
        <v>1950</v>
      </c>
      <c r="P27" s="21">
        <v>208</v>
      </c>
      <c r="Q27" s="21">
        <v>208</v>
      </c>
      <c r="R27" s="21">
        <v>208</v>
      </c>
      <c r="S27" s="21">
        <v>260</v>
      </c>
      <c r="T27" s="21">
        <v>40</v>
      </c>
      <c r="U27" s="21">
        <v>0</v>
      </c>
      <c r="V27" s="21" t="s">
        <v>166</v>
      </c>
      <c r="W27" s="21">
        <v>3.3</v>
      </c>
      <c r="X27" s="21" t="s">
        <v>106</v>
      </c>
      <c r="Y27" s="21" t="s">
        <v>39</v>
      </c>
      <c r="Z27" s="21" t="s">
        <v>167</v>
      </c>
      <c r="AA27" s="21" t="b">
        <v>1</v>
      </c>
      <c r="AB27" s="21">
        <v>0</v>
      </c>
      <c r="AC27" s="41">
        <f t="shared" si="3"/>
        <v>45407</v>
      </c>
      <c r="AD27" s="16" t="str">
        <f>IFERROR(VLOOKUP(Z27,'Restaurant Area Correction'!$A$2:$B$7,2,0),Z27)</f>
        <v>Bellandur</v>
      </c>
      <c r="AE27" s="16" t="str">
        <f t="shared" si="4"/>
        <v>Chowman</v>
      </c>
      <c r="AF27" s="12" t="str">
        <f t="shared" si="0"/>
        <v>12.92314229</v>
      </c>
      <c r="AG27" s="12" t="str">
        <f t="shared" si="1"/>
        <v>77.6713331</v>
      </c>
      <c r="AH27" s="65">
        <f t="shared" si="2"/>
        <v>45407</v>
      </c>
    </row>
    <row r="28" spans="1:34" ht="15">
      <c r="A28" s="17">
        <v>172937451496694</v>
      </c>
      <c r="B28" s="18" t="b">
        <v>1</v>
      </c>
      <c r="C28" s="18" t="s">
        <v>46</v>
      </c>
      <c r="D28" s="18" t="s">
        <v>168</v>
      </c>
      <c r="E28" s="19" t="s">
        <v>169</v>
      </c>
      <c r="F28" s="18" t="s">
        <v>170</v>
      </c>
      <c r="G28" s="18">
        <v>21191609</v>
      </c>
      <c r="H28" s="18" t="s">
        <v>32</v>
      </c>
      <c r="I28" s="18" t="s">
        <v>33</v>
      </c>
      <c r="J28" s="18">
        <v>742267</v>
      </c>
      <c r="K28" s="18" t="s">
        <v>34</v>
      </c>
      <c r="L28" s="18" t="s">
        <v>171</v>
      </c>
      <c r="M28" s="18" t="s">
        <v>172</v>
      </c>
      <c r="N28" s="18" t="s">
        <v>37</v>
      </c>
      <c r="O28" s="18">
        <v>2384</v>
      </c>
      <c r="P28" s="18">
        <v>344</v>
      </c>
      <c r="Q28" s="18">
        <v>344</v>
      </c>
      <c r="R28" s="18">
        <v>344</v>
      </c>
      <c r="S28" s="18">
        <v>395</v>
      </c>
      <c r="T28" s="18">
        <v>61</v>
      </c>
      <c r="U28" s="18">
        <v>0</v>
      </c>
      <c r="V28" s="18" t="s">
        <v>173</v>
      </c>
      <c r="W28" s="18">
        <v>5.4</v>
      </c>
      <c r="X28" s="18" t="s">
        <v>46</v>
      </c>
      <c r="Y28" s="18" t="s">
        <v>39</v>
      </c>
      <c r="Z28" s="18" t="s">
        <v>174</v>
      </c>
      <c r="AA28" s="18" t="b">
        <v>1</v>
      </c>
      <c r="AB28" s="18">
        <v>0</v>
      </c>
      <c r="AC28" s="41">
        <f t="shared" si="3"/>
        <v>45406</v>
      </c>
      <c r="AD28" s="16" t="str">
        <f>IFERROR(VLOOKUP(Z28,'Restaurant Area Correction'!$A$2:$B$7,2,0),Z28)</f>
        <v>Bellandur</v>
      </c>
      <c r="AE28" s="16" t="str">
        <f t="shared" si="4"/>
        <v>Paris Panini</v>
      </c>
      <c r="AF28" s="12" t="str">
        <f t="shared" si="0"/>
        <v>12.90906249</v>
      </c>
      <c r="AG28" s="12" t="str">
        <f t="shared" si="1"/>
        <v>77.68766132</v>
      </c>
      <c r="AH28" s="65">
        <f t="shared" si="2"/>
        <v>45406</v>
      </c>
    </row>
    <row r="29" spans="1:34" ht="15">
      <c r="A29" s="20">
        <v>172865582370674</v>
      </c>
      <c r="B29" s="21" t="b">
        <v>1</v>
      </c>
      <c r="C29" s="21" t="s">
        <v>28</v>
      </c>
      <c r="D29" s="21" t="s">
        <v>175</v>
      </c>
      <c r="E29" s="22" t="s">
        <v>176</v>
      </c>
      <c r="F29" s="21" t="s">
        <v>177</v>
      </c>
      <c r="G29" s="21">
        <v>21191609</v>
      </c>
      <c r="H29" s="21" t="s">
        <v>32</v>
      </c>
      <c r="I29" s="21" t="s">
        <v>33</v>
      </c>
      <c r="J29" s="21">
        <v>29349</v>
      </c>
      <c r="K29" s="21" t="s">
        <v>178</v>
      </c>
      <c r="L29" s="21" t="s">
        <v>179</v>
      </c>
      <c r="M29" s="21" t="s">
        <v>97</v>
      </c>
      <c r="N29" s="21" t="s">
        <v>37</v>
      </c>
      <c r="O29" s="21">
        <v>1985</v>
      </c>
      <c r="P29" s="21">
        <v>301</v>
      </c>
      <c r="Q29" s="21">
        <v>301</v>
      </c>
      <c r="R29" s="21">
        <v>301</v>
      </c>
      <c r="S29" s="21">
        <v>289</v>
      </c>
      <c r="T29" s="21">
        <v>50</v>
      </c>
      <c r="U29" s="21">
        <v>0</v>
      </c>
      <c r="V29" s="21" t="s">
        <v>180</v>
      </c>
      <c r="W29" s="21">
        <v>1.7</v>
      </c>
      <c r="X29" s="21" t="s">
        <v>28</v>
      </c>
      <c r="Y29" s="21" t="s">
        <v>39</v>
      </c>
      <c r="Z29" s="21" t="s">
        <v>97</v>
      </c>
      <c r="AA29" s="21" t="b">
        <v>1</v>
      </c>
      <c r="AB29" s="21">
        <v>0</v>
      </c>
      <c r="AC29" s="41">
        <f t="shared" si="3"/>
        <v>45405</v>
      </c>
      <c r="AD29" s="16" t="str">
        <f>IFERROR(VLOOKUP(Z29,'Restaurant Area Correction'!$A$2:$B$7,2,0),Z29)</f>
        <v>HSR</v>
      </c>
      <c r="AE29" s="16" t="str">
        <f t="shared" si="4"/>
        <v>Frozen Bottle</v>
      </c>
      <c r="AF29" s="12" t="str">
        <f t="shared" si="0"/>
        <v>12.91233118</v>
      </c>
      <c r="AG29" s="12" t="str">
        <f t="shared" si="1"/>
        <v>77.63839138</v>
      </c>
      <c r="AH29" s="65">
        <f t="shared" si="2"/>
        <v>45405</v>
      </c>
    </row>
    <row r="30" spans="1:34" ht="15">
      <c r="A30" s="17">
        <v>172849812190412</v>
      </c>
      <c r="B30" s="18" t="b">
        <v>1</v>
      </c>
      <c r="C30" s="18" t="s">
        <v>106</v>
      </c>
      <c r="D30" s="18" t="s">
        <v>181</v>
      </c>
      <c r="E30" s="19" t="s">
        <v>182</v>
      </c>
      <c r="F30" s="18" t="s">
        <v>183</v>
      </c>
      <c r="G30" s="18">
        <v>21191609</v>
      </c>
      <c r="H30" s="18" t="s">
        <v>32</v>
      </c>
      <c r="I30" s="18" t="s">
        <v>33</v>
      </c>
      <c r="J30" s="18">
        <v>34366</v>
      </c>
      <c r="K30" s="18" t="s">
        <v>67</v>
      </c>
      <c r="L30" s="18" t="s">
        <v>184</v>
      </c>
      <c r="M30" s="18" t="s">
        <v>185</v>
      </c>
      <c r="N30" s="18" t="s">
        <v>37</v>
      </c>
      <c r="O30" s="18">
        <v>1375</v>
      </c>
      <c r="P30" s="18">
        <v>310</v>
      </c>
      <c r="Q30" s="18">
        <v>310</v>
      </c>
      <c r="R30" s="18">
        <v>310</v>
      </c>
      <c r="S30" s="18">
        <v>325</v>
      </c>
      <c r="T30" s="18">
        <v>35</v>
      </c>
      <c r="U30" s="18">
        <v>0</v>
      </c>
      <c r="V30" s="18" t="s">
        <v>186</v>
      </c>
      <c r="W30" s="18">
        <v>0.8</v>
      </c>
      <c r="X30" s="18" t="s">
        <v>106</v>
      </c>
      <c r="Y30" s="18" t="s">
        <v>39</v>
      </c>
      <c r="Z30" s="18" t="s">
        <v>97</v>
      </c>
      <c r="AA30" s="18" t="b">
        <v>0</v>
      </c>
      <c r="AB30" s="18">
        <v>0</v>
      </c>
      <c r="AC30" s="41">
        <f t="shared" si="3"/>
        <v>45405</v>
      </c>
      <c r="AD30" s="16" t="str">
        <f>IFERROR(VLOOKUP(Z30,'Restaurant Area Correction'!$A$2:$B$7,2,0),Z30)</f>
        <v>HSR</v>
      </c>
      <c r="AE30" s="16" t="str">
        <f t="shared" si="4"/>
        <v>Firangi Bake</v>
      </c>
      <c r="AF30" s="12" t="str">
        <f t="shared" si="0"/>
        <v>12.912101</v>
      </c>
      <c r="AG30" s="12" t="str">
        <f t="shared" si="1"/>
        <v>77.65163400000006</v>
      </c>
      <c r="AH30" s="65">
        <f t="shared" si="2"/>
        <v>45405</v>
      </c>
    </row>
    <row r="31" spans="1:34" ht="15">
      <c r="A31" s="20">
        <v>172765721740638</v>
      </c>
      <c r="B31" s="21" t="b">
        <v>1</v>
      </c>
      <c r="C31" s="21" t="s">
        <v>72</v>
      </c>
      <c r="D31" s="21" t="s">
        <v>187</v>
      </c>
      <c r="E31" s="22" t="s">
        <v>188</v>
      </c>
      <c r="F31" s="21" t="s">
        <v>189</v>
      </c>
      <c r="G31" s="21">
        <v>21191609</v>
      </c>
      <c r="H31" s="21" t="s">
        <v>32</v>
      </c>
      <c r="I31" s="21" t="s">
        <v>33</v>
      </c>
      <c r="J31" s="21">
        <v>17036</v>
      </c>
      <c r="K31" s="21" t="s">
        <v>190</v>
      </c>
      <c r="L31" s="21" t="s">
        <v>191</v>
      </c>
      <c r="M31" s="21" t="s">
        <v>97</v>
      </c>
      <c r="N31" s="21" t="s">
        <v>37</v>
      </c>
      <c r="O31" s="21">
        <v>1703</v>
      </c>
      <c r="P31" s="21">
        <v>724</v>
      </c>
      <c r="Q31" s="21">
        <v>724</v>
      </c>
      <c r="R31" s="21">
        <v>724</v>
      </c>
      <c r="S31" s="21">
        <v>797.57</v>
      </c>
      <c r="T31" s="21">
        <v>35</v>
      </c>
      <c r="U31" s="21">
        <v>0</v>
      </c>
      <c r="V31" s="21" t="s">
        <v>192</v>
      </c>
      <c r="W31" s="21">
        <v>1.6</v>
      </c>
      <c r="X31" s="21" t="s">
        <v>72</v>
      </c>
      <c r="Y31" s="21" t="s">
        <v>39</v>
      </c>
      <c r="Z31" s="21" t="s">
        <v>97</v>
      </c>
      <c r="AA31" s="21" t="b">
        <v>0</v>
      </c>
      <c r="AB31" s="21">
        <v>0</v>
      </c>
      <c r="AC31" s="41">
        <f t="shared" si="3"/>
        <v>45404</v>
      </c>
      <c r="AD31" s="16" t="str">
        <f>IFERROR(VLOOKUP(Z31,'Restaurant Area Correction'!$A$2:$B$7,2,0),Z31)</f>
        <v>HSR</v>
      </c>
      <c r="AE31" s="16" t="str">
        <f t="shared" si="4"/>
        <v>Leon's</v>
      </c>
      <c r="AF31" s="12" t="str">
        <f t="shared" si="0"/>
        <v>12.91181131</v>
      </c>
      <c r="AG31" s="12" t="str">
        <f t="shared" si="1"/>
        <v>77.64374963</v>
      </c>
      <c r="AH31" s="65">
        <f t="shared" si="2"/>
        <v>45404</v>
      </c>
    </row>
    <row r="32" spans="1:34" ht="15">
      <c r="A32" s="17">
        <v>172415621290914</v>
      </c>
      <c r="B32" s="18" t="b">
        <v>1</v>
      </c>
      <c r="C32" s="18" t="s">
        <v>72</v>
      </c>
      <c r="D32" s="18" t="s">
        <v>193</v>
      </c>
      <c r="E32" s="19" t="s">
        <v>194</v>
      </c>
      <c r="F32" s="18" t="s">
        <v>195</v>
      </c>
      <c r="G32" s="18">
        <v>21191609</v>
      </c>
      <c r="H32" s="18" t="s">
        <v>32</v>
      </c>
      <c r="I32" s="18" t="s">
        <v>33</v>
      </c>
      <c r="J32" s="18">
        <v>17036</v>
      </c>
      <c r="K32" s="18" t="s">
        <v>190</v>
      </c>
      <c r="L32" s="18" t="s">
        <v>191</v>
      </c>
      <c r="M32" s="18" t="s">
        <v>97</v>
      </c>
      <c r="N32" s="18" t="s">
        <v>37</v>
      </c>
      <c r="O32" s="18">
        <v>1726</v>
      </c>
      <c r="P32" s="18">
        <v>252</v>
      </c>
      <c r="Q32" s="18">
        <v>252</v>
      </c>
      <c r="R32" s="18">
        <v>252</v>
      </c>
      <c r="S32" s="18">
        <v>349</v>
      </c>
      <c r="T32" s="18">
        <v>31</v>
      </c>
      <c r="U32" s="18">
        <v>0</v>
      </c>
      <c r="V32" s="18" t="s">
        <v>192</v>
      </c>
      <c r="W32" s="18">
        <v>0.9</v>
      </c>
      <c r="X32" s="18" t="s">
        <v>72</v>
      </c>
      <c r="Y32" s="18" t="s">
        <v>39</v>
      </c>
      <c r="Z32" s="18" t="s">
        <v>97</v>
      </c>
      <c r="AA32" s="18" t="b">
        <v>1</v>
      </c>
      <c r="AB32" s="18">
        <v>0</v>
      </c>
      <c r="AC32" s="41">
        <f t="shared" si="3"/>
        <v>45400</v>
      </c>
      <c r="AD32" s="16" t="str">
        <f>IFERROR(VLOOKUP(Z32,'Restaurant Area Correction'!$A$2:$B$7,2,0),Z32)</f>
        <v>HSR</v>
      </c>
      <c r="AE32" s="16" t="str">
        <f t="shared" si="4"/>
        <v>Leon's</v>
      </c>
      <c r="AF32" s="12" t="str">
        <f t="shared" si="0"/>
        <v>12.91181131</v>
      </c>
      <c r="AG32" s="12" t="str">
        <f t="shared" si="1"/>
        <v>77.64374963</v>
      </c>
      <c r="AH32" s="65">
        <f t="shared" si="2"/>
        <v>45400</v>
      </c>
    </row>
    <row r="33" spans="1:34" ht="15">
      <c r="A33" s="20">
        <v>171120236353593</v>
      </c>
      <c r="B33" s="21" t="b">
        <v>1</v>
      </c>
      <c r="C33" s="21" t="s">
        <v>72</v>
      </c>
      <c r="D33" s="21" t="s">
        <v>193</v>
      </c>
      <c r="E33" s="22" t="s">
        <v>196</v>
      </c>
      <c r="F33" s="21" t="s">
        <v>197</v>
      </c>
      <c r="G33" s="21">
        <v>21191609</v>
      </c>
      <c r="H33" s="21" t="s">
        <v>32</v>
      </c>
      <c r="I33" s="21" t="s">
        <v>33</v>
      </c>
      <c r="J33" s="21">
        <v>17036</v>
      </c>
      <c r="K33" s="21" t="s">
        <v>190</v>
      </c>
      <c r="L33" s="21" t="s">
        <v>191</v>
      </c>
      <c r="M33" s="21" t="s">
        <v>97</v>
      </c>
      <c r="N33" s="21" t="s">
        <v>37</v>
      </c>
      <c r="O33" s="21">
        <v>836</v>
      </c>
      <c r="P33" s="21">
        <v>252</v>
      </c>
      <c r="Q33" s="21">
        <v>252</v>
      </c>
      <c r="R33" s="21">
        <v>252</v>
      </c>
      <c r="S33" s="21">
        <v>349</v>
      </c>
      <c r="T33" s="21">
        <v>29</v>
      </c>
      <c r="U33" s="21">
        <v>0</v>
      </c>
      <c r="V33" s="21" t="s">
        <v>192</v>
      </c>
      <c r="W33" s="21">
        <v>0.2</v>
      </c>
      <c r="X33" s="21" t="s">
        <v>72</v>
      </c>
      <c r="Y33" s="21" t="s">
        <v>39</v>
      </c>
      <c r="Z33" s="21" t="s">
        <v>97</v>
      </c>
      <c r="AA33" s="21" t="b">
        <v>1</v>
      </c>
      <c r="AB33" s="21">
        <v>0</v>
      </c>
      <c r="AC33" s="41">
        <f t="shared" si="3"/>
        <v>45385</v>
      </c>
      <c r="AD33" s="16" t="str">
        <f>IFERROR(VLOOKUP(Z33,'Restaurant Area Correction'!$A$2:$B$7,2,0),Z33)</f>
        <v>HSR</v>
      </c>
      <c r="AE33" s="16" t="str">
        <f t="shared" si="4"/>
        <v>Leon's</v>
      </c>
      <c r="AF33" s="12" t="str">
        <f t="shared" si="0"/>
        <v>12.91181131</v>
      </c>
      <c r="AG33" s="12" t="str">
        <f t="shared" si="1"/>
        <v>77.64374963</v>
      </c>
      <c r="AH33" s="65">
        <f t="shared" si="2"/>
        <v>45385</v>
      </c>
    </row>
    <row r="34" spans="1:34" ht="15">
      <c r="A34" s="17">
        <v>170949181342493</v>
      </c>
      <c r="B34" s="18" t="b">
        <v>1</v>
      </c>
      <c r="C34" s="18" t="s">
        <v>72</v>
      </c>
      <c r="D34" s="18" t="s">
        <v>193</v>
      </c>
      <c r="E34" s="19" t="s">
        <v>198</v>
      </c>
      <c r="F34" s="18" t="s">
        <v>199</v>
      </c>
      <c r="G34" s="18">
        <v>21191609</v>
      </c>
      <c r="H34" s="18" t="s">
        <v>32</v>
      </c>
      <c r="I34" s="18" t="s">
        <v>33</v>
      </c>
      <c r="J34" s="18">
        <v>17036</v>
      </c>
      <c r="K34" s="18" t="s">
        <v>190</v>
      </c>
      <c r="L34" s="18" t="s">
        <v>191</v>
      </c>
      <c r="M34" s="18" t="s">
        <v>97</v>
      </c>
      <c r="N34" s="18" t="s">
        <v>37</v>
      </c>
      <c r="O34" s="18">
        <v>2224</v>
      </c>
      <c r="P34" s="18">
        <v>252</v>
      </c>
      <c r="Q34" s="18">
        <v>252</v>
      </c>
      <c r="R34" s="18">
        <v>252</v>
      </c>
      <c r="S34" s="18">
        <v>349</v>
      </c>
      <c r="T34" s="18">
        <v>34</v>
      </c>
      <c r="U34" s="18">
        <v>0</v>
      </c>
      <c r="V34" s="18" t="s">
        <v>192</v>
      </c>
      <c r="W34" s="18">
        <v>1.6</v>
      </c>
      <c r="X34" s="18" t="s">
        <v>72</v>
      </c>
      <c r="Y34" s="18" t="s">
        <v>80</v>
      </c>
      <c r="Z34" s="18" t="s">
        <v>97</v>
      </c>
      <c r="AA34" s="18" t="b">
        <v>0</v>
      </c>
      <c r="AB34" s="18">
        <v>0</v>
      </c>
      <c r="AC34" s="41">
        <f t="shared" si="3"/>
        <v>45383</v>
      </c>
      <c r="AD34" s="16" t="str">
        <f>IFERROR(VLOOKUP(Z34,'Restaurant Area Correction'!$A$2:$B$7,2,0),Z34)</f>
        <v>HSR</v>
      </c>
      <c r="AE34" s="16" t="str">
        <f t="shared" si="4"/>
        <v>Leon's</v>
      </c>
      <c r="AF34" s="12" t="str">
        <f t="shared" ref="AF34:AF65" si="5">LEFT(V34,FIND(",",V34)-1)</f>
        <v>12.91181131</v>
      </c>
      <c r="AG34" s="12" t="str">
        <f t="shared" ref="AG34:AG65" si="6">RIGHT(V34,LEN(V34)-FIND(",",V34))</f>
        <v>77.64374963</v>
      </c>
      <c r="AH34" s="65">
        <f t="shared" ref="AH34:AH65" si="7">DATEVALUE(E34)</f>
        <v>45383</v>
      </c>
    </row>
    <row r="35" spans="1:34" ht="15">
      <c r="A35" s="20">
        <v>170849767634192</v>
      </c>
      <c r="B35" s="21" t="b">
        <v>1</v>
      </c>
      <c r="C35" s="21" t="s">
        <v>72</v>
      </c>
      <c r="D35" s="21" t="s">
        <v>193</v>
      </c>
      <c r="E35" s="22" t="s">
        <v>200</v>
      </c>
      <c r="F35" s="21" t="s">
        <v>201</v>
      </c>
      <c r="G35" s="21">
        <v>21191609</v>
      </c>
      <c r="H35" s="21" t="s">
        <v>32</v>
      </c>
      <c r="I35" s="21" t="s">
        <v>33</v>
      </c>
      <c r="J35" s="21">
        <v>17036</v>
      </c>
      <c r="K35" s="21" t="s">
        <v>190</v>
      </c>
      <c r="L35" s="21" t="s">
        <v>191</v>
      </c>
      <c r="M35" s="21" t="s">
        <v>97</v>
      </c>
      <c r="N35" s="21" t="s">
        <v>37</v>
      </c>
      <c r="O35" s="21">
        <v>854</v>
      </c>
      <c r="P35" s="21">
        <v>252</v>
      </c>
      <c r="Q35" s="21">
        <v>252</v>
      </c>
      <c r="R35" s="21">
        <v>252</v>
      </c>
      <c r="S35" s="21">
        <v>349</v>
      </c>
      <c r="T35" s="21">
        <v>30</v>
      </c>
      <c r="U35" s="21">
        <v>0</v>
      </c>
      <c r="V35" s="21" t="s">
        <v>192</v>
      </c>
      <c r="W35" s="21">
        <v>1.6</v>
      </c>
      <c r="X35" s="21" t="s">
        <v>72</v>
      </c>
      <c r="Y35" s="21" t="s">
        <v>39</v>
      </c>
      <c r="Z35" s="21" t="s">
        <v>97</v>
      </c>
      <c r="AA35" s="21" t="b">
        <v>1</v>
      </c>
      <c r="AB35" s="21">
        <v>0</v>
      </c>
      <c r="AC35" s="41">
        <f t="shared" si="3"/>
        <v>45382</v>
      </c>
      <c r="AD35" s="16" t="str">
        <f>IFERROR(VLOOKUP(Z35,'Restaurant Area Correction'!$A$2:$B$7,2,0),Z35)</f>
        <v>HSR</v>
      </c>
      <c r="AE35" s="16" t="str">
        <f t="shared" si="4"/>
        <v>Leon's</v>
      </c>
      <c r="AF35" s="12" t="str">
        <f t="shared" si="5"/>
        <v>12.91181131</v>
      </c>
      <c r="AG35" s="12" t="str">
        <f t="shared" si="6"/>
        <v>77.64374963</v>
      </c>
      <c r="AH35" s="65">
        <f t="shared" si="7"/>
        <v>45382</v>
      </c>
    </row>
    <row r="36" spans="1:34" ht="15">
      <c r="A36" s="17">
        <v>170326417874188</v>
      </c>
      <c r="B36" s="18" t="b">
        <v>1</v>
      </c>
      <c r="C36" s="18" t="s">
        <v>28</v>
      </c>
      <c r="D36" s="18" t="s">
        <v>202</v>
      </c>
      <c r="E36" s="19" t="s">
        <v>203</v>
      </c>
      <c r="F36" s="18" t="s">
        <v>204</v>
      </c>
      <c r="G36" s="18">
        <v>21191609</v>
      </c>
      <c r="H36" s="18" t="s">
        <v>32</v>
      </c>
      <c r="I36" s="18" t="s">
        <v>33</v>
      </c>
      <c r="J36" s="18">
        <v>2675</v>
      </c>
      <c r="K36" s="18" t="s">
        <v>205</v>
      </c>
      <c r="L36" s="18" t="s">
        <v>206</v>
      </c>
      <c r="M36" s="18" t="s">
        <v>95</v>
      </c>
      <c r="N36" s="18" t="s">
        <v>37</v>
      </c>
      <c r="O36" s="18">
        <v>779</v>
      </c>
      <c r="P36" s="18">
        <v>252</v>
      </c>
      <c r="Q36" s="18">
        <v>252</v>
      </c>
      <c r="R36" s="18">
        <v>252</v>
      </c>
      <c r="S36" s="18">
        <v>300</v>
      </c>
      <c r="T36" s="18">
        <v>32</v>
      </c>
      <c r="U36" s="18">
        <v>0</v>
      </c>
      <c r="V36" s="18" t="s">
        <v>207</v>
      </c>
      <c r="W36" s="18">
        <v>0.6</v>
      </c>
      <c r="X36" s="18" t="s">
        <v>28</v>
      </c>
      <c r="Y36" s="18" t="s">
        <v>39</v>
      </c>
      <c r="Z36" s="18" t="s">
        <v>208</v>
      </c>
      <c r="AA36" s="18" t="b">
        <v>1</v>
      </c>
      <c r="AB36" s="18">
        <v>0</v>
      </c>
      <c r="AC36" s="41">
        <f t="shared" si="3"/>
        <v>45376</v>
      </c>
      <c r="AD36" s="16" t="str">
        <f>IFERROR(VLOOKUP(Z36,'Restaurant Area Correction'!$A$2:$B$7,2,0),Z36)</f>
        <v>HSR</v>
      </c>
      <c r="AE36" s="16" t="str">
        <f t="shared" si="4"/>
        <v>Subway</v>
      </c>
      <c r="AF36" s="12" t="str">
        <f t="shared" si="5"/>
        <v>12.9118135</v>
      </c>
      <c r="AG36" s="12" t="str">
        <f t="shared" si="6"/>
        <v>77.637958</v>
      </c>
      <c r="AH36" s="65">
        <f t="shared" si="7"/>
        <v>45376</v>
      </c>
    </row>
    <row r="37" spans="1:34" ht="15">
      <c r="A37" s="20">
        <v>169997934599848</v>
      </c>
      <c r="B37" s="21" t="b">
        <v>1</v>
      </c>
      <c r="C37" s="21" t="s">
        <v>209</v>
      </c>
      <c r="D37" s="21" t="s">
        <v>210</v>
      </c>
      <c r="E37" s="22" t="s">
        <v>211</v>
      </c>
      <c r="F37" s="21" t="s">
        <v>212</v>
      </c>
      <c r="G37" s="21">
        <v>21191609</v>
      </c>
      <c r="H37" s="21" t="s">
        <v>32</v>
      </c>
      <c r="I37" s="21" t="s">
        <v>33</v>
      </c>
      <c r="J37" s="21">
        <v>2675</v>
      </c>
      <c r="K37" s="21" t="s">
        <v>205</v>
      </c>
      <c r="L37" s="21" t="s">
        <v>206</v>
      </c>
      <c r="M37" s="21" t="s">
        <v>95</v>
      </c>
      <c r="N37" s="21" t="s">
        <v>37</v>
      </c>
      <c r="O37" s="21">
        <v>2901</v>
      </c>
      <c r="P37" s="21">
        <v>596</v>
      </c>
      <c r="Q37" s="21">
        <v>596</v>
      </c>
      <c r="R37" s="21">
        <v>596</v>
      </c>
      <c r="S37" s="21">
        <v>649</v>
      </c>
      <c r="T37" s="21">
        <v>34</v>
      </c>
      <c r="U37" s="21">
        <v>0</v>
      </c>
      <c r="V37" s="21" t="s">
        <v>207</v>
      </c>
      <c r="W37" s="21">
        <v>1.9</v>
      </c>
      <c r="X37" s="21" t="s">
        <v>209</v>
      </c>
      <c r="Y37" s="21" t="s">
        <v>39</v>
      </c>
      <c r="Z37" s="21" t="s">
        <v>208</v>
      </c>
      <c r="AA37" s="21" t="b">
        <v>0</v>
      </c>
      <c r="AB37" s="21">
        <v>0</v>
      </c>
      <c r="AC37" s="41">
        <f t="shared" si="3"/>
        <v>45372</v>
      </c>
      <c r="AD37" s="16" t="str">
        <f>IFERROR(VLOOKUP(Z37,'Restaurant Area Correction'!$A$2:$B$7,2,0),Z37)</f>
        <v>HSR</v>
      </c>
      <c r="AE37" s="16" t="str">
        <f t="shared" si="4"/>
        <v>Subway</v>
      </c>
      <c r="AF37" s="12" t="str">
        <f t="shared" si="5"/>
        <v>12.9118135</v>
      </c>
      <c r="AG37" s="12" t="str">
        <f t="shared" si="6"/>
        <v>77.637958</v>
      </c>
      <c r="AH37" s="65">
        <f t="shared" si="7"/>
        <v>45372</v>
      </c>
    </row>
    <row r="38" spans="1:34" ht="15">
      <c r="A38" s="17">
        <v>169054716176265</v>
      </c>
      <c r="B38" s="18" t="b">
        <v>1</v>
      </c>
      <c r="C38" s="18" t="s">
        <v>28</v>
      </c>
      <c r="D38" s="18" t="s">
        <v>213</v>
      </c>
      <c r="E38" s="19" t="s">
        <v>214</v>
      </c>
      <c r="F38" s="18" t="s">
        <v>215</v>
      </c>
      <c r="G38" s="18">
        <v>21191609</v>
      </c>
      <c r="H38" s="18" t="s">
        <v>32</v>
      </c>
      <c r="I38" s="18" t="s">
        <v>33</v>
      </c>
      <c r="J38" s="18">
        <v>2675</v>
      </c>
      <c r="K38" s="18" t="s">
        <v>205</v>
      </c>
      <c r="L38" s="18" t="s">
        <v>206</v>
      </c>
      <c r="M38" s="18" t="s">
        <v>95</v>
      </c>
      <c r="N38" s="18" t="s">
        <v>37</v>
      </c>
      <c r="O38" s="18">
        <v>4130</v>
      </c>
      <c r="P38" s="18">
        <v>251</v>
      </c>
      <c r="Q38" s="18">
        <v>251</v>
      </c>
      <c r="R38" s="18">
        <v>251</v>
      </c>
      <c r="S38" s="18">
        <v>300</v>
      </c>
      <c r="T38" s="18">
        <v>57</v>
      </c>
      <c r="U38" s="18">
        <v>0</v>
      </c>
      <c r="V38" s="18" t="s">
        <v>207</v>
      </c>
      <c r="W38" s="18">
        <v>1.9</v>
      </c>
      <c r="X38" s="18" t="s">
        <v>28</v>
      </c>
      <c r="Y38" s="18" t="s">
        <v>39</v>
      </c>
      <c r="Z38" s="18" t="s">
        <v>208</v>
      </c>
      <c r="AA38" s="18" t="b">
        <v>0</v>
      </c>
      <c r="AB38" s="18">
        <v>0</v>
      </c>
      <c r="AC38" s="41">
        <f t="shared" si="3"/>
        <v>45361</v>
      </c>
      <c r="AD38" s="16" t="str">
        <f>IFERROR(VLOOKUP(Z38,'Restaurant Area Correction'!$A$2:$B$7,2,0),Z38)</f>
        <v>HSR</v>
      </c>
      <c r="AE38" s="16" t="str">
        <f t="shared" si="4"/>
        <v>Subway</v>
      </c>
      <c r="AF38" s="12" t="str">
        <f t="shared" si="5"/>
        <v>12.9118135</v>
      </c>
      <c r="AG38" s="12" t="str">
        <f t="shared" si="6"/>
        <v>77.637958</v>
      </c>
      <c r="AH38" s="65">
        <f t="shared" si="7"/>
        <v>45361</v>
      </c>
    </row>
    <row r="39" spans="1:34" ht="15">
      <c r="A39" s="20">
        <v>168959031219038</v>
      </c>
      <c r="B39" s="21" t="b">
        <v>1</v>
      </c>
      <c r="C39" s="21" t="s">
        <v>28</v>
      </c>
      <c r="D39" s="21" t="s">
        <v>213</v>
      </c>
      <c r="E39" s="22" t="s">
        <v>216</v>
      </c>
      <c r="F39" s="21" t="s">
        <v>217</v>
      </c>
      <c r="G39" s="21">
        <v>21191609</v>
      </c>
      <c r="H39" s="21" t="s">
        <v>32</v>
      </c>
      <c r="I39" s="21" t="s">
        <v>33</v>
      </c>
      <c r="J39" s="21">
        <v>2675</v>
      </c>
      <c r="K39" s="21" t="s">
        <v>205</v>
      </c>
      <c r="L39" s="21" t="s">
        <v>206</v>
      </c>
      <c r="M39" s="21" t="s">
        <v>95</v>
      </c>
      <c r="N39" s="21" t="s">
        <v>37</v>
      </c>
      <c r="O39" s="21">
        <v>864</v>
      </c>
      <c r="P39" s="21">
        <v>302</v>
      </c>
      <c r="Q39" s="21">
        <v>302</v>
      </c>
      <c r="R39" s="21">
        <v>302</v>
      </c>
      <c r="S39" s="21">
        <v>349</v>
      </c>
      <c r="T39" s="21">
        <v>32</v>
      </c>
      <c r="U39" s="21">
        <v>0</v>
      </c>
      <c r="V39" s="21" t="s">
        <v>207</v>
      </c>
      <c r="W39" s="21">
        <v>1.9</v>
      </c>
      <c r="X39" s="21" t="s">
        <v>28</v>
      </c>
      <c r="Y39" s="21" t="s">
        <v>39</v>
      </c>
      <c r="Z39" s="21" t="s">
        <v>208</v>
      </c>
      <c r="AA39" s="21" t="b">
        <v>1</v>
      </c>
      <c r="AB39" s="21">
        <v>0</v>
      </c>
      <c r="AC39" s="41">
        <f t="shared" si="3"/>
        <v>45360</v>
      </c>
      <c r="AD39" s="16" t="str">
        <f>IFERROR(VLOOKUP(Z39,'Restaurant Area Correction'!$A$2:$B$7,2,0),Z39)</f>
        <v>HSR</v>
      </c>
      <c r="AE39" s="16" t="str">
        <f t="shared" si="4"/>
        <v>Subway</v>
      </c>
      <c r="AF39" s="12" t="str">
        <f t="shared" si="5"/>
        <v>12.9118135</v>
      </c>
      <c r="AG39" s="12" t="str">
        <f t="shared" si="6"/>
        <v>77.637958</v>
      </c>
      <c r="AH39" s="65">
        <f t="shared" si="7"/>
        <v>45360</v>
      </c>
    </row>
    <row r="40" spans="1:34" ht="15">
      <c r="A40" s="17">
        <v>168877172918547</v>
      </c>
      <c r="B40" s="18" t="b">
        <v>0</v>
      </c>
      <c r="C40" s="18" t="s">
        <v>40</v>
      </c>
      <c r="D40" s="18" t="s">
        <v>40</v>
      </c>
      <c r="E40" s="19" t="s">
        <v>218</v>
      </c>
      <c r="F40" s="18" t="s">
        <v>219</v>
      </c>
      <c r="G40" s="18">
        <v>21191609</v>
      </c>
      <c r="H40" s="18" t="s">
        <v>32</v>
      </c>
      <c r="I40" s="18" t="s">
        <v>33</v>
      </c>
      <c r="J40" s="18">
        <v>464830</v>
      </c>
      <c r="K40" s="18" t="s">
        <v>220</v>
      </c>
      <c r="L40" s="18" t="s">
        <v>221</v>
      </c>
      <c r="M40" s="18" t="s">
        <v>222</v>
      </c>
      <c r="N40" s="18" t="s">
        <v>37</v>
      </c>
      <c r="O40" s="18">
        <v>2660</v>
      </c>
      <c r="P40" s="18">
        <v>154</v>
      </c>
      <c r="Q40" s="18">
        <v>154</v>
      </c>
      <c r="R40" s="18">
        <v>154</v>
      </c>
      <c r="S40" s="18">
        <v>249</v>
      </c>
      <c r="T40" s="18">
        <v>36</v>
      </c>
      <c r="U40" s="18">
        <v>0</v>
      </c>
      <c r="V40" s="18" t="s">
        <v>223</v>
      </c>
      <c r="W40" s="18">
        <v>1.8</v>
      </c>
      <c r="X40" s="18" t="s">
        <v>40</v>
      </c>
      <c r="Y40" s="18" t="s">
        <v>39</v>
      </c>
      <c r="Z40" s="18" t="s">
        <v>97</v>
      </c>
      <c r="AA40" s="18" t="b">
        <v>0</v>
      </c>
      <c r="AB40" s="18">
        <v>0</v>
      </c>
      <c r="AC40" s="41">
        <f t="shared" si="3"/>
        <v>45359</v>
      </c>
      <c r="AD40" s="16" t="str">
        <f>IFERROR(VLOOKUP(Z40,'Restaurant Area Correction'!$A$2:$B$7,2,0),Z40)</f>
        <v>HSR</v>
      </c>
      <c r="AE40" s="16" t="str">
        <f t="shared" si="4"/>
        <v>Bowl Soul</v>
      </c>
      <c r="AF40" s="12" t="str">
        <f t="shared" si="5"/>
        <v>12.9054065</v>
      </c>
      <c r="AG40" s="12" t="str">
        <f t="shared" si="6"/>
        <v>77.64410799999996</v>
      </c>
      <c r="AH40" s="65">
        <f t="shared" si="7"/>
        <v>45359</v>
      </c>
    </row>
    <row r="41" spans="1:34" ht="15">
      <c r="A41" s="20">
        <v>168622214022977</v>
      </c>
      <c r="B41" s="21" t="b">
        <v>1</v>
      </c>
      <c r="C41" s="21" t="s">
        <v>28</v>
      </c>
      <c r="D41" s="21" t="s">
        <v>224</v>
      </c>
      <c r="E41" s="22" t="s">
        <v>225</v>
      </c>
      <c r="F41" s="21" t="s">
        <v>226</v>
      </c>
      <c r="G41" s="21">
        <v>21191609</v>
      </c>
      <c r="H41" s="21" t="s">
        <v>32</v>
      </c>
      <c r="I41" s="21" t="s">
        <v>33</v>
      </c>
      <c r="J41" s="21">
        <v>2675</v>
      </c>
      <c r="K41" s="21" t="s">
        <v>205</v>
      </c>
      <c r="L41" s="21" t="s">
        <v>206</v>
      </c>
      <c r="M41" s="21" t="s">
        <v>95</v>
      </c>
      <c r="N41" s="21" t="s">
        <v>37</v>
      </c>
      <c r="O41" s="21">
        <v>2107</v>
      </c>
      <c r="P41" s="21">
        <v>302</v>
      </c>
      <c r="Q41" s="21">
        <v>302</v>
      </c>
      <c r="R41" s="21">
        <v>302</v>
      </c>
      <c r="S41" s="21">
        <v>349</v>
      </c>
      <c r="T41" s="21">
        <v>36</v>
      </c>
      <c r="U41" s="21">
        <v>0</v>
      </c>
      <c r="V41" s="21" t="s">
        <v>207</v>
      </c>
      <c r="W41" s="21">
        <v>1.7</v>
      </c>
      <c r="X41" s="21" t="s">
        <v>28</v>
      </c>
      <c r="Y41" s="21" t="s">
        <v>39</v>
      </c>
      <c r="Z41" s="21" t="s">
        <v>208</v>
      </c>
      <c r="AA41" s="21" t="b">
        <v>1</v>
      </c>
      <c r="AB41" s="21">
        <v>0</v>
      </c>
      <c r="AC41" s="41">
        <f t="shared" si="3"/>
        <v>45356</v>
      </c>
      <c r="AD41" s="16" t="str">
        <f>IFERROR(VLOOKUP(Z41,'Restaurant Area Correction'!$A$2:$B$7,2,0),Z41)</f>
        <v>HSR</v>
      </c>
      <c r="AE41" s="16" t="str">
        <f t="shared" si="4"/>
        <v>Subway</v>
      </c>
      <c r="AF41" s="12" t="str">
        <f t="shared" si="5"/>
        <v>12.9118135</v>
      </c>
      <c r="AG41" s="12" t="str">
        <f t="shared" si="6"/>
        <v>77.637958</v>
      </c>
      <c r="AH41" s="65">
        <f t="shared" si="7"/>
        <v>45356</v>
      </c>
    </row>
    <row r="42" spans="1:34" ht="15">
      <c r="A42" s="17">
        <v>168513609258675</v>
      </c>
      <c r="B42" s="18" t="b">
        <v>0</v>
      </c>
      <c r="C42" s="18" t="s">
        <v>40</v>
      </c>
      <c r="D42" s="18" t="s">
        <v>40</v>
      </c>
      <c r="E42" s="19" t="s">
        <v>227</v>
      </c>
      <c r="F42" s="18" t="s">
        <v>228</v>
      </c>
      <c r="G42" s="18">
        <v>21191609</v>
      </c>
      <c r="H42" s="18" t="s">
        <v>32</v>
      </c>
      <c r="I42" s="18" t="s">
        <v>33</v>
      </c>
      <c r="J42" s="18">
        <v>18973</v>
      </c>
      <c r="K42" s="18" t="s">
        <v>43</v>
      </c>
      <c r="L42" s="18" t="s">
        <v>229</v>
      </c>
      <c r="M42" s="18" t="s">
        <v>230</v>
      </c>
      <c r="N42" s="18" t="s">
        <v>37</v>
      </c>
      <c r="O42" s="18">
        <v>3667</v>
      </c>
      <c r="P42" s="18">
        <v>537</v>
      </c>
      <c r="Q42" s="18">
        <v>537</v>
      </c>
      <c r="R42" s="18">
        <v>537</v>
      </c>
      <c r="S42" s="18">
        <v>525</v>
      </c>
      <c r="T42" s="18">
        <v>44</v>
      </c>
      <c r="U42" s="18">
        <v>0</v>
      </c>
      <c r="V42" s="18" t="s">
        <v>231</v>
      </c>
      <c r="W42" s="18">
        <v>4.8</v>
      </c>
      <c r="X42" s="18" t="s">
        <v>40</v>
      </c>
      <c r="Y42" s="18" t="s">
        <v>39</v>
      </c>
      <c r="Z42" s="18" t="s">
        <v>230</v>
      </c>
      <c r="AA42" s="18" t="b">
        <v>0</v>
      </c>
      <c r="AB42" s="18">
        <v>0</v>
      </c>
      <c r="AC42" s="41">
        <f t="shared" si="3"/>
        <v>45355</v>
      </c>
      <c r="AD42" s="16" t="str">
        <f>IFERROR(VLOOKUP(Z42,'Restaurant Area Correction'!$A$2:$B$7,2,0),Z42)</f>
        <v>Koramangala</v>
      </c>
      <c r="AE42" s="16" t="str">
        <f t="shared" si="4"/>
        <v>Nandhana Palace</v>
      </c>
      <c r="AF42" s="12" t="str">
        <f t="shared" si="5"/>
        <v>12.93171741</v>
      </c>
      <c r="AG42" s="12" t="str">
        <f t="shared" si="6"/>
        <v>77.6229908</v>
      </c>
      <c r="AH42" s="65">
        <f t="shared" si="7"/>
        <v>45355</v>
      </c>
    </row>
    <row r="43" spans="1:34" ht="15">
      <c r="A43" s="20">
        <v>168438354785516</v>
      </c>
      <c r="B43" s="21" t="b">
        <v>0</v>
      </c>
      <c r="C43" s="21" t="s">
        <v>40</v>
      </c>
      <c r="D43" s="21" t="s">
        <v>40</v>
      </c>
      <c r="E43" s="22" t="s">
        <v>232</v>
      </c>
      <c r="F43" s="21" t="s">
        <v>233</v>
      </c>
      <c r="G43" s="21">
        <v>21191609</v>
      </c>
      <c r="H43" s="21" t="s">
        <v>32</v>
      </c>
      <c r="I43" s="21" t="s">
        <v>33</v>
      </c>
      <c r="J43" s="21">
        <v>254655</v>
      </c>
      <c r="K43" s="21" t="s">
        <v>76</v>
      </c>
      <c r="L43" s="21" t="s">
        <v>234</v>
      </c>
      <c r="M43" s="21" t="s">
        <v>222</v>
      </c>
      <c r="N43" s="21" t="s">
        <v>37</v>
      </c>
      <c r="O43" s="21">
        <v>1348</v>
      </c>
      <c r="P43" s="21">
        <v>466</v>
      </c>
      <c r="Q43" s="21">
        <v>466</v>
      </c>
      <c r="R43" s="21">
        <v>466</v>
      </c>
      <c r="S43" s="21">
        <v>400</v>
      </c>
      <c r="T43" s="21">
        <v>39</v>
      </c>
      <c r="U43" s="21">
        <v>0</v>
      </c>
      <c r="V43" s="21" t="s">
        <v>235</v>
      </c>
      <c r="W43" s="21">
        <v>2.1</v>
      </c>
      <c r="X43" s="21" t="s">
        <v>40</v>
      </c>
      <c r="Y43" s="21" t="s">
        <v>39</v>
      </c>
      <c r="Z43" s="21" t="s">
        <v>97</v>
      </c>
      <c r="AA43" s="21" t="b">
        <v>1</v>
      </c>
      <c r="AB43" s="21">
        <v>0</v>
      </c>
      <c r="AC43" s="41">
        <f t="shared" si="3"/>
        <v>45354</v>
      </c>
      <c r="AD43" s="16" t="str">
        <f>IFERROR(VLOOKUP(Z43,'Restaurant Area Correction'!$A$2:$B$7,2,0),Z43)</f>
        <v>HSR</v>
      </c>
      <c r="AE43" s="16" t="str">
        <f t="shared" si="4"/>
        <v>Daily Sushi</v>
      </c>
      <c r="AF43" s="12" t="str">
        <f t="shared" si="5"/>
        <v>12.90942041</v>
      </c>
      <c r="AG43" s="12" t="str">
        <f t="shared" si="6"/>
        <v>77.63866215</v>
      </c>
      <c r="AH43" s="65">
        <f t="shared" si="7"/>
        <v>45354</v>
      </c>
    </row>
    <row r="44" spans="1:34" ht="15">
      <c r="A44" s="17">
        <v>168293863851738</v>
      </c>
      <c r="B44" s="18" t="b">
        <v>0</v>
      </c>
      <c r="C44" s="18" t="s">
        <v>40</v>
      </c>
      <c r="D44" s="18" t="s">
        <v>40</v>
      </c>
      <c r="E44" s="19" t="s">
        <v>236</v>
      </c>
      <c r="F44" s="18" t="s">
        <v>237</v>
      </c>
      <c r="G44" s="18">
        <v>21191609</v>
      </c>
      <c r="H44" s="18" t="s">
        <v>32</v>
      </c>
      <c r="I44" s="18" t="s">
        <v>33</v>
      </c>
      <c r="J44" s="18">
        <v>621134</v>
      </c>
      <c r="K44" s="18" t="s">
        <v>238</v>
      </c>
      <c r="L44" s="18" t="s">
        <v>239</v>
      </c>
      <c r="M44" s="18" t="s">
        <v>240</v>
      </c>
      <c r="N44" s="18" t="s">
        <v>37</v>
      </c>
      <c r="O44" s="18">
        <v>1954</v>
      </c>
      <c r="P44" s="18">
        <v>568</v>
      </c>
      <c r="Q44" s="18">
        <v>568</v>
      </c>
      <c r="R44" s="18">
        <v>568</v>
      </c>
      <c r="S44" s="18">
        <v>518</v>
      </c>
      <c r="T44" s="18">
        <v>67</v>
      </c>
      <c r="U44" s="18">
        <v>0</v>
      </c>
      <c r="V44" s="18" t="s">
        <v>241</v>
      </c>
      <c r="W44" s="18">
        <v>5.0999999999999996</v>
      </c>
      <c r="X44" s="18" t="s">
        <v>40</v>
      </c>
      <c r="Y44" s="18" t="s">
        <v>39</v>
      </c>
      <c r="Z44" s="18" t="s">
        <v>242</v>
      </c>
      <c r="AA44" s="18" t="b">
        <v>1</v>
      </c>
      <c r="AB44" s="18">
        <v>0</v>
      </c>
      <c r="AC44" s="41">
        <f t="shared" si="3"/>
        <v>45353</v>
      </c>
      <c r="AD44" s="16" t="str">
        <f>IFERROR(VLOOKUP(Z44,'Restaurant Area Correction'!$A$2:$B$7,2,0),Z44)</f>
        <v>Yelahanka</v>
      </c>
      <c r="AE44" s="16" t="str">
        <f t="shared" si="4"/>
        <v>Sundae Everyday Ice Creams</v>
      </c>
      <c r="AF44" s="12" t="str">
        <f t="shared" si="5"/>
        <v>13.16024</v>
      </c>
      <c r="AG44" s="12" t="str">
        <f t="shared" si="6"/>
        <v>77.6351</v>
      </c>
      <c r="AH44" s="65">
        <f t="shared" si="7"/>
        <v>45353</v>
      </c>
    </row>
    <row r="45" spans="1:34" ht="15">
      <c r="A45" s="20">
        <v>168028113662672</v>
      </c>
      <c r="B45" s="21" t="b">
        <v>1</v>
      </c>
      <c r="C45" s="21" t="s">
        <v>28</v>
      </c>
      <c r="D45" s="21" t="s">
        <v>243</v>
      </c>
      <c r="E45" s="22" t="s">
        <v>244</v>
      </c>
      <c r="F45" s="21" t="s">
        <v>245</v>
      </c>
      <c r="G45" s="21">
        <v>21191609</v>
      </c>
      <c r="H45" s="21" t="s">
        <v>32</v>
      </c>
      <c r="I45" s="21" t="s">
        <v>33</v>
      </c>
      <c r="J45" s="21">
        <v>647582</v>
      </c>
      <c r="K45" s="21" t="s">
        <v>246</v>
      </c>
      <c r="L45" s="21" t="s">
        <v>247</v>
      </c>
      <c r="M45" s="21" t="s">
        <v>230</v>
      </c>
      <c r="N45" s="21" t="s">
        <v>37</v>
      </c>
      <c r="O45" s="21">
        <v>1074</v>
      </c>
      <c r="P45" s="21">
        <v>212</v>
      </c>
      <c r="Q45" s="21">
        <v>212</v>
      </c>
      <c r="R45" s="21">
        <v>212</v>
      </c>
      <c r="S45" s="21">
        <v>209</v>
      </c>
      <c r="T45" s="21">
        <v>66</v>
      </c>
      <c r="U45" s="21">
        <v>0</v>
      </c>
      <c r="V45" s="21" t="s">
        <v>248</v>
      </c>
      <c r="W45" s="21">
        <v>5.9</v>
      </c>
      <c r="X45" s="21" t="s">
        <v>28</v>
      </c>
      <c r="Y45" s="21" t="s">
        <v>39</v>
      </c>
      <c r="Z45" s="21" t="s">
        <v>230</v>
      </c>
      <c r="AA45" s="21" t="b">
        <v>1</v>
      </c>
      <c r="AB45" s="21">
        <v>0</v>
      </c>
      <c r="AC45" s="41">
        <f t="shared" si="3"/>
        <v>45349</v>
      </c>
      <c r="AD45" s="16" t="str">
        <f>IFERROR(VLOOKUP(Z45,'Restaurant Area Correction'!$A$2:$B$7,2,0),Z45)</f>
        <v>Koramangala</v>
      </c>
      <c r="AE45" s="16" t="str">
        <f t="shared" si="4"/>
        <v>Smoky Docky</v>
      </c>
      <c r="AF45" s="12" t="str">
        <f t="shared" si="5"/>
        <v>12.934678</v>
      </c>
      <c r="AG45" s="12" t="str">
        <f t="shared" si="6"/>
        <v>77.616812</v>
      </c>
      <c r="AH45" s="65">
        <f t="shared" si="7"/>
        <v>45349</v>
      </c>
    </row>
    <row r="46" spans="1:34" ht="15">
      <c r="A46" s="17">
        <v>168013539245633</v>
      </c>
      <c r="B46" s="18" t="b">
        <v>1</v>
      </c>
      <c r="C46" s="18" t="s">
        <v>28</v>
      </c>
      <c r="D46" s="18" t="s">
        <v>249</v>
      </c>
      <c r="E46" s="19" t="s">
        <v>250</v>
      </c>
      <c r="F46" s="18" t="s">
        <v>251</v>
      </c>
      <c r="G46" s="18">
        <v>21191609</v>
      </c>
      <c r="H46" s="18" t="s">
        <v>32</v>
      </c>
      <c r="I46" s="18" t="s">
        <v>33</v>
      </c>
      <c r="J46" s="18">
        <v>656392</v>
      </c>
      <c r="K46" s="18" t="s">
        <v>205</v>
      </c>
      <c r="L46" s="18" t="s">
        <v>252</v>
      </c>
      <c r="M46" s="18" t="s">
        <v>253</v>
      </c>
      <c r="N46" s="18" t="s">
        <v>37</v>
      </c>
      <c r="O46" s="18">
        <v>1143</v>
      </c>
      <c r="P46" s="18">
        <v>307</v>
      </c>
      <c r="Q46" s="18">
        <v>307</v>
      </c>
      <c r="R46" s="18">
        <v>307</v>
      </c>
      <c r="S46" s="18">
        <v>349</v>
      </c>
      <c r="T46" s="18">
        <v>43</v>
      </c>
      <c r="U46" s="18">
        <v>0</v>
      </c>
      <c r="V46" s="18" t="s">
        <v>254</v>
      </c>
      <c r="W46" s="18">
        <v>3.4</v>
      </c>
      <c r="X46" s="18" t="s">
        <v>28</v>
      </c>
      <c r="Y46" s="18" t="s">
        <v>39</v>
      </c>
      <c r="Z46" s="18" t="s">
        <v>230</v>
      </c>
      <c r="AA46" s="18" t="b">
        <v>1</v>
      </c>
      <c r="AB46" s="18">
        <v>0</v>
      </c>
      <c r="AC46" s="41">
        <f t="shared" si="3"/>
        <v>45349</v>
      </c>
      <c r="AD46" s="16" t="str">
        <f>IFERROR(VLOOKUP(Z46,'Restaurant Area Correction'!$A$2:$B$7,2,0),Z46)</f>
        <v>Koramangala</v>
      </c>
      <c r="AE46" s="16" t="str">
        <f t="shared" si="4"/>
        <v>Subway</v>
      </c>
      <c r="AF46" s="12" t="str">
        <f t="shared" si="5"/>
        <v>12.928999</v>
      </c>
      <c r="AG46" s="12" t="str">
        <f t="shared" si="6"/>
        <v>77.635218</v>
      </c>
      <c r="AH46" s="65">
        <f t="shared" si="7"/>
        <v>45349</v>
      </c>
    </row>
    <row r="47" spans="1:34" ht="15">
      <c r="A47" s="20">
        <v>167927988529759</v>
      </c>
      <c r="B47" s="21" t="b">
        <v>1</v>
      </c>
      <c r="C47" s="21" t="s">
        <v>28</v>
      </c>
      <c r="D47" s="21" t="s">
        <v>243</v>
      </c>
      <c r="E47" s="22" t="s">
        <v>255</v>
      </c>
      <c r="F47" s="21" t="s">
        <v>256</v>
      </c>
      <c r="G47" s="21">
        <v>21191609</v>
      </c>
      <c r="H47" s="21" t="s">
        <v>32</v>
      </c>
      <c r="I47" s="21" t="s">
        <v>33</v>
      </c>
      <c r="J47" s="21">
        <v>647582</v>
      </c>
      <c r="K47" s="21" t="s">
        <v>246</v>
      </c>
      <c r="L47" s="21" t="s">
        <v>247</v>
      </c>
      <c r="M47" s="21" t="s">
        <v>230</v>
      </c>
      <c r="N47" s="21" t="s">
        <v>37</v>
      </c>
      <c r="O47" s="21">
        <v>2408</v>
      </c>
      <c r="P47" s="21">
        <v>212</v>
      </c>
      <c r="Q47" s="21">
        <v>212</v>
      </c>
      <c r="R47" s="21">
        <v>212</v>
      </c>
      <c r="S47" s="21">
        <v>209</v>
      </c>
      <c r="T47" s="21">
        <v>60</v>
      </c>
      <c r="U47" s="21">
        <v>0</v>
      </c>
      <c r="V47" s="21" t="s">
        <v>248</v>
      </c>
      <c r="W47" s="21">
        <v>5.9</v>
      </c>
      <c r="X47" s="21" t="s">
        <v>28</v>
      </c>
      <c r="Y47" s="21" t="s">
        <v>39</v>
      </c>
      <c r="Z47" s="21" t="s">
        <v>230</v>
      </c>
      <c r="AA47" s="21" t="b">
        <v>0</v>
      </c>
      <c r="AB47" s="21">
        <v>0</v>
      </c>
      <c r="AC47" s="41">
        <f t="shared" si="3"/>
        <v>45348</v>
      </c>
      <c r="AD47" s="16" t="str">
        <f>IFERROR(VLOOKUP(Z47,'Restaurant Area Correction'!$A$2:$B$7,2,0),Z47)</f>
        <v>Koramangala</v>
      </c>
      <c r="AE47" s="16" t="str">
        <f t="shared" si="4"/>
        <v>Smoky Docky</v>
      </c>
      <c r="AF47" s="12" t="str">
        <f t="shared" si="5"/>
        <v>12.934678</v>
      </c>
      <c r="AG47" s="12" t="str">
        <f t="shared" si="6"/>
        <v>77.616812</v>
      </c>
      <c r="AH47" s="65">
        <f t="shared" si="7"/>
        <v>45348</v>
      </c>
    </row>
    <row r="48" spans="1:34" ht="15">
      <c r="A48" s="17">
        <v>167230102604894</v>
      </c>
      <c r="B48" s="18" t="b">
        <v>1</v>
      </c>
      <c r="C48" s="18" t="s">
        <v>28</v>
      </c>
      <c r="D48" s="18" t="s">
        <v>257</v>
      </c>
      <c r="E48" s="19" t="s">
        <v>258</v>
      </c>
      <c r="F48" s="18" t="s">
        <v>259</v>
      </c>
      <c r="G48" s="18">
        <v>21191609</v>
      </c>
      <c r="H48" s="18" t="s">
        <v>32</v>
      </c>
      <c r="I48" s="18" t="s">
        <v>33</v>
      </c>
      <c r="J48" s="18">
        <v>144115</v>
      </c>
      <c r="K48" s="18" t="s">
        <v>50</v>
      </c>
      <c r="L48" s="18" t="s">
        <v>260</v>
      </c>
      <c r="M48" s="18" t="s">
        <v>174</v>
      </c>
      <c r="N48" s="18" t="s">
        <v>37</v>
      </c>
      <c r="O48" s="18">
        <v>2856</v>
      </c>
      <c r="P48" s="18">
        <v>341</v>
      </c>
      <c r="Q48" s="18">
        <v>341</v>
      </c>
      <c r="R48" s="18">
        <v>341</v>
      </c>
      <c r="S48" s="18">
        <v>357</v>
      </c>
      <c r="T48" s="18">
        <v>77</v>
      </c>
      <c r="U48" s="18">
        <v>0</v>
      </c>
      <c r="V48" s="18" t="s">
        <v>261</v>
      </c>
      <c r="W48" s="18">
        <v>6.2</v>
      </c>
      <c r="X48" s="18" t="s">
        <v>28</v>
      </c>
      <c r="Y48" s="18" t="s">
        <v>39</v>
      </c>
      <c r="Z48" s="18" t="s">
        <v>262</v>
      </c>
      <c r="AA48" s="18" t="b">
        <v>0</v>
      </c>
      <c r="AB48" s="18">
        <v>0</v>
      </c>
      <c r="AC48" s="41">
        <f t="shared" si="3"/>
        <v>45340</v>
      </c>
      <c r="AD48" s="16" t="str">
        <f>IFERROR(VLOOKUP(Z48,'Restaurant Area Correction'!$A$2:$B$7,2,0),Z48)</f>
        <v>Devarabeesanahalli</v>
      </c>
      <c r="AE48" s="16" t="str">
        <f t="shared" si="4"/>
        <v>The Ganache Factory</v>
      </c>
      <c r="AF48" s="12" t="str">
        <f t="shared" si="5"/>
        <v>12.927366</v>
      </c>
      <c r="AG48" s="12" t="str">
        <f t="shared" si="6"/>
        <v>77.692146</v>
      </c>
      <c r="AH48" s="65">
        <f t="shared" si="7"/>
        <v>45340</v>
      </c>
    </row>
    <row r="49" spans="1:34" ht="15">
      <c r="A49" s="20">
        <v>167065261006312</v>
      </c>
      <c r="B49" s="21" t="b">
        <v>0</v>
      </c>
      <c r="C49" s="21" t="s">
        <v>40</v>
      </c>
      <c r="D49" s="21" t="s">
        <v>40</v>
      </c>
      <c r="E49" s="22" t="s">
        <v>263</v>
      </c>
      <c r="F49" s="21" t="s">
        <v>264</v>
      </c>
      <c r="G49" s="21">
        <v>21191609</v>
      </c>
      <c r="H49" s="21" t="s">
        <v>32</v>
      </c>
      <c r="I49" s="21" t="s">
        <v>33</v>
      </c>
      <c r="J49" s="21">
        <v>254655</v>
      </c>
      <c r="K49" s="21" t="s">
        <v>76</v>
      </c>
      <c r="L49" s="21" t="s">
        <v>234</v>
      </c>
      <c r="M49" s="21" t="s">
        <v>222</v>
      </c>
      <c r="N49" s="21" t="s">
        <v>37</v>
      </c>
      <c r="O49" s="21">
        <v>1383</v>
      </c>
      <c r="P49" s="21">
        <v>650</v>
      </c>
      <c r="Q49" s="21">
        <v>650</v>
      </c>
      <c r="R49" s="21">
        <v>650</v>
      </c>
      <c r="S49" s="21">
        <v>560</v>
      </c>
      <c r="T49" s="21">
        <v>43</v>
      </c>
      <c r="U49" s="21">
        <v>0</v>
      </c>
      <c r="V49" s="21" t="s">
        <v>235</v>
      </c>
      <c r="W49" s="21">
        <v>2</v>
      </c>
      <c r="X49" s="21" t="s">
        <v>40</v>
      </c>
      <c r="Y49" s="21" t="s">
        <v>80</v>
      </c>
      <c r="Z49" s="21" t="s">
        <v>97</v>
      </c>
      <c r="AA49" s="21" t="b">
        <v>1</v>
      </c>
      <c r="AB49" s="21">
        <v>0</v>
      </c>
      <c r="AC49" s="41">
        <f t="shared" si="3"/>
        <v>45338</v>
      </c>
      <c r="AD49" s="16" t="str">
        <f>IFERROR(VLOOKUP(Z49,'Restaurant Area Correction'!$A$2:$B$7,2,0),Z49)</f>
        <v>HSR</v>
      </c>
      <c r="AE49" s="16" t="str">
        <f t="shared" si="4"/>
        <v>Daily Sushi</v>
      </c>
      <c r="AF49" s="12" t="str">
        <f t="shared" si="5"/>
        <v>12.90942041</v>
      </c>
      <c r="AG49" s="12" t="str">
        <f t="shared" si="6"/>
        <v>77.63866215</v>
      </c>
      <c r="AH49" s="65">
        <f t="shared" si="7"/>
        <v>45338</v>
      </c>
    </row>
    <row r="50" spans="1:34" ht="15">
      <c r="A50" s="17">
        <v>167041647226680</v>
      </c>
      <c r="B50" s="18" t="b">
        <v>1</v>
      </c>
      <c r="C50" s="18" t="s">
        <v>28</v>
      </c>
      <c r="D50" s="18" t="s">
        <v>265</v>
      </c>
      <c r="E50" s="19" t="s">
        <v>266</v>
      </c>
      <c r="F50" s="18" t="s">
        <v>267</v>
      </c>
      <c r="G50" s="18">
        <v>21191609</v>
      </c>
      <c r="H50" s="18" t="s">
        <v>32</v>
      </c>
      <c r="I50" s="18" t="s">
        <v>33</v>
      </c>
      <c r="J50" s="18">
        <v>2675</v>
      </c>
      <c r="K50" s="18" t="s">
        <v>205</v>
      </c>
      <c r="L50" s="18" t="s">
        <v>206</v>
      </c>
      <c r="M50" s="18" t="s">
        <v>95</v>
      </c>
      <c r="N50" s="18" t="s">
        <v>37</v>
      </c>
      <c r="O50" s="18">
        <v>1410</v>
      </c>
      <c r="P50" s="18">
        <v>302</v>
      </c>
      <c r="Q50" s="18">
        <v>302</v>
      </c>
      <c r="R50" s="18">
        <v>302</v>
      </c>
      <c r="S50" s="18">
        <v>349</v>
      </c>
      <c r="T50" s="18">
        <v>31</v>
      </c>
      <c r="U50" s="18">
        <v>0</v>
      </c>
      <c r="V50" s="18" t="s">
        <v>207</v>
      </c>
      <c r="W50" s="18">
        <v>1.9</v>
      </c>
      <c r="X50" s="18" t="s">
        <v>28</v>
      </c>
      <c r="Y50" s="18" t="s">
        <v>39</v>
      </c>
      <c r="Z50" s="18" t="s">
        <v>208</v>
      </c>
      <c r="AA50" s="18" t="b">
        <v>1</v>
      </c>
      <c r="AB50" s="18">
        <v>0</v>
      </c>
      <c r="AC50" s="41">
        <f t="shared" si="3"/>
        <v>45338</v>
      </c>
      <c r="AD50" s="16" t="str">
        <f>IFERROR(VLOOKUP(Z50,'Restaurant Area Correction'!$A$2:$B$7,2,0),Z50)</f>
        <v>HSR</v>
      </c>
      <c r="AE50" s="16" t="str">
        <f t="shared" si="4"/>
        <v>Subway</v>
      </c>
      <c r="AF50" s="12" t="str">
        <f t="shared" si="5"/>
        <v>12.9118135</v>
      </c>
      <c r="AG50" s="12" t="str">
        <f t="shared" si="6"/>
        <v>77.637958</v>
      </c>
      <c r="AH50" s="65">
        <f t="shared" si="7"/>
        <v>45338</v>
      </c>
    </row>
    <row r="51" spans="1:34" ht="15">
      <c r="A51" s="20">
        <v>166952305677312</v>
      </c>
      <c r="B51" s="21" t="b">
        <v>1</v>
      </c>
      <c r="C51" s="21" t="s">
        <v>28</v>
      </c>
      <c r="D51" s="21" t="s">
        <v>268</v>
      </c>
      <c r="E51" s="22" t="s">
        <v>269</v>
      </c>
      <c r="F51" s="21" t="s">
        <v>270</v>
      </c>
      <c r="G51" s="21">
        <v>21191609</v>
      </c>
      <c r="H51" s="21" t="s">
        <v>32</v>
      </c>
      <c r="I51" s="21" t="s">
        <v>33</v>
      </c>
      <c r="J51" s="21">
        <v>144115</v>
      </c>
      <c r="K51" s="21" t="s">
        <v>50</v>
      </c>
      <c r="L51" s="21" t="s">
        <v>260</v>
      </c>
      <c r="M51" s="21" t="s">
        <v>174</v>
      </c>
      <c r="N51" s="21" t="s">
        <v>37</v>
      </c>
      <c r="O51" s="21">
        <v>2633</v>
      </c>
      <c r="P51" s="21">
        <v>809</v>
      </c>
      <c r="Q51" s="21">
        <v>809</v>
      </c>
      <c r="R51" s="21">
        <v>809</v>
      </c>
      <c r="S51" s="21">
        <v>787.5</v>
      </c>
      <c r="T51" s="21">
        <v>79</v>
      </c>
      <c r="U51" s="21">
        <v>0</v>
      </c>
      <c r="V51" s="21" t="s">
        <v>261</v>
      </c>
      <c r="W51" s="21">
        <v>7.1</v>
      </c>
      <c r="X51" s="21" t="s">
        <v>28</v>
      </c>
      <c r="Y51" s="21" t="s">
        <v>39</v>
      </c>
      <c r="Z51" s="21" t="s">
        <v>262</v>
      </c>
      <c r="AA51" s="21" t="b">
        <v>1</v>
      </c>
      <c r="AB51" s="21">
        <v>0</v>
      </c>
      <c r="AC51" s="41">
        <f t="shared" si="3"/>
        <v>45337</v>
      </c>
      <c r="AD51" s="16" t="str">
        <f>IFERROR(VLOOKUP(Z51,'Restaurant Area Correction'!$A$2:$B$7,2,0),Z51)</f>
        <v>Devarabeesanahalli</v>
      </c>
      <c r="AE51" s="16" t="str">
        <f t="shared" si="4"/>
        <v>The Ganache Factory</v>
      </c>
      <c r="AF51" s="12" t="str">
        <f t="shared" si="5"/>
        <v>12.927366</v>
      </c>
      <c r="AG51" s="12" t="str">
        <f t="shared" si="6"/>
        <v>77.692146</v>
      </c>
      <c r="AH51" s="65">
        <f t="shared" si="7"/>
        <v>45337</v>
      </c>
    </row>
    <row r="52" spans="1:34" ht="15">
      <c r="A52" s="17">
        <v>166803724653459</v>
      </c>
      <c r="B52" s="18" t="b">
        <v>1</v>
      </c>
      <c r="C52" s="18" t="s">
        <v>28</v>
      </c>
      <c r="D52" s="18" t="s">
        <v>265</v>
      </c>
      <c r="E52" s="19" t="s">
        <v>271</v>
      </c>
      <c r="F52" s="18" t="s">
        <v>272</v>
      </c>
      <c r="G52" s="18">
        <v>21191609</v>
      </c>
      <c r="H52" s="18" t="s">
        <v>32</v>
      </c>
      <c r="I52" s="18" t="s">
        <v>33</v>
      </c>
      <c r="J52" s="18">
        <v>2675</v>
      </c>
      <c r="K52" s="18" t="s">
        <v>205</v>
      </c>
      <c r="L52" s="18" t="s">
        <v>206</v>
      </c>
      <c r="M52" s="18" t="s">
        <v>95</v>
      </c>
      <c r="N52" s="18" t="s">
        <v>37</v>
      </c>
      <c r="O52" s="18">
        <v>2219</v>
      </c>
      <c r="P52" s="18">
        <v>198</v>
      </c>
      <c r="Q52" s="18">
        <v>198</v>
      </c>
      <c r="R52" s="18">
        <v>198</v>
      </c>
      <c r="S52" s="18">
        <v>250</v>
      </c>
      <c r="T52" s="18">
        <v>34</v>
      </c>
      <c r="U52" s="18">
        <v>0</v>
      </c>
      <c r="V52" s="18" t="s">
        <v>207</v>
      </c>
      <c r="W52" s="18">
        <v>1.9</v>
      </c>
      <c r="X52" s="18" t="s">
        <v>28</v>
      </c>
      <c r="Y52" s="18" t="s">
        <v>39</v>
      </c>
      <c r="Z52" s="18" t="s">
        <v>208</v>
      </c>
      <c r="AA52" s="18" t="b">
        <v>0</v>
      </c>
      <c r="AB52" s="18">
        <v>0</v>
      </c>
      <c r="AC52" s="41">
        <f t="shared" si="3"/>
        <v>45335</v>
      </c>
      <c r="AD52" s="16" t="str">
        <f>IFERROR(VLOOKUP(Z52,'Restaurant Area Correction'!$A$2:$B$7,2,0),Z52)</f>
        <v>HSR</v>
      </c>
      <c r="AE52" s="16" t="str">
        <f t="shared" si="4"/>
        <v>Subway</v>
      </c>
      <c r="AF52" s="12" t="str">
        <f t="shared" si="5"/>
        <v>12.9118135</v>
      </c>
      <c r="AG52" s="12" t="str">
        <f t="shared" si="6"/>
        <v>77.637958</v>
      </c>
      <c r="AH52" s="65">
        <f t="shared" si="7"/>
        <v>45335</v>
      </c>
    </row>
    <row r="53" spans="1:34" ht="15">
      <c r="A53" s="20">
        <v>165960896748502</v>
      </c>
      <c r="B53" s="21" t="b">
        <v>1</v>
      </c>
      <c r="C53" s="21" t="s">
        <v>106</v>
      </c>
      <c r="D53" s="21" t="s">
        <v>273</v>
      </c>
      <c r="E53" s="22" t="s">
        <v>274</v>
      </c>
      <c r="F53" s="21" t="s">
        <v>275</v>
      </c>
      <c r="G53" s="21">
        <v>21191609</v>
      </c>
      <c r="H53" s="21" t="s">
        <v>32</v>
      </c>
      <c r="I53" s="21" t="s">
        <v>33</v>
      </c>
      <c r="J53" s="21">
        <v>418488</v>
      </c>
      <c r="K53" s="21" t="s">
        <v>276</v>
      </c>
      <c r="L53" s="21" t="s">
        <v>277</v>
      </c>
      <c r="M53" s="21" t="s">
        <v>278</v>
      </c>
      <c r="N53" s="21" t="s">
        <v>37</v>
      </c>
      <c r="O53" s="21">
        <v>805</v>
      </c>
      <c r="P53" s="21">
        <v>115</v>
      </c>
      <c r="Q53" s="21">
        <v>115</v>
      </c>
      <c r="R53" s="21">
        <v>115</v>
      </c>
      <c r="S53" s="21">
        <v>186</v>
      </c>
      <c r="T53" s="21">
        <v>50</v>
      </c>
      <c r="U53" s="21">
        <v>0</v>
      </c>
      <c r="V53" s="21" t="s">
        <v>279</v>
      </c>
      <c r="W53" s="21">
        <v>4.4000000000000004</v>
      </c>
      <c r="X53" s="21" t="s">
        <v>106</v>
      </c>
      <c r="Y53" s="21" t="s">
        <v>39</v>
      </c>
      <c r="Z53" s="21" t="s">
        <v>174</v>
      </c>
      <c r="AA53" s="21" t="b">
        <v>1</v>
      </c>
      <c r="AB53" s="21">
        <v>0</v>
      </c>
      <c r="AC53" s="41">
        <f t="shared" si="3"/>
        <v>45326</v>
      </c>
      <c r="AD53" s="16" t="str">
        <f>IFERROR(VLOOKUP(Z53,'Restaurant Area Correction'!$A$2:$B$7,2,0),Z53)</f>
        <v>Bellandur</v>
      </c>
      <c r="AE53" s="16" t="str">
        <f t="shared" si="4"/>
        <v>NOTO</v>
      </c>
      <c r="AF53" s="12" t="str">
        <f t="shared" si="5"/>
        <v>12.913087</v>
      </c>
      <c r="AG53" s="12" t="str">
        <f t="shared" si="6"/>
        <v>77.678681</v>
      </c>
      <c r="AH53" s="65">
        <f t="shared" si="7"/>
        <v>45326</v>
      </c>
    </row>
    <row r="54" spans="1:34" ht="15">
      <c r="A54" s="17">
        <v>165923274381702</v>
      </c>
      <c r="B54" s="18" t="b">
        <v>0</v>
      </c>
      <c r="C54" s="18" t="s">
        <v>40</v>
      </c>
      <c r="D54" s="18" t="s">
        <v>40</v>
      </c>
      <c r="E54" s="19" t="s">
        <v>280</v>
      </c>
      <c r="F54" s="18" t="s">
        <v>281</v>
      </c>
      <c r="G54" s="18">
        <v>21191609</v>
      </c>
      <c r="H54" s="18" t="s">
        <v>32</v>
      </c>
      <c r="I54" s="18" t="s">
        <v>33</v>
      </c>
      <c r="J54" s="18">
        <v>422128</v>
      </c>
      <c r="K54" s="18" t="s">
        <v>282</v>
      </c>
      <c r="L54" s="18" t="s">
        <v>283</v>
      </c>
      <c r="M54" s="18" t="s">
        <v>284</v>
      </c>
      <c r="N54" s="18" t="s">
        <v>37</v>
      </c>
      <c r="O54" s="18">
        <v>1851</v>
      </c>
      <c r="P54" s="18">
        <v>222</v>
      </c>
      <c r="Q54" s="18">
        <v>222</v>
      </c>
      <c r="R54" s="18">
        <v>222</v>
      </c>
      <c r="S54" s="18">
        <v>199</v>
      </c>
      <c r="T54" s="18">
        <v>46</v>
      </c>
      <c r="U54" s="18">
        <v>0</v>
      </c>
      <c r="V54" s="18" t="s">
        <v>285</v>
      </c>
      <c r="W54" s="18">
        <v>5</v>
      </c>
      <c r="X54" s="18" t="s">
        <v>40</v>
      </c>
      <c r="Y54" s="18" t="s">
        <v>39</v>
      </c>
      <c r="Z54" s="18" t="s">
        <v>230</v>
      </c>
      <c r="AA54" s="18" t="b">
        <v>0</v>
      </c>
      <c r="AB54" s="18">
        <v>0</v>
      </c>
      <c r="AC54" s="41">
        <f t="shared" si="3"/>
        <v>45325</v>
      </c>
      <c r="AD54" s="16" t="str">
        <f>IFERROR(VLOOKUP(Z54,'Restaurant Area Correction'!$A$2:$B$7,2,0),Z54)</f>
        <v>Koramangala</v>
      </c>
      <c r="AE54" s="16" t="str">
        <f t="shared" si="4"/>
        <v>Baba Ganoush</v>
      </c>
      <c r="AF54" s="12" t="str">
        <f t="shared" si="5"/>
        <v>12.9398836</v>
      </c>
      <c r="AG54" s="12" t="str">
        <f t="shared" si="6"/>
        <v>77.6252951</v>
      </c>
      <c r="AH54" s="65">
        <f t="shared" si="7"/>
        <v>45325</v>
      </c>
    </row>
    <row r="55" spans="1:34" ht="15">
      <c r="A55" s="20">
        <v>165854296189400</v>
      </c>
      <c r="B55" s="21" t="b">
        <v>1</v>
      </c>
      <c r="C55" s="21" t="s">
        <v>28</v>
      </c>
      <c r="D55" s="21" t="s">
        <v>243</v>
      </c>
      <c r="E55" s="22" t="s">
        <v>286</v>
      </c>
      <c r="F55" s="21" t="s">
        <v>287</v>
      </c>
      <c r="G55" s="21">
        <v>21191609</v>
      </c>
      <c r="H55" s="21" t="s">
        <v>32</v>
      </c>
      <c r="I55" s="21" t="s">
        <v>33</v>
      </c>
      <c r="J55" s="21">
        <v>647582</v>
      </c>
      <c r="K55" s="21" t="s">
        <v>246</v>
      </c>
      <c r="L55" s="21" t="s">
        <v>247</v>
      </c>
      <c r="M55" s="21" t="s">
        <v>288</v>
      </c>
      <c r="N55" s="21" t="s">
        <v>37</v>
      </c>
      <c r="O55" s="21">
        <v>3484</v>
      </c>
      <c r="P55" s="21">
        <v>212</v>
      </c>
      <c r="Q55" s="21">
        <v>212</v>
      </c>
      <c r="R55" s="21">
        <v>212</v>
      </c>
      <c r="S55" s="21">
        <v>209</v>
      </c>
      <c r="T55" s="21">
        <v>56</v>
      </c>
      <c r="U55" s="21">
        <v>0</v>
      </c>
      <c r="V55" s="21" t="s">
        <v>248</v>
      </c>
      <c r="W55" s="21">
        <v>5.9</v>
      </c>
      <c r="X55" s="21" t="s">
        <v>28</v>
      </c>
      <c r="Y55" s="21" t="s">
        <v>39</v>
      </c>
      <c r="Z55" s="21" t="s">
        <v>230</v>
      </c>
      <c r="AA55" s="21" t="b">
        <v>0</v>
      </c>
      <c r="AB55" s="21">
        <v>0</v>
      </c>
      <c r="AC55" s="41">
        <f t="shared" si="3"/>
        <v>45324</v>
      </c>
      <c r="AD55" s="16" t="str">
        <f>IFERROR(VLOOKUP(Z55,'Restaurant Area Correction'!$A$2:$B$7,2,0),Z55)</f>
        <v>Koramangala</v>
      </c>
      <c r="AE55" s="16" t="str">
        <f t="shared" si="4"/>
        <v>Smoky Docky</v>
      </c>
      <c r="AF55" s="12" t="str">
        <f t="shared" si="5"/>
        <v>12.934678</v>
      </c>
      <c r="AG55" s="12" t="str">
        <f t="shared" si="6"/>
        <v>77.616812</v>
      </c>
      <c r="AH55" s="65">
        <f t="shared" si="7"/>
        <v>45324</v>
      </c>
    </row>
    <row r="56" spans="1:34" ht="15">
      <c r="A56" s="17">
        <v>165409130967084</v>
      </c>
      <c r="B56" s="18" t="b">
        <v>0</v>
      </c>
      <c r="C56" s="18" t="s">
        <v>40</v>
      </c>
      <c r="D56" s="18" t="s">
        <v>40</v>
      </c>
      <c r="E56" s="19" t="s">
        <v>289</v>
      </c>
      <c r="F56" s="18" t="s">
        <v>290</v>
      </c>
      <c r="G56" s="18">
        <v>21191609</v>
      </c>
      <c r="H56" s="18" t="s">
        <v>32</v>
      </c>
      <c r="I56" s="18" t="s">
        <v>33</v>
      </c>
      <c r="J56" s="18">
        <v>647582</v>
      </c>
      <c r="K56" s="18" t="s">
        <v>246</v>
      </c>
      <c r="L56" s="18" t="s">
        <v>247</v>
      </c>
      <c r="M56" s="18" t="s">
        <v>288</v>
      </c>
      <c r="N56" s="18" t="s">
        <v>37</v>
      </c>
      <c r="O56" s="18">
        <v>1732</v>
      </c>
      <c r="P56" s="18">
        <v>233</v>
      </c>
      <c r="Q56" s="18">
        <v>233</v>
      </c>
      <c r="R56" s="18">
        <v>233</v>
      </c>
      <c r="S56" s="18">
        <v>209</v>
      </c>
      <c r="T56" s="18">
        <v>62</v>
      </c>
      <c r="U56" s="18">
        <v>0</v>
      </c>
      <c r="V56" s="18" t="s">
        <v>248</v>
      </c>
      <c r="W56" s="18">
        <v>5.9</v>
      </c>
      <c r="X56" s="18" t="s">
        <v>40</v>
      </c>
      <c r="Y56" s="18" t="s">
        <v>80</v>
      </c>
      <c r="Z56" s="18" t="s">
        <v>230</v>
      </c>
      <c r="AA56" s="18" t="b">
        <v>1</v>
      </c>
      <c r="AB56" s="18">
        <v>0</v>
      </c>
      <c r="AC56" s="41">
        <f t="shared" si="3"/>
        <v>45319</v>
      </c>
      <c r="AD56" s="16" t="str">
        <f>IFERROR(VLOOKUP(Z56,'Restaurant Area Correction'!$A$2:$B$7,2,0),Z56)</f>
        <v>Koramangala</v>
      </c>
      <c r="AE56" s="16" t="str">
        <f t="shared" si="4"/>
        <v>Smoky Docky</v>
      </c>
      <c r="AF56" s="12" t="str">
        <f t="shared" si="5"/>
        <v>12.934678</v>
      </c>
      <c r="AG56" s="12" t="str">
        <f t="shared" si="6"/>
        <v>77.616812</v>
      </c>
      <c r="AH56" s="65">
        <f t="shared" si="7"/>
        <v>45319</v>
      </c>
    </row>
    <row r="57" spans="1:34" ht="15">
      <c r="A57" s="20">
        <v>165341581288776</v>
      </c>
      <c r="B57" s="21" t="b">
        <v>1</v>
      </c>
      <c r="C57" s="21" t="s">
        <v>28</v>
      </c>
      <c r="D57" s="21" t="s">
        <v>291</v>
      </c>
      <c r="E57" s="22" t="s">
        <v>292</v>
      </c>
      <c r="F57" s="21" t="s">
        <v>293</v>
      </c>
      <c r="G57" s="21">
        <v>21191609</v>
      </c>
      <c r="H57" s="21" t="s">
        <v>32</v>
      </c>
      <c r="I57" s="21"/>
      <c r="J57" s="21">
        <v>23805</v>
      </c>
      <c r="K57" s="21" t="s">
        <v>294</v>
      </c>
      <c r="L57" s="21" t="s">
        <v>295</v>
      </c>
      <c r="M57" s="21" t="s">
        <v>296</v>
      </c>
      <c r="N57" s="21" t="s">
        <v>37</v>
      </c>
      <c r="O57" s="21">
        <v>1409</v>
      </c>
      <c r="P57" s="21">
        <v>599</v>
      </c>
      <c r="Q57" s="21">
        <v>599</v>
      </c>
      <c r="R57" s="21">
        <v>599</v>
      </c>
      <c r="S57" s="21">
        <v>578</v>
      </c>
      <c r="T57" s="21">
        <v>0</v>
      </c>
      <c r="U57" s="21">
        <v>0</v>
      </c>
      <c r="V57" s="21" t="s">
        <v>297</v>
      </c>
      <c r="W57" s="21">
        <v>0</v>
      </c>
      <c r="X57" s="21" t="s">
        <v>28</v>
      </c>
      <c r="Y57" s="21" t="s">
        <v>39</v>
      </c>
      <c r="Z57" s="21" t="s">
        <v>97</v>
      </c>
      <c r="AA57" s="21" t="b">
        <v>0</v>
      </c>
      <c r="AB57" s="21">
        <v>0</v>
      </c>
      <c r="AC57" s="41">
        <f t="shared" si="3"/>
        <v>45318</v>
      </c>
      <c r="AD57" s="16" t="str">
        <f>IFERROR(VLOOKUP(Z57,'Restaurant Area Correction'!$A$2:$B$7,2,0),Z57)</f>
        <v>HSR</v>
      </c>
      <c r="AE57" s="16" t="str">
        <f t="shared" si="4"/>
        <v>Domino's Pizza</v>
      </c>
      <c r="AF57" s="12" t="str">
        <f t="shared" si="5"/>
        <v>12.923037</v>
      </c>
      <c r="AG57" s="12" t="str">
        <f t="shared" si="6"/>
        <v>77.646448</v>
      </c>
      <c r="AH57" s="65">
        <f t="shared" si="7"/>
        <v>45318</v>
      </c>
    </row>
    <row r="58" spans="1:34" ht="15">
      <c r="A58" s="17">
        <v>164743294943602</v>
      </c>
      <c r="B58" s="18" t="b">
        <v>1</v>
      </c>
      <c r="C58" s="18" t="s">
        <v>106</v>
      </c>
      <c r="D58" s="18" t="s">
        <v>298</v>
      </c>
      <c r="E58" s="19" t="s">
        <v>299</v>
      </c>
      <c r="F58" s="18" t="s">
        <v>300</v>
      </c>
      <c r="G58" s="18">
        <v>21191609</v>
      </c>
      <c r="H58" s="18" t="s">
        <v>32</v>
      </c>
      <c r="I58" s="18" t="s">
        <v>33</v>
      </c>
      <c r="J58" s="18">
        <v>502673</v>
      </c>
      <c r="K58" s="18" t="s">
        <v>301</v>
      </c>
      <c r="L58" s="18" t="s">
        <v>302</v>
      </c>
      <c r="M58" s="18" t="s">
        <v>303</v>
      </c>
      <c r="N58" s="18" t="s">
        <v>37</v>
      </c>
      <c r="O58" s="18">
        <v>1413</v>
      </c>
      <c r="P58" s="18">
        <v>588</v>
      </c>
      <c r="Q58" s="18">
        <v>588</v>
      </c>
      <c r="R58" s="18">
        <v>588</v>
      </c>
      <c r="S58" s="18">
        <v>586.66999999999996</v>
      </c>
      <c r="T58" s="18">
        <v>36</v>
      </c>
      <c r="U58" s="18">
        <v>0</v>
      </c>
      <c r="V58" s="18" t="s">
        <v>304</v>
      </c>
      <c r="W58" s="18">
        <v>0.5</v>
      </c>
      <c r="X58" s="18" t="s">
        <v>106</v>
      </c>
      <c r="Y58" s="18" t="s">
        <v>39</v>
      </c>
      <c r="Z58" s="18" t="s">
        <v>97</v>
      </c>
      <c r="AA58" s="18" t="b">
        <v>1</v>
      </c>
      <c r="AB58" s="18">
        <v>0</v>
      </c>
      <c r="AC58" s="41">
        <f t="shared" si="3"/>
        <v>45311</v>
      </c>
      <c r="AD58" s="16" t="str">
        <f>IFERROR(VLOOKUP(Z58,'Restaurant Area Correction'!$A$2:$B$7,2,0),Z58)</f>
        <v>HSR</v>
      </c>
      <c r="AE58" s="16" t="str">
        <f t="shared" si="4"/>
        <v>The Belgian Waffle Co.</v>
      </c>
      <c r="AF58" s="12" t="str">
        <f t="shared" si="5"/>
        <v>12.916097</v>
      </c>
      <c r="AG58" s="12" t="str">
        <f t="shared" si="6"/>
        <v>77.65184</v>
      </c>
      <c r="AH58" s="65">
        <f t="shared" si="7"/>
        <v>45311</v>
      </c>
    </row>
    <row r="59" spans="1:34" ht="15">
      <c r="A59" s="20">
        <v>164714296625099</v>
      </c>
      <c r="B59" s="21" t="b">
        <v>0</v>
      </c>
      <c r="C59" s="21" t="s">
        <v>40</v>
      </c>
      <c r="D59" s="21" t="s">
        <v>40</v>
      </c>
      <c r="E59" s="22" t="s">
        <v>305</v>
      </c>
      <c r="F59" s="21" t="s">
        <v>306</v>
      </c>
      <c r="G59" s="21">
        <v>21191609</v>
      </c>
      <c r="H59" s="21" t="s">
        <v>32</v>
      </c>
      <c r="I59" s="21" t="s">
        <v>33</v>
      </c>
      <c r="J59" s="21">
        <v>647582</v>
      </c>
      <c r="K59" s="21" t="s">
        <v>246</v>
      </c>
      <c r="L59" s="21" t="s">
        <v>247</v>
      </c>
      <c r="M59" s="21" t="s">
        <v>288</v>
      </c>
      <c r="N59" s="21" t="s">
        <v>37</v>
      </c>
      <c r="O59" s="21">
        <v>2746</v>
      </c>
      <c r="P59" s="21">
        <v>233</v>
      </c>
      <c r="Q59" s="21">
        <v>233</v>
      </c>
      <c r="R59" s="21">
        <v>233</v>
      </c>
      <c r="S59" s="21">
        <v>209</v>
      </c>
      <c r="T59" s="21">
        <v>58</v>
      </c>
      <c r="U59" s="21">
        <v>0</v>
      </c>
      <c r="V59" s="21" t="s">
        <v>248</v>
      </c>
      <c r="W59" s="21">
        <v>5.9</v>
      </c>
      <c r="X59" s="21" t="s">
        <v>40</v>
      </c>
      <c r="Y59" s="21" t="s">
        <v>39</v>
      </c>
      <c r="Z59" s="21" t="s">
        <v>230</v>
      </c>
      <c r="AA59" s="21" t="b">
        <v>0</v>
      </c>
      <c r="AB59" s="21">
        <v>0</v>
      </c>
      <c r="AC59" s="41">
        <f t="shared" si="3"/>
        <v>45311</v>
      </c>
      <c r="AD59" s="16" t="str">
        <f>IFERROR(VLOOKUP(Z59,'Restaurant Area Correction'!$A$2:$B$7,2,0),Z59)</f>
        <v>Koramangala</v>
      </c>
      <c r="AE59" s="16" t="str">
        <f t="shared" si="4"/>
        <v>Smoky Docky</v>
      </c>
      <c r="AF59" s="12" t="str">
        <f t="shared" si="5"/>
        <v>12.934678</v>
      </c>
      <c r="AG59" s="12" t="str">
        <f t="shared" si="6"/>
        <v>77.616812</v>
      </c>
      <c r="AH59" s="65">
        <f t="shared" si="7"/>
        <v>45311</v>
      </c>
    </row>
    <row r="60" spans="1:34" ht="15">
      <c r="A60" s="17">
        <v>164376172877898</v>
      </c>
      <c r="B60" s="18" t="b">
        <v>1</v>
      </c>
      <c r="C60" s="18" t="s">
        <v>307</v>
      </c>
      <c r="D60" s="18" t="s">
        <v>308</v>
      </c>
      <c r="E60" s="19" t="s">
        <v>309</v>
      </c>
      <c r="F60" s="18" t="s">
        <v>310</v>
      </c>
      <c r="G60" s="18">
        <v>21191609</v>
      </c>
      <c r="H60" s="18" t="s">
        <v>32</v>
      </c>
      <c r="I60" s="18" t="s">
        <v>33</v>
      </c>
      <c r="J60" s="18">
        <v>144115</v>
      </c>
      <c r="K60" s="18" t="s">
        <v>50</v>
      </c>
      <c r="L60" s="18" t="s">
        <v>260</v>
      </c>
      <c r="M60" s="18" t="s">
        <v>174</v>
      </c>
      <c r="N60" s="18" t="s">
        <v>37</v>
      </c>
      <c r="O60" s="18">
        <v>2411</v>
      </c>
      <c r="P60" s="18">
        <v>886</v>
      </c>
      <c r="Q60" s="18">
        <v>886</v>
      </c>
      <c r="R60" s="18">
        <v>886</v>
      </c>
      <c r="S60" s="18">
        <v>913.5</v>
      </c>
      <c r="T60" s="18">
        <v>78</v>
      </c>
      <c r="U60" s="18">
        <v>0</v>
      </c>
      <c r="V60" s="18" t="s">
        <v>261</v>
      </c>
      <c r="W60" s="18">
        <v>6.2</v>
      </c>
      <c r="X60" s="18" t="s">
        <v>307</v>
      </c>
      <c r="Y60" s="18" t="s">
        <v>39</v>
      </c>
      <c r="Z60" s="18" t="s">
        <v>262</v>
      </c>
      <c r="AA60" s="18" t="b">
        <v>1</v>
      </c>
      <c r="AB60" s="18">
        <v>0</v>
      </c>
      <c r="AC60" s="41">
        <f t="shared" si="3"/>
        <v>45307</v>
      </c>
      <c r="AD60" s="16" t="str">
        <f>IFERROR(VLOOKUP(Z60,'Restaurant Area Correction'!$A$2:$B$7,2,0),Z60)</f>
        <v>Devarabeesanahalli</v>
      </c>
      <c r="AE60" s="16" t="str">
        <f t="shared" si="4"/>
        <v>The Ganache Factory</v>
      </c>
      <c r="AF60" s="12" t="str">
        <f t="shared" si="5"/>
        <v>12.927366</v>
      </c>
      <c r="AG60" s="12" t="str">
        <f t="shared" si="6"/>
        <v>77.692146</v>
      </c>
      <c r="AH60" s="65">
        <f t="shared" si="7"/>
        <v>45307</v>
      </c>
    </row>
    <row r="61" spans="1:34" ht="15">
      <c r="A61" s="20">
        <v>164376027513893</v>
      </c>
      <c r="B61" s="21" t="b">
        <v>1</v>
      </c>
      <c r="C61" s="21" t="s">
        <v>307</v>
      </c>
      <c r="D61" s="21" t="s">
        <v>311</v>
      </c>
      <c r="E61" s="22" t="s">
        <v>312</v>
      </c>
      <c r="F61" s="21" t="s">
        <v>313</v>
      </c>
      <c r="G61" s="21">
        <v>21191609</v>
      </c>
      <c r="H61" s="21" t="s">
        <v>159</v>
      </c>
      <c r="I61" s="21"/>
      <c r="J61" s="21">
        <v>15250</v>
      </c>
      <c r="K61" s="21" t="s">
        <v>50</v>
      </c>
      <c r="L61" s="21" t="s">
        <v>51</v>
      </c>
      <c r="M61" s="21" t="s">
        <v>52</v>
      </c>
      <c r="N61" s="21" t="s">
        <v>37</v>
      </c>
      <c r="O61" s="21">
        <v>0</v>
      </c>
      <c r="P61" s="21">
        <v>885</v>
      </c>
      <c r="Q61" s="21">
        <v>885</v>
      </c>
      <c r="R61" s="21">
        <v>885</v>
      </c>
      <c r="S61" s="21">
        <v>913.5</v>
      </c>
      <c r="T61" s="21">
        <v>92</v>
      </c>
      <c r="U61" s="21">
        <v>0</v>
      </c>
      <c r="V61" s="21" t="s">
        <v>53</v>
      </c>
      <c r="W61" s="21">
        <v>8.4</v>
      </c>
      <c r="X61" s="21" t="s">
        <v>307</v>
      </c>
      <c r="Y61" s="21" t="s">
        <v>39</v>
      </c>
      <c r="Z61" s="21" t="s">
        <v>54</v>
      </c>
      <c r="AA61" s="21" t="b">
        <v>0</v>
      </c>
      <c r="AB61" s="21">
        <v>0</v>
      </c>
      <c r="AC61" s="41">
        <f t="shared" si="3"/>
        <v>45307</v>
      </c>
      <c r="AD61" s="16" t="str">
        <f>IFERROR(VLOOKUP(Z61,'Restaurant Area Correction'!$A$2:$B$7,2,0),Z61)</f>
        <v>Jayanagar</v>
      </c>
      <c r="AE61" s="16" t="str">
        <f t="shared" si="4"/>
        <v>The Ganache Factory</v>
      </c>
      <c r="AF61" s="12" t="str">
        <f t="shared" si="5"/>
        <v>12.91835714</v>
      </c>
      <c r="AG61" s="12" t="str">
        <f t="shared" si="6"/>
        <v>77.578127</v>
      </c>
      <c r="AH61" s="65">
        <f t="shared" si="7"/>
        <v>45307</v>
      </c>
    </row>
    <row r="62" spans="1:34" ht="15">
      <c r="A62" s="17">
        <v>164191765873335</v>
      </c>
      <c r="B62" s="18" t="b">
        <v>1</v>
      </c>
      <c r="C62" s="18" t="s">
        <v>209</v>
      </c>
      <c r="D62" s="18" t="s">
        <v>314</v>
      </c>
      <c r="E62" s="19" t="s">
        <v>315</v>
      </c>
      <c r="F62" s="18" t="s">
        <v>316</v>
      </c>
      <c r="G62" s="18">
        <v>21191609</v>
      </c>
      <c r="H62" s="18" t="s">
        <v>32</v>
      </c>
      <c r="I62" s="18" t="s">
        <v>33</v>
      </c>
      <c r="J62" s="18">
        <v>375045</v>
      </c>
      <c r="K62" s="18" t="s">
        <v>317</v>
      </c>
      <c r="L62" s="18" t="s">
        <v>318</v>
      </c>
      <c r="M62" s="18" t="s">
        <v>284</v>
      </c>
      <c r="N62" s="18" t="s">
        <v>37</v>
      </c>
      <c r="O62" s="18">
        <v>3551</v>
      </c>
      <c r="P62" s="18">
        <v>466</v>
      </c>
      <c r="Q62" s="18">
        <v>466</v>
      </c>
      <c r="R62" s="18">
        <v>466</v>
      </c>
      <c r="S62" s="18">
        <v>496</v>
      </c>
      <c r="T62" s="18">
        <v>52</v>
      </c>
      <c r="U62" s="18">
        <v>0</v>
      </c>
      <c r="V62" s="18" t="s">
        <v>319</v>
      </c>
      <c r="W62" s="18">
        <v>5.2</v>
      </c>
      <c r="X62" s="18" t="s">
        <v>209</v>
      </c>
      <c r="Y62" s="18" t="s">
        <v>39</v>
      </c>
      <c r="Z62" s="18" t="s">
        <v>230</v>
      </c>
      <c r="AA62" s="18" t="b">
        <v>0</v>
      </c>
      <c r="AB62" s="18">
        <v>0</v>
      </c>
      <c r="AC62" s="41">
        <f t="shared" si="3"/>
        <v>45305</v>
      </c>
      <c r="AD62" s="16" t="str">
        <f>IFERROR(VLOOKUP(Z62,'Restaurant Area Correction'!$A$2:$B$7,2,0),Z62)</f>
        <v>Koramangala</v>
      </c>
      <c r="AE62" s="16" t="str">
        <f t="shared" si="4"/>
        <v>Paratha Envy</v>
      </c>
      <c r="AF62" s="12" t="str">
        <f t="shared" si="5"/>
        <v>12.937246</v>
      </c>
      <c r="AG62" s="12" t="str">
        <f t="shared" si="6"/>
        <v>77.624643</v>
      </c>
      <c r="AH62" s="65">
        <f t="shared" si="7"/>
        <v>45305</v>
      </c>
    </row>
    <row r="63" spans="1:34" ht="15">
      <c r="A63" s="20">
        <v>163711888473406</v>
      </c>
      <c r="B63" s="21" t="b">
        <v>0</v>
      </c>
      <c r="C63" s="21" t="s">
        <v>40</v>
      </c>
      <c r="D63" s="21" t="s">
        <v>40</v>
      </c>
      <c r="E63" s="22" t="s">
        <v>320</v>
      </c>
      <c r="F63" s="21" t="s">
        <v>321</v>
      </c>
      <c r="G63" s="21">
        <v>21191609</v>
      </c>
      <c r="H63" s="21" t="s">
        <v>32</v>
      </c>
      <c r="I63" s="21" t="s">
        <v>33</v>
      </c>
      <c r="J63" s="21">
        <v>23682</v>
      </c>
      <c r="K63" s="21" t="s">
        <v>322</v>
      </c>
      <c r="L63" s="21" t="s">
        <v>323</v>
      </c>
      <c r="M63" s="21" t="s">
        <v>97</v>
      </c>
      <c r="N63" s="21" t="s">
        <v>37</v>
      </c>
      <c r="O63" s="21">
        <v>1000</v>
      </c>
      <c r="P63" s="21">
        <v>270</v>
      </c>
      <c r="Q63" s="21">
        <v>270</v>
      </c>
      <c r="R63" s="21">
        <v>270</v>
      </c>
      <c r="S63" s="21">
        <v>220</v>
      </c>
      <c r="T63" s="21">
        <v>36</v>
      </c>
      <c r="U63" s="21">
        <v>0</v>
      </c>
      <c r="V63" s="21" t="s">
        <v>324</v>
      </c>
      <c r="W63" s="21">
        <v>0.4</v>
      </c>
      <c r="X63" s="21" t="s">
        <v>40</v>
      </c>
      <c r="Y63" s="21" t="s">
        <v>39</v>
      </c>
      <c r="Z63" s="21" t="s">
        <v>97</v>
      </c>
      <c r="AA63" s="21" t="b">
        <v>0</v>
      </c>
      <c r="AB63" s="21">
        <v>0</v>
      </c>
      <c r="AC63" s="41">
        <f t="shared" si="3"/>
        <v>45300</v>
      </c>
      <c r="AD63" s="16" t="str">
        <f>IFERROR(VLOOKUP(Z63,'Restaurant Area Correction'!$A$2:$B$7,2,0),Z63)</f>
        <v>HSR</v>
      </c>
      <c r="AE63" s="16" t="str">
        <f t="shared" si="4"/>
        <v>McDonald's</v>
      </c>
      <c r="AF63" s="12" t="str">
        <f t="shared" si="5"/>
        <v>12.91207388</v>
      </c>
      <c r="AG63" s="12" t="str">
        <f t="shared" si="6"/>
        <v>77.6380679</v>
      </c>
      <c r="AH63" s="65">
        <f t="shared" si="7"/>
        <v>45300</v>
      </c>
    </row>
    <row r="64" spans="1:34" ht="15">
      <c r="A64" s="17">
        <v>163004675209983</v>
      </c>
      <c r="B64" s="18" t="b">
        <v>1</v>
      </c>
      <c r="C64" s="18" t="s">
        <v>106</v>
      </c>
      <c r="D64" s="18" t="s">
        <v>325</v>
      </c>
      <c r="E64" s="19" t="s">
        <v>326</v>
      </c>
      <c r="F64" s="18" t="s">
        <v>327</v>
      </c>
      <c r="G64" s="18">
        <v>21191609</v>
      </c>
      <c r="H64" s="18" t="s">
        <v>32</v>
      </c>
      <c r="I64" s="18" t="s">
        <v>33</v>
      </c>
      <c r="J64" s="18">
        <v>144115</v>
      </c>
      <c r="K64" s="18" t="s">
        <v>50</v>
      </c>
      <c r="L64" s="18" t="s">
        <v>260</v>
      </c>
      <c r="M64" s="18" t="s">
        <v>174</v>
      </c>
      <c r="N64" s="18" t="s">
        <v>37</v>
      </c>
      <c r="O64" s="18">
        <v>2664</v>
      </c>
      <c r="P64" s="18">
        <v>342</v>
      </c>
      <c r="Q64" s="18">
        <v>342</v>
      </c>
      <c r="R64" s="18">
        <v>342</v>
      </c>
      <c r="S64" s="18">
        <v>357</v>
      </c>
      <c r="T64" s="18">
        <v>76</v>
      </c>
      <c r="U64" s="18">
        <v>0</v>
      </c>
      <c r="V64" s="18" t="s">
        <v>261</v>
      </c>
      <c r="W64" s="18">
        <v>6.2</v>
      </c>
      <c r="X64" s="18" t="s">
        <v>106</v>
      </c>
      <c r="Y64" s="18" t="s">
        <v>39</v>
      </c>
      <c r="Z64" s="18" t="s">
        <v>262</v>
      </c>
      <c r="AA64" s="18" t="b">
        <v>0</v>
      </c>
      <c r="AB64" s="18">
        <v>0</v>
      </c>
      <c r="AC64" s="41">
        <f t="shared" si="3"/>
        <v>45291</v>
      </c>
      <c r="AD64" s="16" t="str">
        <f>IFERROR(VLOOKUP(Z64,'Restaurant Area Correction'!$A$2:$B$7,2,0),Z64)</f>
        <v>Devarabeesanahalli</v>
      </c>
      <c r="AE64" s="16" t="str">
        <f t="shared" si="4"/>
        <v>The Ganache Factory</v>
      </c>
      <c r="AF64" s="12" t="str">
        <f t="shared" si="5"/>
        <v>12.927366</v>
      </c>
      <c r="AG64" s="12" t="str">
        <f t="shared" si="6"/>
        <v>77.692146</v>
      </c>
      <c r="AH64" s="65">
        <f t="shared" si="7"/>
        <v>45291</v>
      </c>
    </row>
    <row r="65" spans="1:34" ht="15">
      <c r="A65" s="20">
        <v>163004361179135</v>
      </c>
      <c r="B65" s="21" t="b">
        <v>0</v>
      </c>
      <c r="C65" s="21" t="s">
        <v>40</v>
      </c>
      <c r="D65" s="21" t="s">
        <v>40</v>
      </c>
      <c r="E65" s="22" t="s">
        <v>328</v>
      </c>
      <c r="F65" s="21" t="s">
        <v>329</v>
      </c>
      <c r="G65" s="21">
        <v>21191609</v>
      </c>
      <c r="H65" s="21" t="s">
        <v>32</v>
      </c>
      <c r="I65" s="21" t="s">
        <v>33</v>
      </c>
      <c r="J65" s="21">
        <v>254655</v>
      </c>
      <c r="K65" s="21" t="s">
        <v>76</v>
      </c>
      <c r="L65" s="21" t="s">
        <v>234</v>
      </c>
      <c r="M65" s="21" t="s">
        <v>222</v>
      </c>
      <c r="N65" s="21" t="s">
        <v>37</v>
      </c>
      <c r="O65" s="21">
        <v>1889</v>
      </c>
      <c r="P65" s="21">
        <v>467</v>
      </c>
      <c r="Q65" s="21">
        <v>467</v>
      </c>
      <c r="R65" s="21">
        <v>467</v>
      </c>
      <c r="S65" s="21">
        <v>400</v>
      </c>
      <c r="T65" s="21">
        <v>31</v>
      </c>
      <c r="U65" s="21">
        <v>0</v>
      </c>
      <c r="V65" s="21" t="s">
        <v>330</v>
      </c>
      <c r="W65" s="21">
        <v>2.1</v>
      </c>
      <c r="X65" s="21" t="s">
        <v>40</v>
      </c>
      <c r="Y65" s="21" t="s">
        <v>39</v>
      </c>
      <c r="Z65" s="21" t="s">
        <v>97</v>
      </c>
      <c r="AA65" s="21" t="b">
        <v>0</v>
      </c>
      <c r="AB65" s="21">
        <v>0</v>
      </c>
      <c r="AC65" s="41">
        <f t="shared" si="3"/>
        <v>45291</v>
      </c>
      <c r="AD65" s="16" t="str">
        <f>IFERROR(VLOOKUP(Z65,'Restaurant Area Correction'!$A$2:$B$7,2,0),Z65)</f>
        <v>HSR</v>
      </c>
      <c r="AE65" s="16" t="str">
        <f t="shared" si="4"/>
        <v>Daily Sushi</v>
      </c>
      <c r="AF65" s="12" t="str">
        <f t="shared" si="5"/>
        <v>12.909368</v>
      </c>
      <c r="AG65" s="12" t="str">
        <f t="shared" si="6"/>
        <v>77.638656</v>
      </c>
      <c r="AH65" s="65">
        <f t="shared" si="7"/>
        <v>45291</v>
      </c>
    </row>
    <row r="66" spans="1:34" ht="15">
      <c r="A66" s="17">
        <v>162553743923962</v>
      </c>
      <c r="B66" s="18" t="b">
        <v>1</v>
      </c>
      <c r="C66" s="18" t="s">
        <v>331</v>
      </c>
      <c r="D66" s="18" t="s">
        <v>332</v>
      </c>
      <c r="E66" s="19" t="s">
        <v>333</v>
      </c>
      <c r="F66" s="18" t="s">
        <v>334</v>
      </c>
      <c r="G66" s="18">
        <v>21191609</v>
      </c>
      <c r="H66" s="18" t="s">
        <v>32</v>
      </c>
      <c r="I66" s="18" t="s">
        <v>33</v>
      </c>
      <c r="J66" s="18">
        <v>398360</v>
      </c>
      <c r="K66" s="18" t="s">
        <v>335</v>
      </c>
      <c r="L66" s="18" t="s">
        <v>336</v>
      </c>
      <c r="M66" s="18" t="s">
        <v>337</v>
      </c>
      <c r="N66" s="18" t="s">
        <v>37</v>
      </c>
      <c r="O66" s="18">
        <v>1788</v>
      </c>
      <c r="P66" s="18">
        <v>788</v>
      </c>
      <c r="Q66" s="18">
        <v>788</v>
      </c>
      <c r="R66" s="18">
        <v>788</v>
      </c>
      <c r="S66" s="18">
        <v>920</v>
      </c>
      <c r="T66" s="18">
        <v>40</v>
      </c>
      <c r="U66" s="18">
        <v>0</v>
      </c>
      <c r="V66" s="18" t="s">
        <v>338</v>
      </c>
      <c r="W66" s="18">
        <v>2.8</v>
      </c>
      <c r="X66" s="18" t="s">
        <v>331</v>
      </c>
      <c r="Y66" s="18" t="s">
        <v>39</v>
      </c>
      <c r="Z66" s="18" t="s">
        <v>339</v>
      </c>
      <c r="AA66" s="18" t="b">
        <v>0</v>
      </c>
      <c r="AB66" s="18">
        <v>0</v>
      </c>
      <c r="AC66" s="41">
        <f t="shared" si="3"/>
        <v>45286</v>
      </c>
      <c r="AD66" s="16" t="str">
        <f>IFERROR(VLOOKUP(Z66,'Restaurant Area Correction'!$A$2:$B$7,2,0),Z66)</f>
        <v>Hosapalya</v>
      </c>
      <c r="AE66" s="16" t="str">
        <f t="shared" si="4"/>
        <v>Burger Seigneur</v>
      </c>
      <c r="AF66" s="12" t="str">
        <f t="shared" ref="AF66:AF97" si="8">LEFT(V66,FIND(",",V66)-1)</f>
        <v>12.90073452</v>
      </c>
      <c r="AG66" s="12" t="str">
        <f t="shared" ref="AG66:AG97" si="9">RIGHT(V66,LEN(V66)-FIND(",",V66))</f>
        <v>77.6400283</v>
      </c>
      <c r="AH66" s="65">
        <f t="shared" ref="AH66:AH97" si="10">DATEVALUE(E66)</f>
        <v>45286</v>
      </c>
    </row>
    <row r="67" spans="1:34" ht="15">
      <c r="A67" s="20">
        <v>162461263812077</v>
      </c>
      <c r="B67" s="21" t="b">
        <v>1</v>
      </c>
      <c r="C67" s="21" t="s">
        <v>46</v>
      </c>
      <c r="D67" s="21" t="s">
        <v>340</v>
      </c>
      <c r="E67" s="22" t="s">
        <v>341</v>
      </c>
      <c r="F67" s="21" t="s">
        <v>342</v>
      </c>
      <c r="G67" s="21">
        <v>21191609</v>
      </c>
      <c r="H67" s="21" t="s">
        <v>32</v>
      </c>
      <c r="I67" s="21" t="s">
        <v>33</v>
      </c>
      <c r="J67" s="21">
        <v>398360</v>
      </c>
      <c r="K67" s="21" t="s">
        <v>335</v>
      </c>
      <c r="L67" s="21" t="s">
        <v>336</v>
      </c>
      <c r="M67" s="21" t="s">
        <v>337</v>
      </c>
      <c r="N67" s="21" t="s">
        <v>37</v>
      </c>
      <c r="O67" s="21">
        <v>1389</v>
      </c>
      <c r="P67" s="21">
        <v>372</v>
      </c>
      <c r="Q67" s="21">
        <v>372</v>
      </c>
      <c r="R67" s="21">
        <v>372</v>
      </c>
      <c r="S67" s="21">
        <v>430</v>
      </c>
      <c r="T67" s="21">
        <v>40</v>
      </c>
      <c r="U67" s="21">
        <v>0</v>
      </c>
      <c r="V67" s="21" t="s">
        <v>338</v>
      </c>
      <c r="W67" s="21">
        <v>2.7</v>
      </c>
      <c r="X67" s="21" t="s">
        <v>46</v>
      </c>
      <c r="Y67" s="21" t="s">
        <v>39</v>
      </c>
      <c r="Z67" s="21" t="s">
        <v>339</v>
      </c>
      <c r="AA67" s="21" t="b">
        <v>1</v>
      </c>
      <c r="AB67" s="21">
        <v>0</v>
      </c>
      <c r="AC67" s="41">
        <f t="shared" ref="AC67:AC108" si="11">DATEVALUE(F67)</f>
        <v>45285</v>
      </c>
      <c r="AD67" s="16" t="str">
        <f>IFERROR(VLOOKUP(Z67,'Restaurant Area Correction'!$A$2:$B$7,2,0),Z67)</f>
        <v>Hosapalya</v>
      </c>
      <c r="AE67" s="16" t="str">
        <f t="shared" ref="AE67:AE108" si="12">IFERROR(TRIM(LEFT(K67,FIND("-",K67)-1)),K67)</f>
        <v>Burger Seigneur</v>
      </c>
      <c r="AF67" s="12" t="str">
        <f t="shared" si="8"/>
        <v>12.90073452</v>
      </c>
      <c r="AG67" s="12" t="str">
        <f t="shared" si="9"/>
        <v>77.6400283</v>
      </c>
      <c r="AH67" s="65">
        <f t="shared" si="10"/>
        <v>45285</v>
      </c>
    </row>
    <row r="68" spans="1:34" ht="15">
      <c r="A68" s="17">
        <v>161080636531967</v>
      </c>
      <c r="B68" s="18" t="b">
        <v>1</v>
      </c>
      <c r="C68" s="18" t="s">
        <v>28</v>
      </c>
      <c r="D68" s="18" t="s">
        <v>343</v>
      </c>
      <c r="E68" s="19" t="s">
        <v>344</v>
      </c>
      <c r="F68" s="18" t="s">
        <v>345</v>
      </c>
      <c r="G68" s="18">
        <v>21191609</v>
      </c>
      <c r="H68" s="18" t="s">
        <v>32</v>
      </c>
      <c r="I68" s="18" t="s">
        <v>33</v>
      </c>
      <c r="J68" s="18">
        <v>2675</v>
      </c>
      <c r="K68" s="18" t="s">
        <v>205</v>
      </c>
      <c r="L68" s="18" t="s">
        <v>206</v>
      </c>
      <c r="M68" s="18" t="s">
        <v>95</v>
      </c>
      <c r="N68" s="18" t="s">
        <v>37</v>
      </c>
      <c r="O68" s="18">
        <v>1080</v>
      </c>
      <c r="P68" s="18">
        <v>355</v>
      </c>
      <c r="Q68" s="18">
        <v>355</v>
      </c>
      <c r="R68" s="18">
        <v>355</v>
      </c>
      <c r="S68" s="18">
        <v>399</v>
      </c>
      <c r="T68" s="18">
        <v>33</v>
      </c>
      <c r="U68" s="18">
        <v>0</v>
      </c>
      <c r="V68" s="18" t="s">
        <v>207</v>
      </c>
      <c r="W68" s="18">
        <v>1.9</v>
      </c>
      <c r="X68" s="18" t="s">
        <v>28</v>
      </c>
      <c r="Y68" s="18" t="s">
        <v>39</v>
      </c>
      <c r="Z68" s="18" t="s">
        <v>208</v>
      </c>
      <c r="AA68" s="18" t="b">
        <v>1</v>
      </c>
      <c r="AB68" s="18">
        <v>0</v>
      </c>
      <c r="AC68" s="41">
        <f t="shared" si="11"/>
        <v>45269</v>
      </c>
      <c r="AD68" s="16" t="str">
        <f>IFERROR(VLOOKUP(Z68,'Restaurant Area Correction'!$A$2:$B$7,2,0),Z68)</f>
        <v>HSR</v>
      </c>
      <c r="AE68" s="16" t="str">
        <f t="shared" si="12"/>
        <v>Subway</v>
      </c>
      <c r="AF68" s="12" t="str">
        <f t="shared" si="8"/>
        <v>12.9118135</v>
      </c>
      <c r="AG68" s="12" t="str">
        <f t="shared" si="9"/>
        <v>77.637958</v>
      </c>
      <c r="AH68" s="65">
        <f t="shared" si="10"/>
        <v>45269</v>
      </c>
    </row>
    <row r="69" spans="1:34" ht="15">
      <c r="A69" s="20">
        <v>160474594456670</v>
      </c>
      <c r="B69" s="21" t="b">
        <v>1</v>
      </c>
      <c r="C69" s="21" t="s">
        <v>46</v>
      </c>
      <c r="D69" s="21" t="s">
        <v>346</v>
      </c>
      <c r="E69" s="22" t="s">
        <v>347</v>
      </c>
      <c r="F69" s="21" t="s">
        <v>348</v>
      </c>
      <c r="G69" s="21">
        <v>21191609</v>
      </c>
      <c r="H69" s="21" t="s">
        <v>32</v>
      </c>
      <c r="I69" s="21" t="s">
        <v>33</v>
      </c>
      <c r="J69" s="21">
        <v>2675</v>
      </c>
      <c r="K69" s="21" t="s">
        <v>205</v>
      </c>
      <c r="L69" s="21" t="s">
        <v>206</v>
      </c>
      <c r="M69" s="21" t="s">
        <v>95</v>
      </c>
      <c r="N69" s="21" t="s">
        <v>37</v>
      </c>
      <c r="O69" s="21">
        <v>2671</v>
      </c>
      <c r="P69" s="21">
        <v>354</v>
      </c>
      <c r="Q69" s="21">
        <v>354</v>
      </c>
      <c r="R69" s="21">
        <v>354</v>
      </c>
      <c r="S69" s="21">
        <v>398</v>
      </c>
      <c r="T69" s="21">
        <v>32</v>
      </c>
      <c r="U69" s="21">
        <v>0</v>
      </c>
      <c r="V69" s="21" t="s">
        <v>207</v>
      </c>
      <c r="W69" s="21">
        <v>1.9</v>
      </c>
      <c r="X69" s="21" t="s">
        <v>46</v>
      </c>
      <c r="Y69" s="21" t="s">
        <v>39</v>
      </c>
      <c r="Z69" s="21" t="s">
        <v>208</v>
      </c>
      <c r="AA69" s="21" t="b">
        <v>0</v>
      </c>
      <c r="AB69" s="21">
        <v>0</v>
      </c>
      <c r="AC69" s="41">
        <f t="shared" si="11"/>
        <v>45262</v>
      </c>
      <c r="AD69" s="16" t="str">
        <f>IFERROR(VLOOKUP(Z69,'Restaurant Area Correction'!$A$2:$B$7,2,0),Z69)</f>
        <v>HSR</v>
      </c>
      <c r="AE69" s="16" t="str">
        <f t="shared" si="12"/>
        <v>Subway</v>
      </c>
      <c r="AF69" s="12" t="str">
        <f t="shared" si="8"/>
        <v>12.9118135</v>
      </c>
      <c r="AG69" s="12" t="str">
        <f t="shared" si="9"/>
        <v>77.637958</v>
      </c>
      <c r="AH69" s="65">
        <f t="shared" si="10"/>
        <v>45262</v>
      </c>
    </row>
    <row r="70" spans="1:34" ht="15">
      <c r="A70" s="17">
        <v>159955886050893</v>
      </c>
      <c r="B70" s="18" t="b">
        <v>1</v>
      </c>
      <c r="C70" s="18" t="s">
        <v>28</v>
      </c>
      <c r="D70" s="18" t="s">
        <v>349</v>
      </c>
      <c r="E70" s="19" t="s">
        <v>350</v>
      </c>
      <c r="F70" s="18" t="s">
        <v>351</v>
      </c>
      <c r="G70" s="18">
        <v>21191609</v>
      </c>
      <c r="H70" s="18" t="s">
        <v>32</v>
      </c>
      <c r="I70" s="18" t="s">
        <v>33</v>
      </c>
      <c r="J70" s="18">
        <v>81810</v>
      </c>
      <c r="K70" s="18" t="s">
        <v>352</v>
      </c>
      <c r="L70" s="18" t="s">
        <v>353</v>
      </c>
      <c r="M70" s="18" t="s">
        <v>354</v>
      </c>
      <c r="N70" s="18" t="s">
        <v>37</v>
      </c>
      <c r="O70" s="18">
        <v>1550</v>
      </c>
      <c r="P70" s="18">
        <v>284</v>
      </c>
      <c r="Q70" s="18">
        <v>284</v>
      </c>
      <c r="R70" s="18">
        <v>284</v>
      </c>
      <c r="S70" s="18">
        <v>375</v>
      </c>
      <c r="T70" s="18">
        <v>41</v>
      </c>
      <c r="U70" s="18">
        <v>0</v>
      </c>
      <c r="V70" s="18" t="s">
        <v>355</v>
      </c>
      <c r="W70" s="18">
        <v>3.3</v>
      </c>
      <c r="X70" s="18" t="s">
        <v>28</v>
      </c>
      <c r="Y70" s="18" t="s">
        <v>39</v>
      </c>
      <c r="Z70" s="18" t="s">
        <v>356</v>
      </c>
      <c r="AA70" s="18" t="b">
        <v>0</v>
      </c>
      <c r="AB70" s="18">
        <v>0</v>
      </c>
      <c r="AC70" s="41">
        <f t="shared" si="11"/>
        <v>45256</v>
      </c>
      <c r="AD70" s="16" t="str">
        <f>IFERROR(VLOOKUP(Z70,'Restaurant Area Correction'!$A$2:$B$7,2,0),Z70)</f>
        <v>Bommanahalli</v>
      </c>
      <c r="AE70" s="16" t="str">
        <f t="shared" si="12"/>
        <v>Tharavadu family restaurant</v>
      </c>
      <c r="AF70" s="12" t="str">
        <f t="shared" si="8"/>
        <v>12.906146</v>
      </c>
      <c r="AG70" s="12" t="str">
        <f t="shared" si="9"/>
        <v>77.629745</v>
      </c>
      <c r="AH70" s="65">
        <f t="shared" si="10"/>
        <v>45256</v>
      </c>
    </row>
    <row r="71" spans="1:34" ht="15">
      <c r="A71" s="20">
        <v>159700431113615</v>
      </c>
      <c r="B71" s="21" t="b">
        <v>1</v>
      </c>
      <c r="C71" s="21" t="s">
        <v>209</v>
      </c>
      <c r="D71" s="21" t="s">
        <v>357</v>
      </c>
      <c r="E71" s="22" t="s">
        <v>358</v>
      </c>
      <c r="F71" s="21" t="s">
        <v>359</v>
      </c>
      <c r="G71" s="21">
        <v>21191609</v>
      </c>
      <c r="H71" s="21" t="s">
        <v>32</v>
      </c>
      <c r="I71" s="21" t="s">
        <v>33</v>
      </c>
      <c r="J71" s="21">
        <v>700113</v>
      </c>
      <c r="K71" s="21" t="s">
        <v>360</v>
      </c>
      <c r="L71" s="21" t="s">
        <v>361</v>
      </c>
      <c r="M71" s="21" t="s">
        <v>362</v>
      </c>
      <c r="N71" s="21" t="s">
        <v>37</v>
      </c>
      <c r="O71" s="21">
        <v>1673</v>
      </c>
      <c r="P71" s="21">
        <v>455</v>
      </c>
      <c r="Q71" s="21">
        <v>455</v>
      </c>
      <c r="R71" s="21">
        <v>455</v>
      </c>
      <c r="S71" s="21">
        <v>530</v>
      </c>
      <c r="T71" s="21">
        <v>29</v>
      </c>
      <c r="U71" s="21">
        <v>0</v>
      </c>
      <c r="V71" s="21" t="s">
        <v>363</v>
      </c>
      <c r="W71" s="21">
        <v>2.2999999999999998</v>
      </c>
      <c r="X71" s="21" t="s">
        <v>209</v>
      </c>
      <c r="Y71" s="21" t="s">
        <v>39</v>
      </c>
      <c r="Z71" s="21" t="s">
        <v>364</v>
      </c>
      <c r="AA71" s="21" t="b">
        <v>0</v>
      </c>
      <c r="AB71" s="21">
        <v>0</v>
      </c>
      <c r="AC71" s="41">
        <f t="shared" si="11"/>
        <v>45253</v>
      </c>
      <c r="AD71" s="16" t="str">
        <f>IFERROR(VLOOKUP(Z71,'Restaurant Area Correction'!$A$2:$B$7,2,0),Z71)</f>
        <v>HSR</v>
      </c>
      <c r="AE71" s="16" t="str">
        <f t="shared" si="12"/>
        <v>The Best Thickshakes Co</v>
      </c>
      <c r="AF71" s="12" t="str">
        <f t="shared" si="8"/>
        <v>12.912028</v>
      </c>
      <c r="AG71" s="12" t="str">
        <f t="shared" si="9"/>
        <v>77.632327</v>
      </c>
      <c r="AH71" s="65">
        <f t="shared" si="10"/>
        <v>45253</v>
      </c>
    </row>
    <row r="72" spans="1:34" ht="15">
      <c r="A72" s="17">
        <v>159024606634682</v>
      </c>
      <c r="B72" s="18" t="b">
        <v>1</v>
      </c>
      <c r="C72" s="18" t="s">
        <v>365</v>
      </c>
      <c r="D72" s="18" t="s">
        <v>366</v>
      </c>
      <c r="E72" s="19" t="s">
        <v>367</v>
      </c>
      <c r="F72" s="18" t="s">
        <v>368</v>
      </c>
      <c r="G72" s="18">
        <v>21191609</v>
      </c>
      <c r="H72" s="18" t="s">
        <v>32</v>
      </c>
      <c r="I72" s="18" t="s">
        <v>33</v>
      </c>
      <c r="J72" s="18">
        <v>81810</v>
      </c>
      <c r="K72" s="18" t="s">
        <v>352</v>
      </c>
      <c r="L72" s="18" t="s">
        <v>353</v>
      </c>
      <c r="M72" s="18" t="s">
        <v>354</v>
      </c>
      <c r="N72" s="18" t="s">
        <v>37</v>
      </c>
      <c r="O72" s="18">
        <v>2047</v>
      </c>
      <c r="P72" s="18">
        <v>380</v>
      </c>
      <c r="Q72" s="18">
        <v>380</v>
      </c>
      <c r="R72" s="18">
        <v>380</v>
      </c>
      <c r="S72" s="18">
        <v>540</v>
      </c>
      <c r="T72" s="18">
        <v>44</v>
      </c>
      <c r="U72" s="18">
        <v>0</v>
      </c>
      <c r="V72" s="18" t="s">
        <v>355</v>
      </c>
      <c r="W72" s="18">
        <v>3.3</v>
      </c>
      <c r="X72" s="18" t="s">
        <v>365</v>
      </c>
      <c r="Y72" s="18" t="s">
        <v>39</v>
      </c>
      <c r="Z72" s="18" t="s">
        <v>356</v>
      </c>
      <c r="AA72" s="18" t="b">
        <v>0</v>
      </c>
      <c r="AB72" s="18">
        <v>0</v>
      </c>
      <c r="AC72" s="41">
        <f t="shared" si="11"/>
        <v>45245</v>
      </c>
      <c r="AD72" s="16" t="str">
        <f>IFERROR(VLOOKUP(Z72,'Restaurant Area Correction'!$A$2:$B$7,2,0),Z72)</f>
        <v>Bommanahalli</v>
      </c>
      <c r="AE72" s="16" t="str">
        <f t="shared" si="12"/>
        <v>Tharavadu family restaurant</v>
      </c>
      <c r="AF72" s="12" t="str">
        <f t="shared" si="8"/>
        <v>12.906146</v>
      </c>
      <c r="AG72" s="12" t="str">
        <f t="shared" si="9"/>
        <v>77.629745</v>
      </c>
      <c r="AH72" s="65">
        <f t="shared" si="10"/>
        <v>45245</v>
      </c>
    </row>
    <row r="73" spans="1:34" ht="15">
      <c r="A73" s="20">
        <v>158421216354293</v>
      </c>
      <c r="B73" s="21" t="b">
        <v>0</v>
      </c>
      <c r="C73" s="21" t="s">
        <v>40</v>
      </c>
      <c r="D73" s="21" t="s">
        <v>40</v>
      </c>
      <c r="E73" s="22" t="s">
        <v>369</v>
      </c>
      <c r="F73" s="21" t="s">
        <v>370</v>
      </c>
      <c r="G73" s="21">
        <v>21191609</v>
      </c>
      <c r="H73" s="21" t="s">
        <v>32</v>
      </c>
      <c r="I73" s="21" t="s">
        <v>33</v>
      </c>
      <c r="J73" s="21">
        <v>244004</v>
      </c>
      <c r="K73" s="21" t="s">
        <v>371</v>
      </c>
      <c r="L73" s="21" t="s">
        <v>372</v>
      </c>
      <c r="M73" s="21" t="s">
        <v>373</v>
      </c>
      <c r="N73" s="21" t="s">
        <v>37</v>
      </c>
      <c r="O73" s="21">
        <v>2006</v>
      </c>
      <c r="P73" s="21">
        <v>221</v>
      </c>
      <c r="Q73" s="21">
        <v>221</v>
      </c>
      <c r="R73" s="21">
        <v>221</v>
      </c>
      <c r="S73" s="21">
        <v>268</v>
      </c>
      <c r="T73" s="21">
        <v>32</v>
      </c>
      <c r="U73" s="21">
        <v>0</v>
      </c>
      <c r="V73" s="21" t="s">
        <v>374</v>
      </c>
      <c r="W73" s="21">
        <v>2.1</v>
      </c>
      <c r="X73" s="21" t="s">
        <v>40</v>
      </c>
      <c r="Y73" s="21" t="s">
        <v>39</v>
      </c>
      <c r="Z73" s="21" t="s">
        <v>97</v>
      </c>
      <c r="AA73" s="21" t="b">
        <v>0</v>
      </c>
      <c r="AB73" s="21">
        <v>0</v>
      </c>
      <c r="AC73" s="41">
        <f t="shared" si="11"/>
        <v>45238</v>
      </c>
      <c r="AD73" s="16" t="str">
        <f>IFERROR(VLOOKUP(Z73,'Restaurant Area Correction'!$A$2:$B$7,2,0),Z73)</f>
        <v>HSR</v>
      </c>
      <c r="AE73" s="16" t="str">
        <f t="shared" si="12"/>
        <v>Wow! Momo</v>
      </c>
      <c r="AF73" s="12" t="str">
        <f t="shared" si="8"/>
        <v>12.9161961</v>
      </c>
      <c r="AG73" s="12" t="str">
        <f t="shared" si="9"/>
        <v>77.6377847</v>
      </c>
      <c r="AH73" s="65">
        <f t="shared" si="10"/>
        <v>45238</v>
      </c>
    </row>
    <row r="74" spans="1:34" ht="15">
      <c r="A74" s="17">
        <v>158334414702466</v>
      </c>
      <c r="B74" s="18" t="b">
        <v>0</v>
      </c>
      <c r="C74" s="18" t="s">
        <v>40</v>
      </c>
      <c r="D74" s="18" t="s">
        <v>40</v>
      </c>
      <c r="E74" s="19" t="s">
        <v>375</v>
      </c>
      <c r="F74" s="18" t="s">
        <v>376</v>
      </c>
      <c r="G74" s="18">
        <v>21191609</v>
      </c>
      <c r="H74" s="18" t="s">
        <v>32</v>
      </c>
      <c r="I74" s="18" t="s">
        <v>33</v>
      </c>
      <c r="J74" s="18">
        <v>742267</v>
      </c>
      <c r="K74" s="18" t="s">
        <v>34</v>
      </c>
      <c r="L74" s="18" t="s">
        <v>171</v>
      </c>
      <c r="M74" s="18" t="s">
        <v>377</v>
      </c>
      <c r="N74" s="18" t="s">
        <v>37</v>
      </c>
      <c r="O74" s="18">
        <v>3013</v>
      </c>
      <c r="P74" s="18">
        <v>287</v>
      </c>
      <c r="Q74" s="18">
        <v>287</v>
      </c>
      <c r="R74" s="18">
        <v>287</v>
      </c>
      <c r="S74" s="18">
        <v>245</v>
      </c>
      <c r="T74" s="18">
        <v>72</v>
      </c>
      <c r="U74" s="18">
        <v>0</v>
      </c>
      <c r="V74" s="18" t="s">
        <v>378</v>
      </c>
      <c r="W74" s="18">
        <v>5.4</v>
      </c>
      <c r="X74" s="18" t="s">
        <v>40</v>
      </c>
      <c r="Y74" s="18" t="s">
        <v>39</v>
      </c>
      <c r="Z74" s="18" t="s">
        <v>174</v>
      </c>
      <c r="AA74" s="18" t="b">
        <v>0</v>
      </c>
      <c r="AB74" s="18">
        <v>2</v>
      </c>
      <c r="AC74" s="41">
        <f t="shared" si="11"/>
        <v>45237</v>
      </c>
      <c r="AD74" s="16" t="str">
        <f>IFERROR(VLOOKUP(Z74,'Restaurant Area Correction'!$A$2:$B$7,2,0),Z74)</f>
        <v>Bellandur</v>
      </c>
      <c r="AE74" s="16" t="str">
        <f t="shared" si="12"/>
        <v>Paris Panini</v>
      </c>
      <c r="AF74" s="12" t="str">
        <f t="shared" si="8"/>
        <v>12.9092988</v>
      </c>
      <c r="AG74" s="12" t="str">
        <f t="shared" si="9"/>
        <v>77.6877346</v>
      </c>
      <c r="AH74" s="65">
        <f t="shared" si="10"/>
        <v>45237</v>
      </c>
    </row>
    <row r="75" spans="1:34" ht="15">
      <c r="A75" s="20">
        <v>158133339719955</v>
      </c>
      <c r="B75" s="21" t="b">
        <v>1</v>
      </c>
      <c r="C75" s="21" t="s">
        <v>379</v>
      </c>
      <c r="D75" s="21" t="s">
        <v>380</v>
      </c>
      <c r="E75" s="22" t="s">
        <v>381</v>
      </c>
      <c r="F75" s="21" t="s">
        <v>382</v>
      </c>
      <c r="G75" s="21">
        <v>21191609</v>
      </c>
      <c r="H75" s="21" t="s">
        <v>32</v>
      </c>
      <c r="I75" s="21" t="s">
        <v>33</v>
      </c>
      <c r="J75" s="21">
        <v>17036</v>
      </c>
      <c r="K75" s="21" t="s">
        <v>190</v>
      </c>
      <c r="L75" s="21" t="s">
        <v>191</v>
      </c>
      <c r="M75" s="21" t="s">
        <v>97</v>
      </c>
      <c r="N75" s="21" t="s">
        <v>37</v>
      </c>
      <c r="O75" s="21">
        <v>1495</v>
      </c>
      <c r="P75" s="21">
        <v>251</v>
      </c>
      <c r="Q75" s="21">
        <v>251</v>
      </c>
      <c r="R75" s="21">
        <v>251</v>
      </c>
      <c r="S75" s="21">
        <v>349</v>
      </c>
      <c r="T75" s="21">
        <v>31</v>
      </c>
      <c r="U75" s="21">
        <v>0</v>
      </c>
      <c r="V75" s="21" t="s">
        <v>383</v>
      </c>
      <c r="W75" s="21">
        <v>1.6</v>
      </c>
      <c r="X75" s="21" t="s">
        <v>379</v>
      </c>
      <c r="Y75" s="21" t="s">
        <v>39</v>
      </c>
      <c r="Z75" s="21" t="s">
        <v>97</v>
      </c>
      <c r="AA75" s="21" t="b">
        <v>0</v>
      </c>
      <c r="AB75" s="21">
        <v>0</v>
      </c>
      <c r="AC75" s="41">
        <f t="shared" si="11"/>
        <v>45235</v>
      </c>
      <c r="AD75" s="16" t="str">
        <f>IFERROR(VLOOKUP(Z75,'Restaurant Area Correction'!$A$2:$B$7,2,0),Z75)</f>
        <v>HSR</v>
      </c>
      <c r="AE75" s="16" t="str">
        <f t="shared" si="12"/>
        <v>Leon's</v>
      </c>
      <c r="AF75" s="12" t="str">
        <f t="shared" si="8"/>
        <v>12.91183127</v>
      </c>
      <c r="AG75" s="12" t="str">
        <f t="shared" si="9"/>
        <v>77.64382903</v>
      </c>
      <c r="AH75" s="65">
        <f t="shared" si="10"/>
        <v>45235</v>
      </c>
    </row>
    <row r="76" spans="1:34" ht="15">
      <c r="A76" s="17">
        <v>158078123542130</v>
      </c>
      <c r="B76" s="18" t="b">
        <v>1</v>
      </c>
      <c r="C76" s="18" t="s">
        <v>379</v>
      </c>
      <c r="D76" s="18" t="s">
        <v>384</v>
      </c>
      <c r="E76" s="19" t="s">
        <v>385</v>
      </c>
      <c r="F76" s="18" t="s">
        <v>386</v>
      </c>
      <c r="G76" s="18">
        <v>21191609</v>
      </c>
      <c r="H76" s="18" t="s">
        <v>32</v>
      </c>
      <c r="I76" s="18" t="s">
        <v>33</v>
      </c>
      <c r="J76" s="18">
        <v>254655</v>
      </c>
      <c r="K76" s="18" t="s">
        <v>76</v>
      </c>
      <c r="L76" s="18" t="s">
        <v>234</v>
      </c>
      <c r="M76" s="18" t="s">
        <v>222</v>
      </c>
      <c r="N76" s="18" t="s">
        <v>37</v>
      </c>
      <c r="O76" s="18">
        <v>2736</v>
      </c>
      <c r="P76" s="18">
        <v>333</v>
      </c>
      <c r="Q76" s="18">
        <v>333</v>
      </c>
      <c r="R76" s="18">
        <v>333</v>
      </c>
      <c r="S76" s="18">
        <v>420</v>
      </c>
      <c r="T76" s="18">
        <v>40</v>
      </c>
      <c r="U76" s="18">
        <v>0</v>
      </c>
      <c r="V76" s="18" t="s">
        <v>330</v>
      </c>
      <c r="W76" s="18">
        <v>2.1</v>
      </c>
      <c r="X76" s="18" t="s">
        <v>379</v>
      </c>
      <c r="Y76" s="18" t="s">
        <v>39</v>
      </c>
      <c r="Z76" s="18" t="s">
        <v>97</v>
      </c>
      <c r="AA76" s="18" t="b">
        <v>1</v>
      </c>
      <c r="AB76" s="18">
        <v>0</v>
      </c>
      <c r="AC76" s="41">
        <f t="shared" si="11"/>
        <v>45234</v>
      </c>
      <c r="AD76" s="16" t="str">
        <f>IFERROR(VLOOKUP(Z76,'Restaurant Area Correction'!$A$2:$B$7,2,0),Z76)</f>
        <v>HSR</v>
      </c>
      <c r="AE76" s="16" t="str">
        <f t="shared" si="12"/>
        <v>Daily Sushi</v>
      </c>
      <c r="AF76" s="12" t="str">
        <f t="shared" si="8"/>
        <v>12.909368</v>
      </c>
      <c r="AG76" s="12" t="str">
        <f t="shared" si="9"/>
        <v>77.638656</v>
      </c>
      <c r="AH76" s="65">
        <f t="shared" si="10"/>
        <v>45234</v>
      </c>
    </row>
    <row r="77" spans="1:34" ht="15">
      <c r="A77" s="20">
        <v>158041541026826</v>
      </c>
      <c r="B77" s="21" t="b">
        <v>0</v>
      </c>
      <c r="C77" s="21" t="s">
        <v>40</v>
      </c>
      <c r="D77" s="21" t="s">
        <v>40</v>
      </c>
      <c r="E77" s="22" t="s">
        <v>387</v>
      </c>
      <c r="F77" s="21" t="s">
        <v>388</v>
      </c>
      <c r="G77" s="21">
        <v>21191609</v>
      </c>
      <c r="H77" s="21" t="s">
        <v>32</v>
      </c>
      <c r="I77" s="21" t="s">
        <v>33</v>
      </c>
      <c r="J77" s="21">
        <v>62430</v>
      </c>
      <c r="K77" s="21" t="s">
        <v>389</v>
      </c>
      <c r="L77" s="21" t="s">
        <v>390</v>
      </c>
      <c r="M77" s="21" t="s">
        <v>95</v>
      </c>
      <c r="N77" s="21" t="s">
        <v>37</v>
      </c>
      <c r="O77" s="21">
        <v>2540</v>
      </c>
      <c r="P77" s="21">
        <v>191</v>
      </c>
      <c r="Q77" s="21">
        <v>191</v>
      </c>
      <c r="R77" s="21">
        <v>191</v>
      </c>
      <c r="S77" s="21">
        <v>169</v>
      </c>
      <c r="T77" s="21">
        <v>33</v>
      </c>
      <c r="U77" s="21">
        <v>0</v>
      </c>
      <c r="V77" s="21" t="s">
        <v>391</v>
      </c>
      <c r="W77" s="21">
        <v>2.1</v>
      </c>
      <c r="X77" s="21" t="s">
        <v>40</v>
      </c>
      <c r="Y77" s="21" t="s">
        <v>39</v>
      </c>
      <c r="Z77" s="21" t="s">
        <v>97</v>
      </c>
      <c r="AA77" s="21" t="b">
        <v>0</v>
      </c>
      <c r="AB77" s="21">
        <v>0</v>
      </c>
      <c r="AC77" s="41">
        <f t="shared" si="11"/>
        <v>45234</v>
      </c>
      <c r="AD77" s="16" t="str">
        <f>IFERROR(VLOOKUP(Z77,'Restaurant Area Correction'!$A$2:$B$7,2,0),Z77)</f>
        <v>HSR</v>
      </c>
      <c r="AE77" s="16" t="str">
        <f t="shared" si="12"/>
        <v>Dosa Chicken &amp; Tiffins</v>
      </c>
      <c r="AF77" s="12" t="str">
        <f t="shared" si="8"/>
        <v>12.912837</v>
      </c>
      <c r="AG77" s="12" t="str">
        <f t="shared" si="9"/>
        <v>77.63510900000006</v>
      </c>
      <c r="AH77" s="65">
        <f t="shared" si="10"/>
        <v>45234</v>
      </c>
    </row>
    <row r="78" spans="1:34" ht="15">
      <c r="A78" s="17">
        <v>157279336071863</v>
      </c>
      <c r="B78" s="18" t="b">
        <v>1</v>
      </c>
      <c r="C78" s="18" t="s">
        <v>28</v>
      </c>
      <c r="D78" s="18" t="s">
        <v>392</v>
      </c>
      <c r="E78" s="19" t="s">
        <v>393</v>
      </c>
      <c r="F78" s="18" t="s">
        <v>394</v>
      </c>
      <c r="G78" s="18">
        <v>21191609</v>
      </c>
      <c r="H78" s="18" t="s">
        <v>32</v>
      </c>
      <c r="I78" s="18" t="s">
        <v>33</v>
      </c>
      <c r="J78" s="18">
        <v>17036</v>
      </c>
      <c r="K78" s="18" t="s">
        <v>190</v>
      </c>
      <c r="L78" s="18" t="s">
        <v>191</v>
      </c>
      <c r="M78" s="18" t="s">
        <v>97</v>
      </c>
      <c r="N78" s="18" t="s">
        <v>37</v>
      </c>
      <c r="O78" s="18">
        <v>782</v>
      </c>
      <c r="P78" s="18">
        <v>298</v>
      </c>
      <c r="Q78" s="18">
        <v>298</v>
      </c>
      <c r="R78" s="18">
        <v>298</v>
      </c>
      <c r="S78" s="18">
        <v>295.86</v>
      </c>
      <c r="T78" s="18">
        <v>30</v>
      </c>
      <c r="U78" s="18">
        <v>0</v>
      </c>
      <c r="V78" s="18" t="s">
        <v>383</v>
      </c>
      <c r="W78" s="18">
        <v>0.2</v>
      </c>
      <c r="X78" s="18" t="s">
        <v>28</v>
      </c>
      <c r="Y78" s="18" t="s">
        <v>39</v>
      </c>
      <c r="Z78" s="18" t="s">
        <v>97</v>
      </c>
      <c r="AA78" s="18" t="b">
        <v>1</v>
      </c>
      <c r="AB78" s="18">
        <v>0</v>
      </c>
      <c r="AC78" s="41">
        <f t="shared" si="11"/>
        <v>45225</v>
      </c>
      <c r="AD78" s="16" t="str">
        <f>IFERROR(VLOOKUP(Z78,'Restaurant Area Correction'!$A$2:$B$7,2,0),Z78)</f>
        <v>HSR</v>
      </c>
      <c r="AE78" s="16" t="str">
        <f t="shared" si="12"/>
        <v>Leon's</v>
      </c>
      <c r="AF78" s="12" t="str">
        <f t="shared" si="8"/>
        <v>12.91183127</v>
      </c>
      <c r="AG78" s="12" t="str">
        <f t="shared" si="9"/>
        <v>77.64382903</v>
      </c>
      <c r="AH78" s="65">
        <f t="shared" si="10"/>
        <v>45225</v>
      </c>
    </row>
    <row r="79" spans="1:34" ht="15">
      <c r="A79" s="20">
        <v>157212479386394</v>
      </c>
      <c r="B79" s="21" t="b">
        <v>0</v>
      </c>
      <c r="C79" s="21" t="s">
        <v>40</v>
      </c>
      <c r="D79" s="21" t="s">
        <v>40</v>
      </c>
      <c r="E79" s="22" t="s">
        <v>395</v>
      </c>
      <c r="F79" s="21" t="s">
        <v>396</v>
      </c>
      <c r="G79" s="21">
        <v>21191609</v>
      </c>
      <c r="H79" s="21" t="s">
        <v>32</v>
      </c>
      <c r="I79" s="21" t="s">
        <v>33</v>
      </c>
      <c r="J79" s="21">
        <v>488099</v>
      </c>
      <c r="K79" s="21" t="s">
        <v>397</v>
      </c>
      <c r="L79" s="21" t="s">
        <v>398</v>
      </c>
      <c r="M79" s="21" t="s">
        <v>296</v>
      </c>
      <c r="N79" s="21" t="s">
        <v>37</v>
      </c>
      <c r="O79" s="21">
        <v>661</v>
      </c>
      <c r="P79" s="21">
        <v>167</v>
      </c>
      <c r="Q79" s="21">
        <v>167</v>
      </c>
      <c r="R79" s="21">
        <v>167</v>
      </c>
      <c r="S79" s="21">
        <v>149</v>
      </c>
      <c r="T79" s="21">
        <v>42</v>
      </c>
      <c r="U79" s="21">
        <v>0</v>
      </c>
      <c r="V79" s="21" t="s">
        <v>399</v>
      </c>
      <c r="W79" s="21">
        <v>0.6</v>
      </c>
      <c r="X79" s="21" t="s">
        <v>40</v>
      </c>
      <c r="Y79" s="21" t="s">
        <v>39</v>
      </c>
      <c r="Z79" s="21" t="s">
        <v>97</v>
      </c>
      <c r="AA79" s="21" t="b">
        <v>1</v>
      </c>
      <c r="AB79" s="21">
        <v>0</v>
      </c>
      <c r="AC79" s="41">
        <f t="shared" si="11"/>
        <v>45224</v>
      </c>
      <c r="AD79" s="16" t="str">
        <f>IFERROR(VLOOKUP(Z79,'Restaurant Area Correction'!$A$2:$B$7,2,0),Z79)</f>
        <v>HSR</v>
      </c>
      <c r="AE79" s="16" t="str">
        <f t="shared" si="12"/>
        <v>The Himalayan Momo Company</v>
      </c>
      <c r="AF79" s="12" t="str">
        <f t="shared" si="8"/>
        <v>12.920751</v>
      </c>
      <c r="AG79" s="12" t="str">
        <f t="shared" si="9"/>
        <v>77.650396</v>
      </c>
      <c r="AH79" s="65">
        <f t="shared" si="10"/>
        <v>45224</v>
      </c>
    </row>
    <row r="80" spans="1:34" ht="15">
      <c r="A80" s="17">
        <v>157095860714592</v>
      </c>
      <c r="B80" s="18" t="b">
        <v>1</v>
      </c>
      <c r="C80" s="18" t="s">
        <v>400</v>
      </c>
      <c r="D80" s="18" t="s">
        <v>401</v>
      </c>
      <c r="E80" s="19" t="s">
        <v>402</v>
      </c>
      <c r="F80" s="18" t="s">
        <v>403</v>
      </c>
      <c r="G80" s="18">
        <v>21191609</v>
      </c>
      <c r="H80" s="18" t="s">
        <v>32</v>
      </c>
      <c r="I80" s="18" t="s">
        <v>33</v>
      </c>
      <c r="J80" s="18">
        <v>348329</v>
      </c>
      <c r="K80" s="18" t="s">
        <v>317</v>
      </c>
      <c r="L80" s="18" t="s">
        <v>404</v>
      </c>
      <c r="M80" s="18" t="s">
        <v>278</v>
      </c>
      <c r="N80" s="18" t="s">
        <v>37</v>
      </c>
      <c r="O80" s="18">
        <v>2007</v>
      </c>
      <c r="P80" s="18">
        <v>300</v>
      </c>
      <c r="Q80" s="18">
        <v>300</v>
      </c>
      <c r="R80" s="18">
        <v>300</v>
      </c>
      <c r="S80" s="18">
        <v>357</v>
      </c>
      <c r="T80" s="18">
        <v>41</v>
      </c>
      <c r="U80" s="18">
        <v>0</v>
      </c>
      <c r="V80" s="18" t="s">
        <v>405</v>
      </c>
      <c r="W80" s="18">
        <v>5</v>
      </c>
      <c r="X80" s="18" t="s">
        <v>400</v>
      </c>
      <c r="Y80" s="18" t="s">
        <v>406</v>
      </c>
      <c r="Z80" s="18" t="s">
        <v>172</v>
      </c>
      <c r="AA80" s="18" t="b">
        <v>1</v>
      </c>
      <c r="AB80" s="18">
        <v>0</v>
      </c>
      <c r="AC80" s="41">
        <f t="shared" si="11"/>
        <v>45223</v>
      </c>
      <c r="AD80" s="16" t="str">
        <f>IFERROR(VLOOKUP(Z80,'Restaurant Area Correction'!$A$2:$B$7,2,0),Z80)</f>
        <v>Bellandur</v>
      </c>
      <c r="AE80" s="16" t="str">
        <f t="shared" si="12"/>
        <v>Paratha Envy</v>
      </c>
      <c r="AF80" s="12" t="str">
        <f t="shared" si="8"/>
        <v>12.9075344</v>
      </c>
      <c r="AG80" s="12" t="str">
        <f t="shared" si="9"/>
        <v>77.67582123</v>
      </c>
      <c r="AH80" s="65">
        <f t="shared" si="10"/>
        <v>45223</v>
      </c>
    </row>
    <row r="81" spans="1:34" ht="15">
      <c r="A81" s="20">
        <v>156956128612767</v>
      </c>
      <c r="B81" s="21" t="b">
        <v>1</v>
      </c>
      <c r="C81" s="21" t="s">
        <v>379</v>
      </c>
      <c r="D81" s="21" t="s">
        <v>407</v>
      </c>
      <c r="E81" s="22" t="s">
        <v>408</v>
      </c>
      <c r="F81" s="21" t="s">
        <v>409</v>
      </c>
      <c r="G81" s="21">
        <v>21191609</v>
      </c>
      <c r="H81" s="21" t="s">
        <v>32</v>
      </c>
      <c r="I81" s="21" t="s">
        <v>33</v>
      </c>
      <c r="J81" s="21">
        <v>17036</v>
      </c>
      <c r="K81" s="21" t="s">
        <v>190</v>
      </c>
      <c r="L81" s="21" t="s">
        <v>191</v>
      </c>
      <c r="M81" s="21" t="s">
        <v>97</v>
      </c>
      <c r="N81" s="21" t="s">
        <v>37</v>
      </c>
      <c r="O81" s="21">
        <v>927</v>
      </c>
      <c r="P81" s="21">
        <v>221</v>
      </c>
      <c r="Q81" s="21">
        <v>221</v>
      </c>
      <c r="R81" s="21">
        <v>221</v>
      </c>
      <c r="S81" s="21">
        <v>320.86</v>
      </c>
      <c r="T81" s="21">
        <v>33</v>
      </c>
      <c r="U81" s="21">
        <v>0</v>
      </c>
      <c r="V81" s="21" t="s">
        <v>383</v>
      </c>
      <c r="W81" s="21">
        <v>1.3</v>
      </c>
      <c r="X81" s="21" t="s">
        <v>379</v>
      </c>
      <c r="Y81" s="21" t="s">
        <v>406</v>
      </c>
      <c r="Z81" s="21" t="s">
        <v>97</v>
      </c>
      <c r="AA81" s="21" t="b">
        <v>0</v>
      </c>
      <c r="AB81" s="21">
        <v>0</v>
      </c>
      <c r="AC81" s="41">
        <f t="shared" si="11"/>
        <v>45221</v>
      </c>
      <c r="AD81" s="16" t="str">
        <f>IFERROR(VLOOKUP(Z81,'Restaurant Area Correction'!$A$2:$B$7,2,0),Z81)</f>
        <v>HSR</v>
      </c>
      <c r="AE81" s="16" t="str">
        <f t="shared" si="12"/>
        <v>Leon's</v>
      </c>
      <c r="AF81" s="12" t="str">
        <f t="shared" si="8"/>
        <v>12.91183127</v>
      </c>
      <c r="AG81" s="12" t="str">
        <f t="shared" si="9"/>
        <v>77.64382903</v>
      </c>
      <c r="AH81" s="65">
        <f t="shared" si="10"/>
        <v>45221</v>
      </c>
    </row>
    <row r="82" spans="1:34" ht="15">
      <c r="A82" s="17">
        <v>156923241346336</v>
      </c>
      <c r="B82" s="18" t="b">
        <v>1</v>
      </c>
      <c r="C82" s="18" t="s">
        <v>379</v>
      </c>
      <c r="D82" s="18" t="s">
        <v>410</v>
      </c>
      <c r="E82" s="19" t="s">
        <v>411</v>
      </c>
      <c r="F82" s="18" t="s">
        <v>412</v>
      </c>
      <c r="G82" s="18">
        <v>21191609</v>
      </c>
      <c r="H82" s="18" t="s">
        <v>32</v>
      </c>
      <c r="I82" s="18" t="s">
        <v>33</v>
      </c>
      <c r="J82" s="18">
        <v>81810</v>
      </c>
      <c r="K82" s="18" t="s">
        <v>352</v>
      </c>
      <c r="L82" s="18" t="s">
        <v>353</v>
      </c>
      <c r="M82" s="18" t="s">
        <v>354</v>
      </c>
      <c r="N82" s="18" t="s">
        <v>37</v>
      </c>
      <c r="O82" s="18">
        <v>1957</v>
      </c>
      <c r="P82" s="18">
        <v>289</v>
      </c>
      <c r="Q82" s="18">
        <v>289</v>
      </c>
      <c r="R82" s="18">
        <v>289</v>
      </c>
      <c r="S82" s="18">
        <v>410</v>
      </c>
      <c r="T82" s="18">
        <v>41</v>
      </c>
      <c r="U82" s="18">
        <v>0</v>
      </c>
      <c r="V82" s="18" t="s">
        <v>355</v>
      </c>
      <c r="W82" s="18">
        <v>3.3</v>
      </c>
      <c r="X82" s="18" t="s">
        <v>379</v>
      </c>
      <c r="Y82" s="18" t="s">
        <v>406</v>
      </c>
      <c r="Z82" s="18" t="s">
        <v>356</v>
      </c>
      <c r="AA82" s="18" t="b">
        <v>0</v>
      </c>
      <c r="AB82" s="18">
        <v>0</v>
      </c>
      <c r="AC82" s="41">
        <f t="shared" si="11"/>
        <v>45221</v>
      </c>
      <c r="AD82" s="16" t="str">
        <f>IFERROR(VLOOKUP(Z82,'Restaurant Area Correction'!$A$2:$B$7,2,0),Z82)</f>
        <v>Bommanahalli</v>
      </c>
      <c r="AE82" s="16" t="str">
        <f t="shared" si="12"/>
        <v>Tharavadu family restaurant</v>
      </c>
      <c r="AF82" s="12" t="str">
        <f t="shared" si="8"/>
        <v>12.906146</v>
      </c>
      <c r="AG82" s="12" t="str">
        <f t="shared" si="9"/>
        <v>77.629745</v>
      </c>
      <c r="AH82" s="65">
        <f t="shared" si="10"/>
        <v>45221</v>
      </c>
    </row>
    <row r="83" spans="1:34" ht="15">
      <c r="A83" s="20">
        <v>156864275866899</v>
      </c>
      <c r="B83" s="21" t="b">
        <v>0</v>
      </c>
      <c r="C83" s="21" t="s">
        <v>40</v>
      </c>
      <c r="D83" s="21" t="s">
        <v>40</v>
      </c>
      <c r="E83" s="22" t="s">
        <v>413</v>
      </c>
      <c r="F83" s="21" t="s">
        <v>414</v>
      </c>
      <c r="G83" s="21">
        <v>21191609</v>
      </c>
      <c r="H83" s="21" t="s">
        <v>32</v>
      </c>
      <c r="I83" s="21" t="s">
        <v>33</v>
      </c>
      <c r="J83" s="21">
        <v>55737</v>
      </c>
      <c r="K83" s="21" t="s">
        <v>415</v>
      </c>
      <c r="L83" s="21" t="s">
        <v>416</v>
      </c>
      <c r="M83" s="21" t="s">
        <v>417</v>
      </c>
      <c r="N83" s="21" t="s">
        <v>37</v>
      </c>
      <c r="O83" s="21">
        <v>2025</v>
      </c>
      <c r="P83" s="21">
        <v>265</v>
      </c>
      <c r="Q83" s="21">
        <v>265</v>
      </c>
      <c r="R83" s="21">
        <v>265</v>
      </c>
      <c r="S83" s="21">
        <v>239</v>
      </c>
      <c r="T83" s="21">
        <v>49</v>
      </c>
      <c r="U83" s="21">
        <v>0</v>
      </c>
      <c r="V83" s="21" t="s">
        <v>418</v>
      </c>
      <c r="W83" s="21">
        <v>4.2</v>
      </c>
      <c r="X83" s="21" t="s">
        <v>40</v>
      </c>
      <c r="Y83" s="21" t="s">
        <v>406</v>
      </c>
      <c r="Z83" s="21" t="s">
        <v>167</v>
      </c>
      <c r="AA83" s="21" t="b">
        <v>0</v>
      </c>
      <c r="AB83" s="21">
        <v>0</v>
      </c>
      <c r="AC83" s="41">
        <f t="shared" si="11"/>
        <v>45220</v>
      </c>
      <c r="AD83" s="16" t="str">
        <f>IFERROR(VLOOKUP(Z83,'Restaurant Area Correction'!$A$2:$B$7,2,0),Z83)</f>
        <v>Bellandur</v>
      </c>
      <c r="AE83" s="16" t="str">
        <f t="shared" si="12"/>
        <v>Kairali Restaurant</v>
      </c>
      <c r="AF83" s="12" t="str">
        <f t="shared" si="8"/>
        <v>12.928069</v>
      </c>
      <c r="AG83" s="12" t="str">
        <f t="shared" si="9"/>
        <v>77.679204</v>
      </c>
      <c r="AH83" s="65">
        <f t="shared" si="10"/>
        <v>45220</v>
      </c>
    </row>
    <row r="84" spans="1:34" ht="15">
      <c r="A84" s="17">
        <v>156652104418064</v>
      </c>
      <c r="B84" s="18" t="b">
        <v>1</v>
      </c>
      <c r="C84" s="18" t="s">
        <v>419</v>
      </c>
      <c r="D84" s="18" t="s">
        <v>420</v>
      </c>
      <c r="E84" s="19" t="s">
        <v>421</v>
      </c>
      <c r="F84" s="18" t="s">
        <v>422</v>
      </c>
      <c r="G84" s="18">
        <v>21191609</v>
      </c>
      <c r="H84" s="18" t="s">
        <v>32</v>
      </c>
      <c r="I84" s="18" t="s">
        <v>33</v>
      </c>
      <c r="J84" s="18">
        <v>201224</v>
      </c>
      <c r="K84" s="18" t="s">
        <v>423</v>
      </c>
      <c r="L84" s="18" t="s">
        <v>424</v>
      </c>
      <c r="M84" s="18" t="s">
        <v>95</v>
      </c>
      <c r="N84" s="18" t="s">
        <v>37</v>
      </c>
      <c r="O84" s="18">
        <v>753</v>
      </c>
      <c r="P84" s="18">
        <v>189</v>
      </c>
      <c r="Q84" s="18">
        <v>189</v>
      </c>
      <c r="R84" s="18">
        <v>189</v>
      </c>
      <c r="S84" s="18">
        <v>207</v>
      </c>
      <c r="T84" s="18">
        <v>30</v>
      </c>
      <c r="U84" s="18">
        <v>0</v>
      </c>
      <c r="V84" s="18" t="s">
        <v>425</v>
      </c>
      <c r="W84" s="18">
        <v>2.4</v>
      </c>
      <c r="X84" s="18" t="s">
        <v>419</v>
      </c>
      <c r="Y84" s="18" t="s">
        <v>39</v>
      </c>
      <c r="Z84" s="18" t="s">
        <v>208</v>
      </c>
      <c r="AA84" s="18" t="b">
        <v>1</v>
      </c>
      <c r="AB84" s="18">
        <v>0</v>
      </c>
      <c r="AC84" s="41">
        <f t="shared" si="11"/>
        <v>45218</v>
      </c>
      <c r="AD84" s="16" t="str">
        <f>IFERROR(VLOOKUP(Z84,'Restaurant Area Correction'!$A$2:$B$7,2,0),Z84)</f>
        <v>HSR</v>
      </c>
      <c r="AE84" s="16" t="str">
        <f t="shared" si="12"/>
        <v>Asha tiffins</v>
      </c>
      <c r="AF84" s="12" t="str">
        <f t="shared" si="8"/>
        <v>12.911856</v>
      </c>
      <c r="AG84" s="12" t="str">
        <f t="shared" si="9"/>
        <v>77.6325489999999</v>
      </c>
      <c r="AH84" s="65">
        <f t="shared" si="10"/>
        <v>45218</v>
      </c>
    </row>
    <row r="85" spans="1:34" ht="15">
      <c r="A85" s="20">
        <v>155826395288522</v>
      </c>
      <c r="B85" s="21" t="b">
        <v>1</v>
      </c>
      <c r="C85" s="21" t="s">
        <v>28</v>
      </c>
      <c r="D85" s="21" t="s">
        <v>426</v>
      </c>
      <c r="E85" s="22" t="s">
        <v>427</v>
      </c>
      <c r="F85" s="21" t="s">
        <v>428</v>
      </c>
      <c r="G85" s="21">
        <v>21191609</v>
      </c>
      <c r="H85" s="21" t="s">
        <v>32</v>
      </c>
      <c r="I85" s="21" t="s">
        <v>33</v>
      </c>
      <c r="J85" s="21">
        <v>709170</v>
      </c>
      <c r="K85" s="21" t="s">
        <v>429</v>
      </c>
      <c r="L85" s="21" t="s">
        <v>430</v>
      </c>
      <c r="M85" s="21" t="s">
        <v>431</v>
      </c>
      <c r="N85" s="21" t="s">
        <v>37</v>
      </c>
      <c r="O85" s="21">
        <v>1001</v>
      </c>
      <c r="P85" s="21">
        <v>229</v>
      </c>
      <c r="Q85" s="21">
        <v>229</v>
      </c>
      <c r="R85" s="21">
        <v>229</v>
      </c>
      <c r="S85" s="21">
        <v>258</v>
      </c>
      <c r="T85" s="21">
        <v>48</v>
      </c>
      <c r="U85" s="21">
        <v>0</v>
      </c>
      <c r="V85" s="21" t="s">
        <v>432</v>
      </c>
      <c r="W85" s="21">
        <v>0.7</v>
      </c>
      <c r="X85" s="21" t="s">
        <v>28</v>
      </c>
      <c r="Y85" s="21" t="s">
        <v>406</v>
      </c>
      <c r="Z85" s="21" t="s">
        <v>364</v>
      </c>
      <c r="AA85" s="21" t="b">
        <v>1</v>
      </c>
      <c r="AB85" s="21">
        <v>2</v>
      </c>
      <c r="AC85" s="41">
        <f t="shared" si="11"/>
        <v>45208</v>
      </c>
      <c r="AD85" s="16" t="str">
        <f>IFERROR(VLOOKUP(Z85,'Restaurant Area Correction'!$A$2:$B$7,2,0),Z85)</f>
        <v>HSR</v>
      </c>
      <c r="AE85" s="16" t="str">
        <f t="shared" si="12"/>
        <v>Imperio Restaurant</v>
      </c>
      <c r="AF85" s="12" t="str">
        <f t="shared" si="8"/>
        <v>12.91181824</v>
      </c>
      <c r="AG85" s="12" t="str">
        <f t="shared" si="9"/>
        <v>77.6495233</v>
      </c>
      <c r="AH85" s="65">
        <f t="shared" si="10"/>
        <v>45208</v>
      </c>
    </row>
    <row r="86" spans="1:34" ht="15">
      <c r="A86" s="17">
        <v>154933952448406</v>
      </c>
      <c r="B86" s="18" t="b">
        <v>0</v>
      </c>
      <c r="C86" s="18" t="s">
        <v>40</v>
      </c>
      <c r="D86" s="18" t="s">
        <v>40</v>
      </c>
      <c r="E86" s="19" t="s">
        <v>433</v>
      </c>
      <c r="F86" s="18" t="s">
        <v>434</v>
      </c>
      <c r="G86" s="18">
        <v>21191609</v>
      </c>
      <c r="H86" s="18" t="s">
        <v>32</v>
      </c>
      <c r="I86" s="18" t="s">
        <v>33</v>
      </c>
      <c r="J86" s="18">
        <v>348329</v>
      </c>
      <c r="K86" s="18" t="s">
        <v>317</v>
      </c>
      <c r="L86" s="18" t="s">
        <v>404</v>
      </c>
      <c r="M86" s="18" t="s">
        <v>278</v>
      </c>
      <c r="N86" s="18" t="s">
        <v>37</v>
      </c>
      <c r="O86" s="18">
        <v>2566</v>
      </c>
      <c r="P86" s="18">
        <v>553</v>
      </c>
      <c r="Q86" s="18">
        <v>553</v>
      </c>
      <c r="R86" s="18">
        <v>553</v>
      </c>
      <c r="S86" s="18">
        <v>535</v>
      </c>
      <c r="T86" s="18">
        <v>44</v>
      </c>
      <c r="U86" s="18">
        <v>0</v>
      </c>
      <c r="V86" s="18" t="s">
        <v>405</v>
      </c>
      <c r="W86" s="18">
        <v>5</v>
      </c>
      <c r="X86" s="18" t="s">
        <v>40</v>
      </c>
      <c r="Y86" s="18" t="s">
        <v>39</v>
      </c>
      <c r="Z86" s="18" t="s">
        <v>172</v>
      </c>
      <c r="AA86" s="18" t="b">
        <v>1</v>
      </c>
      <c r="AB86" s="18">
        <v>0</v>
      </c>
      <c r="AC86" s="41">
        <f t="shared" si="11"/>
        <v>45198</v>
      </c>
      <c r="AD86" s="16" t="str">
        <f>IFERROR(VLOOKUP(Z86,'Restaurant Area Correction'!$A$2:$B$7,2,0),Z86)</f>
        <v>Bellandur</v>
      </c>
      <c r="AE86" s="16" t="str">
        <f t="shared" si="12"/>
        <v>Paratha Envy</v>
      </c>
      <c r="AF86" s="12" t="str">
        <f t="shared" si="8"/>
        <v>12.9075344</v>
      </c>
      <c r="AG86" s="12" t="str">
        <f t="shared" si="9"/>
        <v>77.67582123</v>
      </c>
      <c r="AH86" s="65">
        <f t="shared" si="10"/>
        <v>45198</v>
      </c>
    </row>
    <row r="87" spans="1:34" ht="15">
      <c r="A87" s="20">
        <v>178713153585</v>
      </c>
      <c r="B87" s="21" t="b">
        <v>1</v>
      </c>
      <c r="C87" s="21" t="s">
        <v>106</v>
      </c>
      <c r="D87" s="21" t="s">
        <v>435</v>
      </c>
      <c r="E87" s="22" t="s">
        <v>436</v>
      </c>
      <c r="F87" s="21" t="s">
        <v>437</v>
      </c>
      <c r="G87" s="21">
        <v>21191609</v>
      </c>
      <c r="H87" s="21" t="s">
        <v>32</v>
      </c>
      <c r="I87" s="21" t="s">
        <v>33</v>
      </c>
      <c r="J87" s="21">
        <v>81810</v>
      </c>
      <c r="K87" s="21" t="s">
        <v>352</v>
      </c>
      <c r="L87" s="21" t="s">
        <v>353</v>
      </c>
      <c r="M87" s="21" t="s">
        <v>354</v>
      </c>
      <c r="N87" s="21" t="s">
        <v>37</v>
      </c>
      <c r="O87" s="21">
        <v>1467</v>
      </c>
      <c r="P87" s="21">
        <v>362</v>
      </c>
      <c r="Q87" s="21">
        <v>362</v>
      </c>
      <c r="R87" s="21">
        <v>362</v>
      </c>
      <c r="S87" s="21">
        <v>441</v>
      </c>
      <c r="T87" s="21">
        <v>34</v>
      </c>
      <c r="U87" s="21">
        <v>0</v>
      </c>
      <c r="V87" s="21" t="s">
        <v>355</v>
      </c>
      <c r="W87" s="21">
        <v>3.3</v>
      </c>
      <c r="X87" s="21" t="s">
        <v>106</v>
      </c>
      <c r="Y87" s="21" t="s">
        <v>39</v>
      </c>
      <c r="Z87" s="21" t="s">
        <v>356</v>
      </c>
      <c r="AA87" s="21" t="b">
        <v>1</v>
      </c>
      <c r="AB87" s="21">
        <v>0</v>
      </c>
      <c r="AC87" s="41">
        <f t="shared" si="11"/>
        <v>45194</v>
      </c>
      <c r="AD87" s="16" t="str">
        <f>IFERROR(VLOOKUP(Z87,'Restaurant Area Correction'!$A$2:$B$7,2,0),Z87)</f>
        <v>Bommanahalli</v>
      </c>
      <c r="AE87" s="16" t="str">
        <f t="shared" si="12"/>
        <v>Tharavadu family restaurant</v>
      </c>
      <c r="AF87" s="12" t="str">
        <f t="shared" si="8"/>
        <v>12.906146</v>
      </c>
      <c r="AG87" s="12" t="str">
        <f t="shared" si="9"/>
        <v>77.629745</v>
      </c>
      <c r="AH87" s="65">
        <f t="shared" si="10"/>
        <v>45194</v>
      </c>
    </row>
    <row r="88" spans="1:34" ht="15">
      <c r="A88" s="17">
        <v>178539970232</v>
      </c>
      <c r="B88" s="18" t="b">
        <v>0</v>
      </c>
      <c r="C88" s="18" t="s">
        <v>40</v>
      </c>
      <c r="D88" s="18" t="s">
        <v>40</v>
      </c>
      <c r="E88" s="19" t="s">
        <v>438</v>
      </c>
      <c r="F88" s="18" t="s">
        <v>439</v>
      </c>
      <c r="G88" s="18">
        <v>21191609</v>
      </c>
      <c r="H88" s="18" t="s">
        <v>32</v>
      </c>
      <c r="I88" s="18" t="s">
        <v>33</v>
      </c>
      <c r="J88" s="18">
        <v>567783</v>
      </c>
      <c r="K88" s="18" t="s">
        <v>440</v>
      </c>
      <c r="L88" s="18" t="s">
        <v>441</v>
      </c>
      <c r="M88" s="18" t="s">
        <v>296</v>
      </c>
      <c r="N88" s="18" t="s">
        <v>37</v>
      </c>
      <c r="O88" s="18">
        <v>1835</v>
      </c>
      <c r="P88" s="18">
        <v>281</v>
      </c>
      <c r="Q88" s="18">
        <v>281</v>
      </c>
      <c r="R88" s="18">
        <v>281</v>
      </c>
      <c r="S88" s="18">
        <v>256</v>
      </c>
      <c r="T88" s="18">
        <v>31</v>
      </c>
      <c r="U88" s="18">
        <v>0</v>
      </c>
      <c r="V88" s="18" t="s">
        <v>442</v>
      </c>
      <c r="W88" s="18">
        <v>0.5</v>
      </c>
      <c r="X88" s="18" t="s">
        <v>40</v>
      </c>
      <c r="Y88" s="18" t="s">
        <v>39</v>
      </c>
      <c r="Z88" s="18" t="s">
        <v>208</v>
      </c>
      <c r="AA88" s="18" t="b">
        <v>0</v>
      </c>
      <c r="AB88" s="18">
        <v>0</v>
      </c>
      <c r="AC88" s="41">
        <f t="shared" si="11"/>
        <v>45192</v>
      </c>
      <c r="AD88" s="16" t="str">
        <f>IFERROR(VLOOKUP(Z88,'Restaurant Area Correction'!$A$2:$B$7,2,0),Z88)</f>
        <v>HSR</v>
      </c>
      <c r="AE88" s="16" t="str">
        <f t="shared" si="12"/>
        <v>HSR Freshcane Juice</v>
      </c>
      <c r="AF88" s="12" t="str">
        <f t="shared" si="8"/>
        <v>12.912110164242</v>
      </c>
      <c r="AG88" s="12" t="str">
        <f t="shared" si="9"/>
        <v>77.648900840197</v>
      </c>
      <c r="AH88" s="65">
        <f t="shared" si="10"/>
        <v>45192</v>
      </c>
    </row>
    <row r="89" spans="1:34" ht="15">
      <c r="A89" s="20">
        <v>178180906036</v>
      </c>
      <c r="B89" s="21" t="b">
        <v>1</v>
      </c>
      <c r="C89" s="21" t="s">
        <v>106</v>
      </c>
      <c r="D89" s="21" t="s">
        <v>443</v>
      </c>
      <c r="E89" s="22" t="s">
        <v>444</v>
      </c>
      <c r="F89" s="21" t="s">
        <v>445</v>
      </c>
      <c r="G89" s="21">
        <v>21191609</v>
      </c>
      <c r="H89" s="21" t="s">
        <v>32</v>
      </c>
      <c r="I89" s="21" t="s">
        <v>33</v>
      </c>
      <c r="J89" s="21">
        <v>709170</v>
      </c>
      <c r="K89" s="21" t="s">
        <v>429</v>
      </c>
      <c r="L89" s="21" t="s">
        <v>430</v>
      </c>
      <c r="M89" s="21" t="s">
        <v>431</v>
      </c>
      <c r="N89" s="21" t="s">
        <v>37</v>
      </c>
      <c r="O89" s="21">
        <v>971</v>
      </c>
      <c r="P89" s="21">
        <v>301</v>
      </c>
      <c r="Q89" s="21">
        <v>301</v>
      </c>
      <c r="R89" s="21">
        <v>301</v>
      </c>
      <c r="S89" s="21">
        <v>318</v>
      </c>
      <c r="T89" s="21">
        <v>28</v>
      </c>
      <c r="U89" s="21">
        <v>0</v>
      </c>
      <c r="V89" s="21" t="s">
        <v>432</v>
      </c>
      <c r="W89" s="21">
        <v>0.7</v>
      </c>
      <c r="X89" s="21" t="s">
        <v>106</v>
      </c>
      <c r="Y89" s="21" t="s">
        <v>39</v>
      </c>
      <c r="Z89" s="21" t="s">
        <v>364</v>
      </c>
      <c r="AA89" s="21" t="b">
        <v>1</v>
      </c>
      <c r="AB89" s="21">
        <v>0</v>
      </c>
      <c r="AC89" s="41">
        <f t="shared" si="11"/>
        <v>45188</v>
      </c>
      <c r="AD89" s="16" t="str">
        <f>IFERROR(VLOOKUP(Z89,'Restaurant Area Correction'!$A$2:$B$7,2,0),Z89)</f>
        <v>HSR</v>
      </c>
      <c r="AE89" s="16" t="str">
        <f t="shared" si="12"/>
        <v>Imperio Restaurant</v>
      </c>
      <c r="AF89" s="12" t="str">
        <f t="shared" si="8"/>
        <v>12.91181824</v>
      </c>
      <c r="AG89" s="12" t="str">
        <f t="shared" si="9"/>
        <v>77.6495233</v>
      </c>
      <c r="AH89" s="65">
        <f t="shared" si="10"/>
        <v>45188</v>
      </c>
    </row>
    <row r="90" spans="1:34" ht="15">
      <c r="A90" s="17">
        <v>178090781440</v>
      </c>
      <c r="B90" s="18" t="b">
        <v>0</v>
      </c>
      <c r="C90" s="18" t="s">
        <v>40</v>
      </c>
      <c r="D90" s="18" t="s">
        <v>40</v>
      </c>
      <c r="E90" s="19" t="s">
        <v>446</v>
      </c>
      <c r="F90" s="18" t="s">
        <v>447</v>
      </c>
      <c r="G90" s="18">
        <v>21191609</v>
      </c>
      <c r="H90" s="18" t="s">
        <v>32</v>
      </c>
      <c r="I90" s="18" t="s">
        <v>33</v>
      </c>
      <c r="J90" s="18">
        <v>62430</v>
      </c>
      <c r="K90" s="18" t="s">
        <v>389</v>
      </c>
      <c r="L90" s="18" t="s">
        <v>390</v>
      </c>
      <c r="M90" s="18" t="s">
        <v>95</v>
      </c>
      <c r="N90" s="18" t="s">
        <v>37</v>
      </c>
      <c r="O90" s="18">
        <v>2783</v>
      </c>
      <c r="P90" s="18">
        <v>190</v>
      </c>
      <c r="Q90" s="18">
        <v>190</v>
      </c>
      <c r="R90" s="18">
        <v>190</v>
      </c>
      <c r="S90" s="18">
        <v>169</v>
      </c>
      <c r="T90" s="18">
        <v>28</v>
      </c>
      <c r="U90" s="18">
        <v>0</v>
      </c>
      <c r="V90" s="18" t="s">
        <v>391</v>
      </c>
      <c r="W90" s="18">
        <v>2</v>
      </c>
      <c r="X90" s="18" t="s">
        <v>40</v>
      </c>
      <c r="Y90" s="18" t="s">
        <v>39</v>
      </c>
      <c r="Z90" s="18" t="s">
        <v>97</v>
      </c>
      <c r="AA90" s="18" t="b">
        <v>1</v>
      </c>
      <c r="AB90" s="18">
        <v>0</v>
      </c>
      <c r="AC90" s="41">
        <f t="shared" si="11"/>
        <v>45187</v>
      </c>
      <c r="AD90" s="16" t="str">
        <f>IFERROR(VLOOKUP(Z90,'Restaurant Area Correction'!$A$2:$B$7,2,0),Z90)</f>
        <v>HSR</v>
      </c>
      <c r="AE90" s="16" t="str">
        <f t="shared" si="12"/>
        <v>Dosa Chicken &amp; Tiffins</v>
      </c>
      <c r="AF90" s="12" t="str">
        <f t="shared" si="8"/>
        <v>12.912837</v>
      </c>
      <c r="AG90" s="12" t="str">
        <f t="shared" si="9"/>
        <v>77.63510900000006</v>
      </c>
      <c r="AH90" s="65">
        <f t="shared" si="10"/>
        <v>45187</v>
      </c>
    </row>
    <row r="91" spans="1:34" ht="15">
      <c r="A91" s="20">
        <v>177591184372</v>
      </c>
      <c r="B91" s="21" t="b">
        <v>1</v>
      </c>
      <c r="C91" s="21" t="s">
        <v>448</v>
      </c>
      <c r="D91" s="21" t="s">
        <v>449</v>
      </c>
      <c r="E91" s="22" t="s">
        <v>450</v>
      </c>
      <c r="F91" s="21" t="s">
        <v>451</v>
      </c>
      <c r="G91" s="21">
        <v>21191609</v>
      </c>
      <c r="H91" s="21" t="s">
        <v>32</v>
      </c>
      <c r="I91" s="21" t="s">
        <v>33</v>
      </c>
      <c r="J91" s="21">
        <v>2675</v>
      </c>
      <c r="K91" s="21" t="s">
        <v>205</v>
      </c>
      <c r="L91" s="21" t="s">
        <v>206</v>
      </c>
      <c r="M91" s="21" t="s">
        <v>95</v>
      </c>
      <c r="N91" s="21" t="s">
        <v>37</v>
      </c>
      <c r="O91" s="21">
        <v>1091</v>
      </c>
      <c r="P91" s="21">
        <v>244</v>
      </c>
      <c r="Q91" s="21">
        <v>244</v>
      </c>
      <c r="R91" s="21">
        <v>244</v>
      </c>
      <c r="S91" s="21">
        <v>299</v>
      </c>
      <c r="T91" s="21">
        <v>28</v>
      </c>
      <c r="U91" s="21">
        <v>0</v>
      </c>
      <c r="V91" s="21" t="s">
        <v>207</v>
      </c>
      <c r="W91" s="21">
        <v>1.7</v>
      </c>
      <c r="X91" s="21" t="s">
        <v>448</v>
      </c>
      <c r="Y91" s="21" t="s">
        <v>39</v>
      </c>
      <c r="Z91" s="21" t="s">
        <v>208</v>
      </c>
      <c r="AA91" s="21" t="b">
        <v>1</v>
      </c>
      <c r="AB91" s="21">
        <v>0</v>
      </c>
      <c r="AC91" s="41">
        <f t="shared" si="11"/>
        <v>45181</v>
      </c>
      <c r="AD91" s="16" t="str">
        <f>IFERROR(VLOOKUP(Z91,'Restaurant Area Correction'!$A$2:$B$7,2,0),Z91)</f>
        <v>HSR</v>
      </c>
      <c r="AE91" s="16" t="str">
        <f t="shared" si="12"/>
        <v>Subway</v>
      </c>
      <c r="AF91" s="12" t="str">
        <f t="shared" si="8"/>
        <v>12.9118135</v>
      </c>
      <c r="AG91" s="12" t="str">
        <f t="shared" si="9"/>
        <v>77.637958</v>
      </c>
      <c r="AH91" s="65">
        <f t="shared" si="10"/>
        <v>45181</v>
      </c>
    </row>
    <row r="92" spans="1:34" ht="15">
      <c r="A92" s="17">
        <v>177445532607</v>
      </c>
      <c r="B92" s="18" t="b">
        <v>1</v>
      </c>
      <c r="C92" s="18" t="s">
        <v>452</v>
      </c>
      <c r="D92" s="18" t="s">
        <v>453</v>
      </c>
      <c r="E92" s="19" t="s">
        <v>454</v>
      </c>
      <c r="F92" s="18" t="s">
        <v>455</v>
      </c>
      <c r="G92" s="18">
        <v>21191609</v>
      </c>
      <c r="H92" s="18" t="s">
        <v>32</v>
      </c>
      <c r="I92" s="18" t="s">
        <v>33</v>
      </c>
      <c r="J92" s="18">
        <v>395574</v>
      </c>
      <c r="K92" s="18" t="s">
        <v>456</v>
      </c>
      <c r="L92" s="18" t="s">
        <v>457</v>
      </c>
      <c r="M92" s="18" t="s">
        <v>296</v>
      </c>
      <c r="N92" s="18" t="s">
        <v>37</v>
      </c>
      <c r="O92" s="18">
        <v>2259</v>
      </c>
      <c r="P92" s="18">
        <v>1369</v>
      </c>
      <c r="Q92" s="18">
        <v>1369</v>
      </c>
      <c r="R92" s="18">
        <v>1369</v>
      </c>
      <c r="S92" s="18">
        <v>1380</v>
      </c>
      <c r="T92" s="18">
        <v>41</v>
      </c>
      <c r="U92" s="18">
        <v>0</v>
      </c>
      <c r="V92" s="18" t="s">
        <v>458</v>
      </c>
      <c r="W92" s="18">
        <v>0.8</v>
      </c>
      <c r="X92" s="18" t="s">
        <v>452</v>
      </c>
      <c r="Y92" s="18" t="s">
        <v>39</v>
      </c>
      <c r="Z92" s="18" t="s">
        <v>97</v>
      </c>
      <c r="AA92" s="18" t="b">
        <v>1</v>
      </c>
      <c r="AB92" s="18">
        <v>0</v>
      </c>
      <c r="AC92" s="41">
        <f t="shared" si="11"/>
        <v>45179</v>
      </c>
      <c r="AD92" s="16" t="str">
        <f>IFERROR(VLOOKUP(Z92,'Restaurant Area Correction'!$A$2:$B$7,2,0),Z92)</f>
        <v>HSR</v>
      </c>
      <c r="AE92" s="16" t="str">
        <f t="shared" si="12"/>
        <v>Plan B</v>
      </c>
      <c r="AF92" s="12" t="str">
        <f t="shared" si="8"/>
        <v>12.912120631518187</v>
      </c>
      <c r="AG92" s="12" t="str">
        <f t="shared" si="9"/>
        <v>77.65069759736535</v>
      </c>
      <c r="AH92" s="65">
        <f t="shared" si="10"/>
        <v>45179</v>
      </c>
    </row>
    <row r="93" spans="1:34" ht="15">
      <c r="A93" s="20">
        <v>177265186487</v>
      </c>
      <c r="B93" s="21" t="b">
        <v>1</v>
      </c>
      <c r="C93" s="21" t="s">
        <v>452</v>
      </c>
      <c r="D93" s="21" t="s">
        <v>459</v>
      </c>
      <c r="E93" s="22" t="s">
        <v>460</v>
      </c>
      <c r="F93" s="21" t="s">
        <v>461</v>
      </c>
      <c r="G93" s="21">
        <v>21191609</v>
      </c>
      <c r="H93" s="21" t="s">
        <v>32</v>
      </c>
      <c r="I93" s="21" t="s">
        <v>33</v>
      </c>
      <c r="J93" s="21">
        <v>395574</v>
      </c>
      <c r="K93" s="21" t="s">
        <v>456</v>
      </c>
      <c r="L93" s="21" t="s">
        <v>457</v>
      </c>
      <c r="M93" s="21" t="s">
        <v>296</v>
      </c>
      <c r="N93" s="21" t="s">
        <v>37</v>
      </c>
      <c r="O93" s="21">
        <v>2907</v>
      </c>
      <c r="P93" s="21">
        <v>1905</v>
      </c>
      <c r="Q93" s="21">
        <v>1905</v>
      </c>
      <c r="R93" s="21">
        <v>1905</v>
      </c>
      <c r="S93" s="21">
        <v>1970</v>
      </c>
      <c r="T93" s="21">
        <v>37</v>
      </c>
      <c r="U93" s="21">
        <v>0</v>
      </c>
      <c r="V93" s="21" t="s">
        <v>458</v>
      </c>
      <c r="W93" s="21">
        <v>0.7</v>
      </c>
      <c r="X93" s="21" t="s">
        <v>452</v>
      </c>
      <c r="Y93" s="21" t="s">
        <v>39</v>
      </c>
      <c r="Z93" s="21" t="s">
        <v>97</v>
      </c>
      <c r="AA93" s="21" t="b">
        <v>1</v>
      </c>
      <c r="AB93" s="21">
        <v>0</v>
      </c>
      <c r="AC93" s="41">
        <f t="shared" si="11"/>
        <v>45177</v>
      </c>
      <c r="AD93" s="16" t="str">
        <f>IFERROR(VLOOKUP(Z93,'Restaurant Area Correction'!$A$2:$B$7,2,0),Z93)</f>
        <v>HSR</v>
      </c>
      <c r="AE93" s="16" t="str">
        <f t="shared" si="12"/>
        <v>Plan B</v>
      </c>
      <c r="AF93" s="12" t="str">
        <f t="shared" si="8"/>
        <v>12.912120631518187</v>
      </c>
      <c r="AG93" s="12" t="str">
        <f t="shared" si="9"/>
        <v>77.65069759736535</v>
      </c>
      <c r="AH93" s="65">
        <f t="shared" si="10"/>
        <v>45177</v>
      </c>
    </row>
    <row r="94" spans="1:34" ht="15">
      <c r="A94" s="17">
        <v>176793394432</v>
      </c>
      <c r="B94" s="18" t="b">
        <v>1</v>
      </c>
      <c r="C94" s="18" t="s">
        <v>106</v>
      </c>
      <c r="D94" s="18" t="s">
        <v>462</v>
      </c>
      <c r="E94" s="19" t="s">
        <v>463</v>
      </c>
      <c r="F94" s="18"/>
      <c r="G94" s="18">
        <v>21191609</v>
      </c>
      <c r="H94" s="18" t="s">
        <v>32</v>
      </c>
      <c r="I94" s="18" t="s">
        <v>33</v>
      </c>
      <c r="J94" s="18">
        <v>298606</v>
      </c>
      <c r="K94" s="18" t="s">
        <v>464</v>
      </c>
      <c r="L94" s="18" t="s">
        <v>465</v>
      </c>
      <c r="M94" s="18" t="s">
        <v>466</v>
      </c>
      <c r="N94" s="18" t="s">
        <v>37</v>
      </c>
      <c r="O94" s="18">
        <v>1712</v>
      </c>
      <c r="P94" s="18">
        <v>399</v>
      </c>
      <c r="Q94" s="18">
        <v>399</v>
      </c>
      <c r="R94" s="18">
        <v>399</v>
      </c>
      <c r="S94" s="18">
        <v>398</v>
      </c>
      <c r="T94" s="18">
        <v>44</v>
      </c>
      <c r="U94" s="18">
        <v>0</v>
      </c>
      <c r="V94" s="18" t="s">
        <v>467</v>
      </c>
      <c r="W94" s="18">
        <v>4.4000000000000004</v>
      </c>
      <c r="X94" s="18" t="s">
        <v>106</v>
      </c>
      <c r="Y94" s="18" t="s">
        <v>406</v>
      </c>
      <c r="Z94" s="18" t="s">
        <v>230</v>
      </c>
      <c r="AA94" s="18" t="b">
        <v>0</v>
      </c>
      <c r="AB94" s="18">
        <v>0</v>
      </c>
      <c r="AC94" s="41" t="e">
        <f t="shared" si="11"/>
        <v>#VALUE!</v>
      </c>
      <c r="AD94" s="16" t="str">
        <f>IFERROR(VLOOKUP(Z94,'Restaurant Area Correction'!$A$2:$B$7,2,0),Z94)</f>
        <v>Koramangala</v>
      </c>
      <c r="AE94" s="16" t="str">
        <f t="shared" si="12"/>
        <v>Drunken Monkey</v>
      </c>
      <c r="AF94" s="12" t="str">
        <f t="shared" si="8"/>
        <v>12.934488559072948</v>
      </c>
      <c r="AG94" s="12" t="str">
        <f t="shared" si="9"/>
        <v>77.62886978481599</v>
      </c>
      <c r="AH94" s="65">
        <f t="shared" si="10"/>
        <v>45172</v>
      </c>
    </row>
    <row r="95" spans="1:34" ht="15">
      <c r="A95" s="20">
        <v>176745115332</v>
      </c>
      <c r="B95" s="21" t="b">
        <v>1</v>
      </c>
      <c r="C95" s="21" t="s">
        <v>106</v>
      </c>
      <c r="D95" s="21" t="s">
        <v>468</v>
      </c>
      <c r="E95" s="22" t="s">
        <v>469</v>
      </c>
      <c r="F95" s="21"/>
      <c r="G95" s="21">
        <v>21191609</v>
      </c>
      <c r="H95" s="21" t="s">
        <v>32</v>
      </c>
      <c r="I95" s="21" t="s">
        <v>33</v>
      </c>
      <c r="J95" s="21">
        <v>254655</v>
      </c>
      <c r="K95" s="21" t="s">
        <v>76</v>
      </c>
      <c r="L95" s="21" t="s">
        <v>234</v>
      </c>
      <c r="M95" s="21" t="s">
        <v>222</v>
      </c>
      <c r="N95" s="21" t="s">
        <v>37</v>
      </c>
      <c r="O95" s="21">
        <v>2738</v>
      </c>
      <c r="P95" s="21">
        <v>359</v>
      </c>
      <c r="Q95" s="21">
        <v>359</v>
      </c>
      <c r="R95" s="21">
        <v>359</v>
      </c>
      <c r="S95" s="21">
        <v>400</v>
      </c>
      <c r="T95" s="21">
        <v>36</v>
      </c>
      <c r="U95" s="21">
        <v>0</v>
      </c>
      <c r="V95" s="21" t="s">
        <v>330</v>
      </c>
      <c r="W95" s="21">
        <v>2.1</v>
      </c>
      <c r="X95" s="21" t="s">
        <v>106</v>
      </c>
      <c r="Y95" s="21" t="s">
        <v>406</v>
      </c>
      <c r="Z95" s="21" t="s">
        <v>97</v>
      </c>
      <c r="AA95" s="21" t="b">
        <v>0</v>
      </c>
      <c r="AB95" s="21">
        <v>0</v>
      </c>
      <c r="AC95" s="41" t="e">
        <f t="shared" si="11"/>
        <v>#VALUE!</v>
      </c>
      <c r="AD95" s="16" t="str">
        <f>IFERROR(VLOOKUP(Z95,'Restaurant Area Correction'!$A$2:$B$7,2,0),Z95)</f>
        <v>HSR</v>
      </c>
      <c r="AE95" s="16" t="str">
        <f t="shared" si="12"/>
        <v>Daily Sushi</v>
      </c>
      <c r="AF95" s="12" t="str">
        <f t="shared" si="8"/>
        <v>12.909368</v>
      </c>
      <c r="AG95" s="12" t="str">
        <f t="shared" si="9"/>
        <v>77.638656</v>
      </c>
      <c r="AH95" s="65">
        <f t="shared" si="10"/>
        <v>45171</v>
      </c>
    </row>
    <row r="96" spans="1:34" ht="15">
      <c r="A96" s="17">
        <v>176716772573</v>
      </c>
      <c r="B96" s="18" t="b">
        <v>1</v>
      </c>
      <c r="C96" s="18" t="s">
        <v>470</v>
      </c>
      <c r="D96" s="18" t="s">
        <v>471</v>
      </c>
      <c r="E96" s="19" t="s">
        <v>472</v>
      </c>
      <c r="F96" s="18"/>
      <c r="G96" s="18">
        <v>21191609</v>
      </c>
      <c r="H96" s="18" t="s">
        <v>32</v>
      </c>
      <c r="I96" s="18" t="s">
        <v>33</v>
      </c>
      <c r="J96" s="18">
        <v>341895</v>
      </c>
      <c r="K96" s="18" t="s">
        <v>335</v>
      </c>
      <c r="L96" s="18" t="s">
        <v>473</v>
      </c>
      <c r="M96" s="18" t="s">
        <v>474</v>
      </c>
      <c r="N96" s="18" t="s">
        <v>37</v>
      </c>
      <c r="O96" s="18">
        <v>2483</v>
      </c>
      <c r="P96" s="18">
        <v>356</v>
      </c>
      <c r="Q96" s="18">
        <v>356</v>
      </c>
      <c r="R96" s="18">
        <v>356</v>
      </c>
      <c r="S96" s="18">
        <v>460</v>
      </c>
      <c r="T96" s="18">
        <v>34</v>
      </c>
      <c r="U96" s="18">
        <v>0</v>
      </c>
      <c r="V96" s="18" t="s">
        <v>475</v>
      </c>
      <c r="W96" s="18">
        <v>1.5</v>
      </c>
      <c r="X96" s="18" t="s">
        <v>470</v>
      </c>
      <c r="Y96" s="18" t="s">
        <v>406</v>
      </c>
      <c r="Z96" s="18" t="s">
        <v>474</v>
      </c>
      <c r="AA96" s="18" t="b">
        <v>1</v>
      </c>
      <c r="AB96" s="18">
        <v>0</v>
      </c>
      <c r="AC96" s="41" t="e">
        <f t="shared" si="11"/>
        <v>#VALUE!</v>
      </c>
      <c r="AD96" s="16" t="str">
        <f>IFERROR(VLOOKUP(Z96,'Restaurant Area Correction'!$A$2:$B$7,2,0),Z96)</f>
        <v>Indiranagar</v>
      </c>
      <c r="AE96" s="16" t="str">
        <f t="shared" si="12"/>
        <v>Burger Seigneur</v>
      </c>
      <c r="AF96" s="12" t="str">
        <f t="shared" si="8"/>
        <v>12.97107</v>
      </c>
      <c r="AG96" s="12" t="str">
        <f t="shared" si="9"/>
        <v>77.647521</v>
      </c>
      <c r="AH96" s="65">
        <f t="shared" si="10"/>
        <v>45171</v>
      </c>
    </row>
    <row r="97" spans="1:34" ht="15">
      <c r="A97" s="20">
        <v>176451044220</v>
      </c>
      <c r="B97" s="21" t="b">
        <v>0</v>
      </c>
      <c r="C97" s="21" t="s">
        <v>40</v>
      </c>
      <c r="D97" s="21" t="s">
        <v>40</v>
      </c>
      <c r="E97" s="22" t="s">
        <v>476</v>
      </c>
      <c r="F97" s="21"/>
      <c r="G97" s="21">
        <v>21191609</v>
      </c>
      <c r="H97" s="21" t="s">
        <v>32</v>
      </c>
      <c r="I97" s="21" t="s">
        <v>33</v>
      </c>
      <c r="J97" s="21">
        <v>47603</v>
      </c>
      <c r="K97" s="21" t="s">
        <v>477</v>
      </c>
      <c r="L97" s="21" t="s">
        <v>478</v>
      </c>
      <c r="M97" s="21" t="s">
        <v>479</v>
      </c>
      <c r="N97" s="21" t="s">
        <v>37</v>
      </c>
      <c r="O97" s="21">
        <v>1839</v>
      </c>
      <c r="P97" s="21">
        <v>301</v>
      </c>
      <c r="Q97" s="21">
        <v>301</v>
      </c>
      <c r="R97" s="21">
        <v>301</v>
      </c>
      <c r="S97" s="21">
        <v>261.90996999999999</v>
      </c>
      <c r="T97" s="21">
        <v>39</v>
      </c>
      <c r="U97" s="21">
        <v>0</v>
      </c>
      <c r="V97" s="21" t="s">
        <v>480</v>
      </c>
      <c r="W97" s="21">
        <v>4.9000000000000004</v>
      </c>
      <c r="X97" s="21" t="s">
        <v>40</v>
      </c>
      <c r="Y97" s="21" t="s">
        <v>406</v>
      </c>
      <c r="Z97" s="21" t="s">
        <v>167</v>
      </c>
      <c r="AA97" s="21" t="b">
        <v>0</v>
      </c>
      <c r="AB97" s="21">
        <v>0</v>
      </c>
      <c r="AC97" s="41" t="e">
        <f t="shared" si="11"/>
        <v>#VALUE!</v>
      </c>
      <c r="AD97" s="16" t="str">
        <f>IFERROR(VLOOKUP(Z97,'Restaurant Area Correction'!$A$2:$B$7,2,0),Z97)</f>
        <v>Bellandur</v>
      </c>
      <c r="AE97" s="16" t="str">
        <f t="shared" si="12"/>
        <v>Truffles</v>
      </c>
      <c r="AF97" s="12" t="str">
        <f t="shared" si="8"/>
        <v>12.927332</v>
      </c>
      <c r="AG97" s="12" t="str">
        <f t="shared" si="9"/>
        <v>77.669014</v>
      </c>
      <c r="AH97" s="65">
        <f t="shared" si="10"/>
        <v>45168</v>
      </c>
    </row>
    <row r="98" spans="1:34" ht="15">
      <c r="A98" s="17">
        <v>176221057630</v>
      </c>
      <c r="B98" s="18" t="b">
        <v>0</v>
      </c>
      <c r="C98" s="18" t="s">
        <v>40</v>
      </c>
      <c r="D98" s="18" t="s">
        <v>40</v>
      </c>
      <c r="E98" s="19" t="s">
        <v>481</v>
      </c>
      <c r="F98" s="18"/>
      <c r="G98" s="18">
        <v>21191609</v>
      </c>
      <c r="H98" s="18" t="s">
        <v>32</v>
      </c>
      <c r="I98" s="18" t="s">
        <v>33</v>
      </c>
      <c r="J98" s="18">
        <v>498292</v>
      </c>
      <c r="K98" s="18" t="s">
        <v>482</v>
      </c>
      <c r="L98" s="18" t="s">
        <v>483</v>
      </c>
      <c r="M98" s="18" t="s">
        <v>253</v>
      </c>
      <c r="N98" s="18" t="s">
        <v>37</v>
      </c>
      <c r="O98" s="18">
        <v>2187</v>
      </c>
      <c r="P98" s="18">
        <v>164</v>
      </c>
      <c r="Q98" s="18">
        <v>164</v>
      </c>
      <c r="R98" s="18">
        <v>164</v>
      </c>
      <c r="S98" s="18">
        <v>199</v>
      </c>
      <c r="T98" s="18">
        <v>41</v>
      </c>
      <c r="U98" s="18">
        <v>0</v>
      </c>
      <c r="V98" s="18" t="s">
        <v>484</v>
      </c>
      <c r="W98" s="18">
        <v>3.1</v>
      </c>
      <c r="X98" s="18" t="s">
        <v>40</v>
      </c>
      <c r="Y98" s="18" t="s">
        <v>406</v>
      </c>
      <c r="Z98" s="18" t="s">
        <v>230</v>
      </c>
      <c r="AA98" s="18" t="b">
        <v>0</v>
      </c>
      <c r="AB98" s="18">
        <v>0</v>
      </c>
      <c r="AC98" s="41" t="e">
        <f t="shared" si="11"/>
        <v>#VALUE!</v>
      </c>
      <c r="AD98" s="16" t="str">
        <f>IFERROR(VLOOKUP(Z98,'Restaurant Area Correction'!$A$2:$B$7,2,0),Z98)</f>
        <v>Koramangala</v>
      </c>
      <c r="AE98" s="16" t="str">
        <f t="shared" si="12"/>
        <v>Istah</v>
      </c>
      <c r="AF98" s="12" t="str">
        <f t="shared" ref="AF98:AF108" si="13">LEFT(V98,FIND(",",V98)-1)</f>
        <v>12.925114189248388</v>
      </c>
      <c r="AG98" s="12" t="str">
        <f t="shared" ref="AG98:AG108" si="14">RIGHT(V98,LEN(V98)-FIND(",",V98))</f>
        <v>77.6370633020997</v>
      </c>
      <c r="AH98" s="65">
        <f t="shared" ref="AH98:AH108" si="15">DATEVALUE(E98)</f>
        <v>45165</v>
      </c>
    </row>
    <row r="99" spans="1:34" ht="15">
      <c r="A99" s="20">
        <v>175968970700</v>
      </c>
      <c r="B99" s="21" t="b">
        <v>1</v>
      </c>
      <c r="C99" s="21" t="s">
        <v>134</v>
      </c>
      <c r="D99" s="21" t="s">
        <v>485</v>
      </c>
      <c r="E99" s="22" t="s">
        <v>486</v>
      </c>
      <c r="F99" s="21"/>
      <c r="G99" s="21">
        <v>21191609</v>
      </c>
      <c r="H99" s="21" t="s">
        <v>159</v>
      </c>
      <c r="I99" s="21" t="s">
        <v>33</v>
      </c>
      <c r="J99" s="21">
        <v>405903</v>
      </c>
      <c r="K99" s="21" t="s">
        <v>487</v>
      </c>
      <c r="L99" s="21" t="s">
        <v>488</v>
      </c>
      <c r="M99" s="21" t="s">
        <v>78</v>
      </c>
      <c r="N99" s="21" t="s">
        <v>37</v>
      </c>
      <c r="O99" s="21">
        <v>0</v>
      </c>
      <c r="P99" s="21">
        <v>369</v>
      </c>
      <c r="Q99" s="21">
        <v>369</v>
      </c>
      <c r="R99" s="21">
        <v>369</v>
      </c>
      <c r="S99" s="21">
        <v>438</v>
      </c>
      <c r="T99" s="21">
        <v>55</v>
      </c>
      <c r="U99" s="21">
        <v>0</v>
      </c>
      <c r="V99" s="21" t="s">
        <v>489</v>
      </c>
      <c r="W99" s="21">
        <v>5.4</v>
      </c>
      <c r="X99" s="21" t="s">
        <v>134</v>
      </c>
      <c r="Y99" s="21" t="s">
        <v>406</v>
      </c>
      <c r="Z99" s="21" t="s">
        <v>230</v>
      </c>
      <c r="AA99" s="21" t="b">
        <v>0</v>
      </c>
      <c r="AB99" s="21">
        <v>0</v>
      </c>
      <c r="AC99" s="41" t="e">
        <f t="shared" si="11"/>
        <v>#VALUE!</v>
      </c>
      <c r="AD99" s="16" t="str">
        <f>IFERROR(VLOOKUP(Z99,'Restaurant Area Correction'!$A$2:$B$7,2,0),Z99)</f>
        <v>Koramangala</v>
      </c>
      <c r="AE99" s="16" t="str">
        <f t="shared" si="12"/>
        <v>The Thick Shake Factory</v>
      </c>
      <c r="AF99" s="12" t="str">
        <f t="shared" si="13"/>
        <v>12.935401</v>
      </c>
      <c r="AG99" s="12" t="str">
        <f t="shared" si="14"/>
        <v>77.620598</v>
      </c>
      <c r="AH99" s="65">
        <f t="shared" si="15"/>
        <v>45162</v>
      </c>
    </row>
    <row r="100" spans="1:34" ht="15">
      <c r="A100" s="17">
        <v>175192473312</v>
      </c>
      <c r="B100" s="18" t="b">
        <v>0</v>
      </c>
      <c r="C100" s="18" t="s">
        <v>40</v>
      </c>
      <c r="D100" s="18" t="s">
        <v>40</v>
      </c>
      <c r="E100" s="19" t="s">
        <v>490</v>
      </c>
      <c r="F100" s="18"/>
      <c r="G100" s="18">
        <v>21191609</v>
      </c>
      <c r="H100" s="18" t="s">
        <v>32</v>
      </c>
      <c r="I100" s="18" t="s">
        <v>33</v>
      </c>
      <c r="J100" s="18">
        <v>64914</v>
      </c>
      <c r="K100" s="18" t="s">
        <v>491</v>
      </c>
      <c r="L100" s="18" t="s">
        <v>492</v>
      </c>
      <c r="M100" s="18" t="s">
        <v>493</v>
      </c>
      <c r="N100" s="18" t="s">
        <v>37</v>
      </c>
      <c r="O100" s="18">
        <v>1654</v>
      </c>
      <c r="P100" s="18">
        <v>504</v>
      </c>
      <c r="Q100" s="18">
        <v>504</v>
      </c>
      <c r="R100" s="18">
        <v>504</v>
      </c>
      <c r="S100" s="18">
        <v>465</v>
      </c>
      <c r="T100" s="18">
        <v>54</v>
      </c>
      <c r="U100" s="18">
        <v>0</v>
      </c>
      <c r="V100" s="18" t="s">
        <v>494</v>
      </c>
      <c r="W100" s="18">
        <v>5</v>
      </c>
      <c r="X100" s="18" t="s">
        <v>40</v>
      </c>
      <c r="Y100" s="18" t="s">
        <v>406</v>
      </c>
      <c r="Z100" s="18" t="s">
        <v>167</v>
      </c>
      <c r="AA100" s="18" t="b">
        <v>0</v>
      </c>
      <c r="AB100" s="18">
        <v>0</v>
      </c>
      <c r="AC100" s="41" t="e">
        <f t="shared" si="11"/>
        <v>#VALUE!</v>
      </c>
      <c r="AD100" s="16" t="str">
        <f>IFERROR(VLOOKUP(Z100,'Restaurant Area Correction'!$A$2:$B$7,2,0),Z100)</f>
        <v>Bellandur</v>
      </c>
      <c r="AE100" s="16" t="str">
        <f t="shared" si="12"/>
        <v>Kerala Panoor Restaurant</v>
      </c>
      <c r="AF100" s="12" t="str">
        <f t="shared" si="13"/>
        <v>12.930556</v>
      </c>
      <c r="AG100" s="12" t="str">
        <f t="shared" si="14"/>
        <v>77.68499199999997</v>
      </c>
      <c r="AH100" s="65">
        <f t="shared" si="15"/>
        <v>45153</v>
      </c>
    </row>
    <row r="101" spans="1:34" ht="15">
      <c r="A101" s="20">
        <v>174983850554</v>
      </c>
      <c r="B101" s="21" t="b">
        <v>0</v>
      </c>
      <c r="C101" s="21" t="s">
        <v>40</v>
      </c>
      <c r="D101" s="21" t="s">
        <v>40</v>
      </c>
      <c r="E101" s="22" t="s">
        <v>495</v>
      </c>
      <c r="F101" s="21"/>
      <c r="G101" s="21">
        <v>21191609</v>
      </c>
      <c r="H101" s="21" t="s">
        <v>32</v>
      </c>
      <c r="I101" s="21" t="s">
        <v>33</v>
      </c>
      <c r="J101" s="21">
        <v>6907</v>
      </c>
      <c r="K101" s="21" t="s">
        <v>496</v>
      </c>
      <c r="L101" s="21" t="s">
        <v>221</v>
      </c>
      <c r="M101" s="21" t="s">
        <v>222</v>
      </c>
      <c r="N101" s="21" t="s">
        <v>37</v>
      </c>
      <c r="O101" s="21">
        <v>1728</v>
      </c>
      <c r="P101" s="21">
        <v>477</v>
      </c>
      <c r="Q101" s="21">
        <v>477</v>
      </c>
      <c r="R101" s="21">
        <v>477</v>
      </c>
      <c r="S101" s="21">
        <v>763</v>
      </c>
      <c r="T101" s="21">
        <v>25</v>
      </c>
      <c r="U101" s="21">
        <v>0</v>
      </c>
      <c r="V101" s="21" t="s">
        <v>223</v>
      </c>
      <c r="W101" s="21">
        <v>1.8</v>
      </c>
      <c r="X101" s="21" t="s">
        <v>40</v>
      </c>
      <c r="Y101" s="21" t="s">
        <v>406</v>
      </c>
      <c r="Z101" s="21" t="s">
        <v>97</v>
      </c>
      <c r="AA101" s="21" t="b">
        <v>0</v>
      </c>
      <c r="AB101" s="21">
        <v>0</v>
      </c>
      <c r="AC101" s="41" t="e">
        <f t="shared" si="11"/>
        <v>#VALUE!</v>
      </c>
      <c r="AD101" s="16" t="str">
        <f>IFERROR(VLOOKUP(Z101,'Restaurant Area Correction'!$A$2:$B$7,2,0),Z101)</f>
        <v>HSR</v>
      </c>
      <c r="AE101" s="16" t="str">
        <f t="shared" si="12"/>
        <v>FreshMenu</v>
      </c>
      <c r="AF101" s="12" t="str">
        <f t="shared" si="13"/>
        <v>12.9054065</v>
      </c>
      <c r="AG101" s="12" t="str">
        <f t="shared" si="14"/>
        <v>77.64410799999996</v>
      </c>
      <c r="AH101" s="65">
        <f t="shared" si="15"/>
        <v>45151</v>
      </c>
    </row>
    <row r="102" spans="1:34" ht="15">
      <c r="A102" s="17">
        <v>174647551706</v>
      </c>
      <c r="B102" s="18" t="b">
        <v>1</v>
      </c>
      <c r="C102" s="18" t="s">
        <v>134</v>
      </c>
      <c r="D102" s="18" t="s">
        <v>497</v>
      </c>
      <c r="E102" s="19" t="s">
        <v>498</v>
      </c>
      <c r="F102" s="18"/>
      <c r="G102" s="18">
        <v>21191609</v>
      </c>
      <c r="H102" s="18" t="s">
        <v>32</v>
      </c>
      <c r="I102" s="18" t="s">
        <v>33</v>
      </c>
      <c r="J102" s="18">
        <v>405912</v>
      </c>
      <c r="K102" s="18" t="s">
        <v>487</v>
      </c>
      <c r="L102" s="18" t="s">
        <v>499</v>
      </c>
      <c r="M102" s="18" t="s">
        <v>500</v>
      </c>
      <c r="N102" s="18" t="s">
        <v>37</v>
      </c>
      <c r="O102" s="18">
        <v>1269</v>
      </c>
      <c r="P102" s="18">
        <v>401</v>
      </c>
      <c r="Q102" s="18">
        <v>401</v>
      </c>
      <c r="R102" s="18">
        <v>401</v>
      </c>
      <c r="S102" s="18">
        <v>478</v>
      </c>
      <c r="T102" s="18">
        <v>25</v>
      </c>
      <c r="U102" s="18">
        <v>0</v>
      </c>
      <c r="V102" s="18" t="s">
        <v>501</v>
      </c>
      <c r="W102" s="18">
        <v>1.7</v>
      </c>
      <c r="X102" s="18" t="s">
        <v>134</v>
      </c>
      <c r="Y102" s="18" t="s">
        <v>406</v>
      </c>
      <c r="Z102" s="18" t="s">
        <v>97</v>
      </c>
      <c r="AA102" s="18" t="b">
        <v>0</v>
      </c>
      <c r="AB102" s="18">
        <v>0</v>
      </c>
      <c r="AC102" s="41" t="e">
        <f t="shared" si="11"/>
        <v>#VALUE!</v>
      </c>
      <c r="AD102" s="16" t="str">
        <f>IFERROR(VLOOKUP(Z102,'Restaurant Area Correction'!$A$2:$B$7,2,0),Z102)</f>
        <v>HSR</v>
      </c>
      <c r="AE102" s="16" t="str">
        <f t="shared" si="12"/>
        <v>The Thick Shake Factory</v>
      </c>
      <c r="AF102" s="12" t="str">
        <f t="shared" si="13"/>
        <v>12.9125116379822</v>
      </c>
      <c r="AG102" s="12" t="str">
        <f t="shared" si="14"/>
        <v>77.63817068570162</v>
      </c>
      <c r="AH102" s="65">
        <f t="shared" si="15"/>
        <v>45147</v>
      </c>
    </row>
    <row r="103" spans="1:34" ht="15">
      <c r="A103" s="20">
        <v>174644435956</v>
      </c>
      <c r="B103" s="21" t="b">
        <v>0</v>
      </c>
      <c r="C103" s="21" t="s">
        <v>40</v>
      </c>
      <c r="D103" s="21" t="s">
        <v>40</v>
      </c>
      <c r="E103" s="22" t="s">
        <v>502</v>
      </c>
      <c r="F103" s="21"/>
      <c r="G103" s="21">
        <v>21191609</v>
      </c>
      <c r="H103" s="21" t="s">
        <v>32</v>
      </c>
      <c r="I103" s="21" t="s">
        <v>33</v>
      </c>
      <c r="J103" s="21">
        <v>398360</v>
      </c>
      <c r="K103" s="21" t="s">
        <v>335</v>
      </c>
      <c r="L103" s="21" t="s">
        <v>336</v>
      </c>
      <c r="M103" s="21" t="s">
        <v>337</v>
      </c>
      <c r="N103" s="21" t="s">
        <v>37</v>
      </c>
      <c r="O103" s="21">
        <v>3238</v>
      </c>
      <c r="P103" s="21">
        <v>516</v>
      </c>
      <c r="Q103" s="21">
        <v>516</v>
      </c>
      <c r="R103" s="21">
        <v>516</v>
      </c>
      <c r="S103" s="21">
        <v>490</v>
      </c>
      <c r="T103" s="21">
        <v>25</v>
      </c>
      <c r="U103" s="21">
        <v>0</v>
      </c>
      <c r="V103" s="21" t="s">
        <v>503</v>
      </c>
      <c r="W103" s="21">
        <v>2.8</v>
      </c>
      <c r="X103" s="21" t="s">
        <v>40</v>
      </c>
      <c r="Y103" s="21" t="s">
        <v>406</v>
      </c>
      <c r="Z103" s="21" t="s">
        <v>339</v>
      </c>
      <c r="AA103" s="21" t="b">
        <v>0</v>
      </c>
      <c r="AB103" s="21">
        <v>0</v>
      </c>
      <c r="AC103" s="41" t="e">
        <f t="shared" si="11"/>
        <v>#VALUE!</v>
      </c>
      <c r="AD103" s="16" t="str">
        <f>IFERROR(VLOOKUP(Z103,'Restaurant Area Correction'!$A$2:$B$7,2,0),Z103)</f>
        <v>Hosapalya</v>
      </c>
      <c r="AE103" s="16" t="str">
        <f t="shared" si="12"/>
        <v>Burger Seigneur</v>
      </c>
      <c r="AF103" s="12" t="str">
        <f t="shared" si="13"/>
        <v>12.9000771</v>
      </c>
      <c r="AG103" s="12" t="str">
        <f t="shared" si="14"/>
        <v>77.640061</v>
      </c>
      <c r="AH103" s="65">
        <f t="shared" si="15"/>
        <v>45147</v>
      </c>
    </row>
    <row r="104" spans="1:34" ht="15">
      <c r="A104" s="17">
        <v>174559415025</v>
      </c>
      <c r="B104" s="18" t="b">
        <v>1</v>
      </c>
      <c r="C104" s="18" t="s">
        <v>106</v>
      </c>
      <c r="D104" s="18" t="s">
        <v>504</v>
      </c>
      <c r="E104" s="19" t="s">
        <v>505</v>
      </c>
      <c r="F104" s="18"/>
      <c r="G104" s="18">
        <v>21191609</v>
      </c>
      <c r="H104" s="18" t="s">
        <v>32</v>
      </c>
      <c r="I104" s="18" t="s">
        <v>33</v>
      </c>
      <c r="J104" s="18">
        <v>394626</v>
      </c>
      <c r="K104" s="18" t="s">
        <v>506</v>
      </c>
      <c r="L104" s="18" t="s">
        <v>507</v>
      </c>
      <c r="M104" s="18" t="s">
        <v>508</v>
      </c>
      <c r="N104" s="18" t="s">
        <v>37</v>
      </c>
      <c r="O104" s="18">
        <v>1585</v>
      </c>
      <c r="P104" s="18">
        <v>171</v>
      </c>
      <c r="Q104" s="18">
        <v>171</v>
      </c>
      <c r="R104" s="18">
        <v>171</v>
      </c>
      <c r="S104" s="18">
        <v>225</v>
      </c>
      <c r="T104" s="18">
        <v>25</v>
      </c>
      <c r="U104" s="18">
        <v>0</v>
      </c>
      <c r="V104" s="18" t="s">
        <v>509</v>
      </c>
      <c r="W104" s="18">
        <v>2.8</v>
      </c>
      <c r="X104" s="18" t="s">
        <v>106</v>
      </c>
      <c r="Y104" s="18" t="s">
        <v>406</v>
      </c>
      <c r="Z104" s="18" t="s">
        <v>167</v>
      </c>
      <c r="AA104" s="18" t="b">
        <v>0</v>
      </c>
      <c r="AB104" s="18">
        <v>0</v>
      </c>
      <c r="AC104" s="41" t="e">
        <f t="shared" si="11"/>
        <v>#VALUE!</v>
      </c>
      <c r="AD104" s="16" t="str">
        <f>IFERROR(VLOOKUP(Z104,'Restaurant Area Correction'!$A$2:$B$7,2,0),Z104)</f>
        <v>Bellandur</v>
      </c>
      <c r="AE104" s="16" t="str">
        <f t="shared" si="12"/>
        <v>La Pino'z Pizza</v>
      </c>
      <c r="AF104" s="12" t="str">
        <f t="shared" si="13"/>
        <v>12.919644</v>
      </c>
      <c r="AG104" s="12" t="str">
        <f t="shared" si="14"/>
        <v>77.667114</v>
      </c>
      <c r="AH104" s="65">
        <f t="shared" si="15"/>
        <v>45146</v>
      </c>
    </row>
    <row r="105" spans="1:34" ht="15">
      <c r="A105" s="20">
        <v>174376605060</v>
      </c>
      <c r="B105" s="21" t="b">
        <v>0</v>
      </c>
      <c r="C105" s="21" t="s">
        <v>40</v>
      </c>
      <c r="D105" s="21" t="s">
        <v>40</v>
      </c>
      <c r="E105" s="22" t="s">
        <v>510</v>
      </c>
      <c r="F105" s="21"/>
      <c r="G105" s="21">
        <v>21191609</v>
      </c>
      <c r="H105" s="21" t="s">
        <v>32</v>
      </c>
      <c r="I105" s="21" t="s">
        <v>33</v>
      </c>
      <c r="J105" s="21">
        <v>47603</v>
      </c>
      <c r="K105" s="21" t="s">
        <v>477</v>
      </c>
      <c r="L105" s="21" t="s">
        <v>478</v>
      </c>
      <c r="M105" s="21" t="s">
        <v>479</v>
      </c>
      <c r="N105" s="21" t="s">
        <v>37</v>
      </c>
      <c r="O105" s="21">
        <v>1720</v>
      </c>
      <c r="P105" s="21">
        <v>645</v>
      </c>
      <c r="Q105" s="21">
        <v>645</v>
      </c>
      <c r="R105" s="21">
        <v>645</v>
      </c>
      <c r="S105" s="21">
        <v>523.83996999999999</v>
      </c>
      <c r="T105" s="21">
        <v>35</v>
      </c>
      <c r="U105" s="21">
        <v>0</v>
      </c>
      <c r="V105" s="21" t="s">
        <v>511</v>
      </c>
      <c r="W105" s="21">
        <v>4.0999999999999996</v>
      </c>
      <c r="X105" s="21" t="s">
        <v>40</v>
      </c>
      <c r="Y105" s="21" t="s">
        <v>406</v>
      </c>
      <c r="Z105" s="21" t="s">
        <v>167</v>
      </c>
      <c r="AA105" s="21" t="b">
        <v>1</v>
      </c>
      <c r="AB105" s="21">
        <v>0</v>
      </c>
      <c r="AC105" s="41" t="e">
        <f t="shared" si="11"/>
        <v>#VALUE!</v>
      </c>
      <c r="AD105" s="16" t="str">
        <f>IFERROR(VLOOKUP(Z105,'Restaurant Area Correction'!$A$2:$B$7,2,0),Z105)</f>
        <v>Bellandur</v>
      </c>
      <c r="AE105" s="16" t="str">
        <f t="shared" si="12"/>
        <v>Truffles</v>
      </c>
      <c r="AF105" s="12" t="str">
        <f t="shared" si="13"/>
        <v>12.927332</v>
      </c>
      <c r="AG105" s="12" t="str">
        <f t="shared" si="14"/>
        <v>77.66901400000006</v>
      </c>
      <c r="AH105" s="65">
        <f t="shared" si="15"/>
        <v>45144</v>
      </c>
    </row>
    <row r="106" spans="1:34" ht="15">
      <c r="A106" s="17">
        <v>172557699296</v>
      </c>
      <c r="B106" s="18" t="b">
        <v>0</v>
      </c>
      <c r="C106" s="18" t="s">
        <v>40</v>
      </c>
      <c r="D106" s="18" t="s">
        <v>40</v>
      </c>
      <c r="E106" s="19" t="s">
        <v>512</v>
      </c>
      <c r="F106" s="18"/>
      <c r="G106" s="18">
        <v>21191609</v>
      </c>
      <c r="H106" s="18" t="s">
        <v>32</v>
      </c>
      <c r="I106" s="18" t="s">
        <v>33</v>
      </c>
      <c r="J106" s="18">
        <v>660675</v>
      </c>
      <c r="K106" s="18" t="s">
        <v>513</v>
      </c>
      <c r="L106" s="18" t="s">
        <v>514</v>
      </c>
      <c r="M106" s="18" t="s">
        <v>515</v>
      </c>
      <c r="N106" s="18" t="s">
        <v>37</v>
      </c>
      <c r="O106" s="18">
        <v>2004</v>
      </c>
      <c r="P106" s="18">
        <v>186</v>
      </c>
      <c r="Q106" s="18">
        <v>186</v>
      </c>
      <c r="R106" s="18">
        <v>186</v>
      </c>
      <c r="S106" s="18">
        <v>159</v>
      </c>
      <c r="T106" s="18">
        <v>45</v>
      </c>
      <c r="U106" s="18">
        <v>0</v>
      </c>
      <c r="V106" s="18" t="s">
        <v>516</v>
      </c>
      <c r="W106" s="18">
        <v>5.8</v>
      </c>
      <c r="X106" s="18" t="s">
        <v>40</v>
      </c>
      <c r="Y106" s="18" t="s">
        <v>406</v>
      </c>
      <c r="Z106" s="18" t="s">
        <v>230</v>
      </c>
      <c r="AA106" s="18" t="b">
        <v>0</v>
      </c>
      <c r="AB106" s="18">
        <v>0</v>
      </c>
      <c r="AC106" s="41" t="e">
        <f t="shared" si="11"/>
        <v>#VALUE!</v>
      </c>
      <c r="AD106" s="16" t="str">
        <f>IFERROR(VLOOKUP(Z106,'Restaurant Area Correction'!$A$2:$B$7,2,0),Z106)</f>
        <v>Koramangala</v>
      </c>
      <c r="AE106" s="16" t="str">
        <f t="shared" si="12"/>
        <v>Cafe Amudham</v>
      </c>
      <c r="AF106" s="12" t="str">
        <f t="shared" si="13"/>
        <v>12.933842204939534</v>
      </c>
      <c r="AG106" s="12" t="str">
        <f t="shared" si="14"/>
        <v>77.61976898008312</v>
      </c>
      <c r="AH106" s="65">
        <f t="shared" si="15"/>
        <v>45123</v>
      </c>
    </row>
    <row r="107" spans="1:34" ht="15">
      <c r="A107" s="20">
        <v>171953923401</v>
      </c>
      <c r="B107" s="21" t="b">
        <v>0</v>
      </c>
      <c r="C107" s="21" t="s">
        <v>40</v>
      </c>
      <c r="D107" s="21" t="s">
        <v>40</v>
      </c>
      <c r="E107" s="22" t="s">
        <v>517</v>
      </c>
      <c r="F107" s="21"/>
      <c r="G107" s="21">
        <v>21191609</v>
      </c>
      <c r="H107" s="21" t="s">
        <v>32</v>
      </c>
      <c r="I107" s="21" t="s">
        <v>33</v>
      </c>
      <c r="J107" s="21">
        <v>416272</v>
      </c>
      <c r="K107" s="21" t="s">
        <v>518</v>
      </c>
      <c r="L107" s="21" t="s">
        <v>519</v>
      </c>
      <c r="M107" s="21" t="s">
        <v>520</v>
      </c>
      <c r="N107" s="21" t="s">
        <v>37</v>
      </c>
      <c r="O107" s="21">
        <v>2648</v>
      </c>
      <c r="P107" s="21">
        <v>1136</v>
      </c>
      <c r="Q107" s="21">
        <v>1136</v>
      </c>
      <c r="R107" s="21">
        <v>1136</v>
      </c>
      <c r="S107" s="21">
        <v>1050</v>
      </c>
      <c r="T107" s="21">
        <v>29</v>
      </c>
      <c r="U107" s="21">
        <v>0</v>
      </c>
      <c r="V107" s="21" t="s">
        <v>521</v>
      </c>
      <c r="W107" s="21">
        <v>1.7</v>
      </c>
      <c r="X107" s="21" t="s">
        <v>40</v>
      </c>
      <c r="Y107" s="21" t="s">
        <v>406</v>
      </c>
      <c r="Z107" s="21" t="s">
        <v>97</v>
      </c>
      <c r="AA107" s="21" t="b">
        <v>0</v>
      </c>
      <c r="AB107" s="21">
        <v>0</v>
      </c>
      <c r="AC107" s="41" t="e">
        <f t="shared" si="11"/>
        <v>#VALUE!</v>
      </c>
      <c r="AD107" s="16" t="str">
        <f>IFERROR(VLOOKUP(Z107,'Restaurant Area Correction'!$A$2:$B$7,2,0),Z107)</f>
        <v>HSR</v>
      </c>
      <c r="AE107" s="16" t="str">
        <f t="shared" si="12"/>
        <v>Table for Tous</v>
      </c>
      <c r="AF107" s="12" t="str">
        <f t="shared" si="13"/>
        <v>12.916462690900852</v>
      </c>
      <c r="AG107" s="12" t="str">
        <f t="shared" si="14"/>
        <v>77.63573539639873</v>
      </c>
      <c r="AH107" s="65">
        <f t="shared" si="15"/>
        <v>45116</v>
      </c>
    </row>
    <row r="108" spans="1:34" ht="15">
      <c r="A108" s="17">
        <v>171863054117</v>
      </c>
      <c r="B108" s="18" t="b">
        <v>1</v>
      </c>
      <c r="C108" s="18" t="s">
        <v>106</v>
      </c>
      <c r="D108" s="18" t="s">
        <v>522</v>
      </c>
      <c r="E108" s="19" t="s">
        <v>523</v>
      </c>
      <c r="F108" s="18"/>
      <c r="G108" s="18">
        <v>21191609</v>
      </c>
      <c r="H108" s="18" t="s">
        <v>32</v>
      </c>
      <c r="I108" s="18" t="s">
        <v>33</v>
      </c>
      <c r="J108" s="18">
        <v>660675</v>
      </c>
      <c r="K108" s="18" t="s">
        <v>513</v>
      </c>
      <c r="L108" s="18" t="s">
        <v>514</v>
      </c>
      <c r="M108" s="18" t="s">
        <v>515</v>
      </c>
      <c r="N108" s="18" t="s">
        <v>37</v>
      </c>
      <c r="O108" s="18">
        <v>1734</v>
      </c>
      <c r="P108" s="18">
        <v>170</v>
      </c>
      <c r="Q108" s="18">
        <v>170</v>
      </c>
      <c r="R108" s="18">
        <v>170</v>
      </c>
      <c r="S108" s="18">
        <v>179</v>
      </c>
      <c r="T108" s="18">
        <v>47</v>
      </c>
      <c r="U108" s="18">
        <v>0</v>
      </c>
      <c r="V108" s="18" t="s">
        <v>516</v>
      </c>
      <c r="W108" s="18">
        <v>6</v>
      </c>
      <c r="X108" s="18" t="s">
        <v>106</v>
      </c>
      <c r="Y108" s="18" t="s">
        <v>406</v>
      </c>
      <c r="Z108" s="18" t="s">
        <v>230</v>
      </c>
      <c r="AA108" s="18" t="b">
        <v>1</v>
      </c>
      <c r="AB108" s="18">
        <v>0</v>
      </c>
      <c r="AC108" s="41" t="e">
        <f t="shared" si="11"/>
        <v>#VALUE!</v>
      </c>
      <c r="AD108" s="16" t="str">
        <f>IFERROR(VLOOKUP(Z108,'Restaurant Area Correction'!$A$2:$B$7,2,0),Z108)</f>
        <v>Koramangala</v>
      </c>
      <c r="AE108" s="16" t="str">
        <f t="shared" si="12"/>
        <v>Cafe Amudham</v>
      </c>
      <c r="AF108" s="12" t="str">
        <f t="shared" si="13"/>
        <v>12.933842204939534</v>
      </c>
      <c r="AG108" s="12" t="str">
        <f t="shared" si="14"/>
        <v>77.61976898008312</v>
      </c>
      <c r="AH108" s="65">
        <f t="shared" si="15"/>
        <v>45115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5D2CE-4857-43AE-B2ED-1322B742E010}">
  <dimension ref="A1:B7"/>
  <sheetViews>
    <sheetView zoomScale="109" zoomScaleNormal="120" workbookViewId="0">
      <selection activeCell="A2" sqref="A2"/>
    </sheetView>
  </sheetViews>
  <sheetFormatPr defaultRowHeight="13.8"/>
  <cols>
    <col min="1" max="1" width="29.796875" customWidth="1"/>
    <col min="2" max="2" width="20.19921875" customWidth="1"/>
    <col min="7" max="7" width="21.19921875" customWidth="1"/>
    <col min="8" max="8" width="11.59765625" customWidth="1"/>
  </cols>
  <sheetData>
    <row r="1" spans="1:2" ht="17.399999999999999">
      <c r="A1" s="25" t="s">
        <v>25</v>
      </c>
      <c r="B1" s="25" t="s">
        <v>657</v>
      </c>
    </row>
    <row r="2" spans="1:2" ht="17.399999999999999">
      <c r="A2" s="26" t="s">
        <v>62</v>
      </c>
      <c r="B2" s="26" t="s">
        <v>638</v>
      </c>
    </row>
    <row r="3" spans="1:2" ht="17.399999999999999">
      <c r="A3" s="26" t="s">
        <v>71</v>
      </c>
      <c r="B3" s="26" t="s">
        <v>638</v>
      </c>
    </row>
    <row r="4" spans="1:2" ht="17.399999999999999">
      <c r="A4" s="26" t="s">
        <v>97</v>
      </c>
      <c r="B4" s="26" t="s">
        <v>364</v>
      </c>
    </row>
    <row r="5" spans="1:2" ht="17.399999999999999">
      <c r="A5" s="26" t="s">
        <v>174</v>
      </c>
      <c r="B5" s="26" t="s">
        <v>167</v>
      </c>
    </row>
    <row r="6" spans="1:2" ht="17.399999999999999">
      <c r="A6" s="26" t="s">
        <v>339</v>
      </c>
      <c r="B6" s="26" t="s">
        <v>639</v>
      </c>
    </row>
    <row r="7" spans="1:2" ht="17.399999999999999">
      <c r="A7" s="26" t="s">
        <v>172</v>
      </c>
      <c r="B7" s="26" t="s">
        <v>167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D65E5-6F77-41E2-97D4-FB68072A030C}">
  <dimension ref="A1:G171"/>
  <sheetViews>
    <sheetView zoomScale="86" workbookViewId="0">
      <selection activeCell="B34" sqref="B34"/>
    </sheetView>
  </sheetViews>
  <sheetFormatPr defaultColWidth="9.09765625" defaultRowHeight="13.8"/>
  <cols>
    <col min="1" max="1" width="21.3984375" style="2" customWidth="1"/>
    <col min="2" max="2" width="51.796875" style="1" bestFit="1" customWidth="1"/>
    <col min="3" max="3" width="22.19921875" style="1" customWidth="1"/>
    <col min="4" max="4" width="24.09765625" style="1" customWidth="1"/>
    <col min="5" max="5" width="16.09765625" style="1" customWidth="1"/>
    <col min="6" max="16384" width="9.09765625" style="1"/>
  </cols>
  <sheetData>
    <row r="1" spans="1:7" ht="15.6">
      <c r="A1" s="30" t="s">
        <v>0</v>
      </c>
      <c r="B1" s="31" t="s">
        <v>524</v>
      </c>
      <c r="C1" s="31" t="s">
        <v>525</v>
      </c>
      <c r="D1" s="31" t="s">
        <v>526</v>
      </c>
      <c r="E1" s="31" t="s">
        <v>670</v>
      </c>
    </row>
    <row r="2" spans="1:7" ht="15">
      <c r="A2" s="20">
        <v>175244332362622</v>
      </c>
      <c r="B2" s="21" t="s">
        <v>527</v>
      </c>
      <c r="C2" s="21">
        <v>0</v>
      </c>
      <c r="D2" s="21">
        <v>1</v>
      </c>
      <c r="E2" s="21" t="str">
        <f>IF(C2=0,"NON-VEG","VEG")</f>
        <v>NON-VEG</v>
      </c>
      <c r="G2" s="1" t="s">
        <v>671</v>
      </c>
    </row>
    <row r="3" spans="1:7" ht="15">
      <c r="A3" s="20">
        <v>175167017704058</v>
      </c>
      <c r="B3" s="21" t="s">
        <v>528</v>
      </c>
      <c r="C3" s="21">
        <v>0</v>
      </c>
      <c r="D3" s="21">
        <v>1</v>
      </c>
      <c r="E3" s="21" t="str">
        <f t="shared" ref="E3:E66" si="0">IF(C3=0,"NON-VEG","VEG")</f>
        <v>NON-VEG</v>
      </c>
    </row>
    <row r="4" spans="1:7" ht="15">
      <c r="A4" s="20">
        <v>175167017704058</v>
      </c>
      <c r="B4" s="21" t="s">
        <v>529</v>
      </c>
      <c r="C4" s="21">
        <v>0</v>
      </c>
      <c r="D4" s="21">
        <v>1</v>
      </c>
      <c r="E4" s="21" t="str">
        <f t="shared" si="0"/>
        <v>NON-VEG</v>
      </c>
    </row>
    <row r="5" spans="1:7" ht="15">
      <c r="A5" s="20">
        <v>175017114796029</v>
      </c>
      <c r="B5" s="21" t="s">
        <v>530</v>
      </c>
      <c r="C5" s="21">
        <v>0</v>
      </c>
      <c r="D5" s="21">
        <v>1</v>
      </c>
      <c r="E5" s="21" t="str">
        <f t="shared" si="0"/>
        <v>NON-VEG</v>
      </c>
    </row>
    <row r="6" spans="1:7" ht="15">
      <c r="A6" s="20">
        <v>175017114796029</v>
      </c>
      <c r="B6" s="21" t="s">
        <v>531</v>
      </c>
      <c r="C6" s="21">
        <v>1</v>
      </c>
      <c r="D6" s="21">
        <v>1</v>
      </c>
      <c r="E6" s="21" t="str">
        <f>IF(C6=0,"NON-VEG","VEG")</f>
        <v>VEG</v>
      </c>
    </row>
    <row r="7" spans="1:7" ht="15">
      <c r="A7" s="20">
        <v>174973046023416</v>
      </c>
      <c r="B7" s="21" t="s">
        <v>532</v>
      </c>
      <c r="C7" s="21">
        <v>1</v>
      </c>
      <c r="D7" s="21">
        <v>1</v>
      </c>
      <c r="E7" s="21" t="str">
        <f t="shared" si="0"/>
        <v>VEG</v>
      </c>
    </row>
    <row r="8" spans="1:7" ht="15">
      <c r="A8" s="20">
        <v>174973046023416</v>
      </c>
      <c r="B8" s="21" t="s">
        <v>533</v>
      </c>
      <c r="C8" s="21">
        <v>1</v>
      </c>
      <c r="D8" s="21">
        <v>1</v>
      </c>
      <c r="E8" s="21" t="str">
        <f>IF(C8=0,"NON-VEG","VEG")</f>
        <v>VEG</v>
      </c>
    </row>
    <row r="9" spans="1:7" ht="15">
      <c r="A9" s="20">
        <v>174906705849277</v>
      </c>
      <c r="B9" s="21" t="s">
        <v>534</v>
      </c>
      <c r="C9" s="21">
        <v>0</v>
      </c>
      <c r="D9" s="21">
        <v>1</v>
      </c>
      <c r="E9" s="21" t="str">
        <f t="shared" si="0"/>
        <v>NON-VEG</v>
      </c>
    </row>
    <row r="10" spans="1:7" ht="15">
      <c r="A10" s="20">
        <v>174906705849277</v>
      </c>
      <c r="B10" s="21" t="s">
        <v>535</v>
      </c>
      <c r="C10" s="21">
        <v>1</v>
      </c>
      <c r="D10" s="21">
        <v>1</v>
      </c>
      <c r="E10" s="21" t="str">
        <f t="shared" si="0"/>
        <v>VEG</v>
      </c>
    </row>
    <row r="11" spans="1:7" ht="15">
      <c r="A11" s="20">
        <v>174329455765789</v>
      </c>
      <c r="B11" s="21" t="s">
        <v>536</v>
      </c>
      <c r="C11" s="21">
        <v>1</v>
      </c>
      <c r="D11" s="21">
        <v>1</v>
      </c>
      <c r="E11" s="21" t="str">
        <f t="shared" si="0"/>
        <v>VEG</v>
      </c>
    </row>
    <row r="12" spans="1:7" ht="15">
      <c r="A12" s="20">
        <v>174329455765789</v>
      </c>
      <c r="B12" s="21" t="s">
        <v>537</v>
      </c>
      <c r="C12" s="21">
        <v>0</v>
      </c>
      <c r="D12" s="21">
        <v>1</v>
      </c>
      <c r="E12" s="21" t="str">
        <f t="shared" si="0"/>
        <v>NON-VEG</v>
      </c>
    </row>
    <row r="13" spans="1:7" ht="15">
      <c r="A13" s="20">
        <v>174318296922309</v>
      </c>
      <c r="B13" s="21" t="s">
        <v>538</v>
      </c>
      <c r="C13" s="21">
        <v>1</v>
      </c>
      <c r="D13" s="21">
        <v>1</v>
      </c>
      <c r="E13" s="21" t="str">
        <f t="shared" si="0"/>
        <v>VEG</v>
      </c>
    </row>
    <row r="14" spans="1:7" ht="15">
      <c r="A14" s="20">
        <v>174318296922309</v>
      </c>
      <c r="B14" s="21" t="s">
        <v>539</v>
      </c>
      <c r="C14" s="21">
        <v>1</v>
      </c>
      <c r="D14" s="21">
        <v>1</v>
      </c>
      <c r="E14" s="21" t="str">
        <f t="shared" si="0"/>
        <v>VEG</v>
      </c>
    </row>
    <row r="15" spans="1:7" ht="15">
      <c r="A15" s="20">
        <v>174118005152904</v>
      </c>
      <c r="B15" s="21" t="s">
        <v>540</v>
      </c>
      <c r="C15" s="21">
        <v>0</v>
      </c>
      <c r="D15" s="21">
        <v>1</v>
      </c>
      <c r="E15" s="21" t="str">
        <f t="shared" si="0"/>
        <v>NON-VEG</v>
      </c>
    </row>
    <row r="16" spans="1:7" ht="15">
      <c r="A16" s="20">
        <v>174075356745024</v>
      </c>
      <c r="B16" s="21" t="s">
        <v>541</v>
      </c>
      <c r="C16" s="21">
        <v>0</v>
      </c>
      <c r="D16" s="21">
        <v>1</v>
      </c>
      <c r="E16" s="21" t="str">
        <f t="shared" si="0"/>
        <v>NON-VEG</v>
      </c>
    </row>
    <row r="17" spans="1:5" ht="15">
      <c r="A17" s="20">
        <v>174075356745024</v>
      </c>
      <c r="B17" s="21" t="s">
        <v>542</v>
      </c>
      <c r="C17" s="21">
        <v>1</v>
      </c>
      <c r="D17" s="21">
        <v>1</v>
      </c>
      <c r="E17" s="21" t="str">
        <f t="shared" si="0"/>
        <v>VEG</v>
      </c>
    </row>
    <row r="18" spans="1:5" ht="15">
      <c r="A18" s="20">
        <v>174067299373268</v>
      </c>
      <c r="B18" s="21" t="s">
        <v>542</v>
      </c>
      <c r="C18" s="21">
        <v>1</v>
      </c>
      <c r="D18" s="21">
        <v>1</v>
      </c>
      <c r="E18" s="21" t="str">
        <f t="shared" si="0"/>
        <v>VEG</v>
      </c>
    </row>
    <row r="19" spans="1:5" ht="15">
      <c r="A19" s="20">
        <v>174067299373268</v>
      </c>
      <c r="B19" s="21" t="s">
        <v>543</v>
      </c>
      <c r="C19" s="21">
        <v>0</v>
      </c>
      <c r="D19" s="21">
        <v>1</v>
      </c>
      <c r="E19" s="21" t="str">
        <f t="shared" si="0"/>
        <v>NON-VEG</v>
      </c>
    </row>
    <row r="20" spans="1:5" ht="15">
      <c r="A20" s="20">
        <v>174058332503576</v>
      </c>
      <c r="B20" s="21" t="s">
        <v>544</v>
      </c>
      <c r="C20" s="21">
        <v>0</v>
      </c>
      <c r="D20" s="21">
        <v>1</v>
      </c>
      <c r="E20" s="21" t="str">
        <f t="shared" si="0"/>
        <v>NON-VEG</v>
      </c>
    </row>
    <row r="21" spans="1:5" ht="15">
      <c r="A21" s="20">
        <v>174037702433562</v>
      </c>
      <c r="B21" s="21" t="s">
        <v>545</v>
      </c>
      <c r="C21" s="21">
        <v>0</v>
      </c>
      <c r="D21" s="21">
        <v>1</v>
      </c>
      <c r="E21" s="21" t="str">
        <f t="shared" si="0"/>
        <v>NON-VEG</v>
      </c>
    </row>
    <row r="22" spans="1:5" ht="15">
      <c r="A22" s="20">
        <v>174026206595017</v>
      </c>
      <c r="B22" s="21" t="s">
        <v>533</v>
      </c>
      <c r="C22" s="21">
        <v>1</v>
      </c>
      <c r="D22" s="21">
        <v>1</v>
      </c>
      <c r="E22" s="21" t="str">
        <f t="shared" si="0"/>
        <v>VEG</v>
      </c>
    </row>
    <row r="23" spans="1:5" ht="15">
      <c r="A23" s="20">
        <v>173972919485563</v>
      </c>
      <c r="B23" s="21" t="s">
        <v>527</v>
      </c>
      <c r="C23" s="21">
        <v>0</v>
      </c>
      <c r="D23" s="21">
        <v>1</v>
      </c>
      <c r="E23" s="21" t="str">
        <f t="shared" si="0"/>
        <v>NON-VEG</v>
      </c>
    </row>
    <row r="24" spans="1:5" ht="15">
      <c r="A24" s="20">
        <v>173961191807457</v>
      </c>
      <c r="B24" s="21" t="s">
        <v>546</v>
      </c>
      <c r="C24" s="21">
        <v>0</v>
      </c>
      <c r="D24" s="21">
        <v>1</v>
      </c>
      <c r="E24" s="21" t="str">
        <f t="shared" si="0"/>
        <v>NON-VEG</v>
      </c>
    </row>
    <row r="25" spans="1:5" ht="15">
      <c r="A25" s="20">
        <v>173961191807457</v>
      </c>
      <c r="B25" s="21" t="s">
        <v>547</v>
      </c>
      <c r="C25" s="21">
        <v>0</v>
      </c>
      <c r="D25" s="21">
        <v>1</v>
      </c>
      <c r="E25" s="21" t="str">
        <f t="shared" si="0"/>
        <v>NON-VEG</v>
      </c>
    </row>
    <row r="26" spans="1:5" ht="15">
      <c r="A26" s="20">
        <v>173953404362535</v>
      </c>
      <c r="B26" s="21" t="s">
        <v>534</v>
      </c>
      <c r="C26" s="21">
        <v>0</v>
      </c>
      <c r="D26" s="21">
        <v>1</v>
      </c>
      <c r="E26" s="21" t="str">
        <f t="shared" si="0"/>
        <v>NON-VEG</v>
      </c>
    </row>
    <row r="27" spans="1:5" ht="15">
      <c r="A27" s="20">
        <v>173953404362535</v>
      </c>
      <c r="B27" s="21" t="s">
        <v>535</v>
      </c>
      <c r="C27" s="21">
        <v>1</v>
      </c>
      <c r="D27" s="21">
        <v>1</v>
      </c>
      <c r="E27" s="21" t="str">
        <f t="shared" si="0"/>
        <v>VEG</v>
      </c>
    </row>
    <row r="28" spans="1:5" ht="15">
      <c r="A28" s="20">
        <v>173934793528823</v>
      </c>
      <c r="B28" s="21" t="s">
        <v>533</v>
      </c>
      <c r="C28" s="21">
        <v>1</v>
      </c>
      <c r="D28" s="21">
        <v>1</v>
      </c>
      <c r="E28" s="21" t="str">
        <f t="shared" si="0"/>
        <v>VEG</v>
      </c>
    </row>
    <row r="29" spans="1:5" ht="15">
      <c r="A29" s="20">
        <v>173886476249693</v>
      </c>
      <c r="B29" s="21" t="s">
        <v>533</v>
      </c>
      <c r="C29" s="21">
        <v>1</v>
      </c>
      <c r="D29" s="21">
        <v>1</v>
      </c>
      <c r="E29" s="21" t="str">
        <f t="shared" si="0"/>
        <v>VEG</v>
      </c>
    </row>
    <row r="30" spans="1:5" ht="15">
      <c r="A30" s="20">
        <v>173886476249693</v>
      </c>
      <c r="B30" s="21" t="s">
        <v>548</v>
      </c>
      <c r="C30" s="21">
        <v>1</v>
      </c>
      <c r="D30" s="21">
        <v>1</v>
      </c>
      <c r="E30" s="21" t="str">
        <f t="shared" si="0"/>
        <v>VEG</v>
      </c>
    </row>
    <row r="31" spans="1:5" ht="15">
      <c r="A31" s="20">
        <v>173848012476255</v>
      </c>
      <c r="B31" s="21" t="s">
        <v>533</v>
      </c>
      <c r="C31" s="21">
        <v>1</v>
      </c>
      <c r="D31" s="21">
        <v>1</v>
      </c>
      <c r="E31" s="21" t="str">
        <f t="shared" si="0"/>
        <v>VEG</v>
      </c>
    </row>
    <row r="32" spans="1:5" ht="15">
      <c r="A32" s="20">
        <v>173848012476255</v>
      </c>
      <c r="B32" s="21" t="s">
        <v>549</v>
      </c>
      <c r="C32" s="21">
        <v>1</v>
      </c>
      <c r="D32" s="21">
        <v>1</v>
      </c>
      <c r="E32" s="21" t="str">
        <f t="shared" si="0"/>
        <v>VEG</v>
      </c>
    </row>
    <row r="33" spans="1:5" ht="15">
      <c r="A33" s="20">
        <v>173787961265182</v>
      </c>
      <c r="B33" s="21" t="s">
        <v>550</v>
      </c>
      <c r="C33" s="21">
        <v>1</v>
      </c>
      <c r="D33" s="21">
        <v>1</v>
      </c>
      <c r="E33" s="21" t="str">
        <f t="shared" si="0"/>
        <v>VEG</v>
      </c>
    </row>
    <row r="34" spans="1:5" ht="15">
      <c r="A34" s="20">
        <v>173787961265182</v>
      </c>
      <c r="B34" s="21" t="s">
        <v>551</v>
      </c>
      <c r="C34" s="21">
        <v>0</v>
      </c>
      <c r="D34" s="21">
        <v>1</v>
      </c>
      <c r="E34" s="21" t="str">
        <f t="shared" si="0"/>
        <v>NON-VEG</v>
      </c>
    </row>
    <row r="35" spans="1:5" ht="15">
      <c r="A35" s="20">
        <v>173787961265182</v>
      </c>
      <c r="B35" s="21" t="s">
        <v>544</v>
      </c>
      <c r="C35" s="21">
        <v>0</v>
      </c>
      <c r="D35" s="21">
        <v>1</v>
      </c>
      <c r="E35" s="21" t="str">
        <f t="shared" si="0"/>
        <v>NON-VEG</v>
      </c>
    </row>
    <row r="36" spans="1:5" ht="15">
      <c r="A36" s="20">
        <v>173627120783219</v>
      </c>
      <c r="B36" s="21" t="s">
        <v>552</v>
      </c>
      <c r="C36" s="21">
        <v>0</v>
      </c>
      <c r="D36" s="21">
        <v>1</v>
      </c>
      <c r="E36" s="21" t="str">
        <f t="shared" si="0"/>
        <v>NON-VEG</v>
      </c>
    </row>
    <row r="37" spans="1:5" ht="15">
      <c r="A37" s="20">
        <v>173528899495632</v>
      </c>
      <c r="B37" s="21" t="s">
        <v>539</v>
      </c>
      <c r="C37" s="21">
        <v>1</v>
      </c>
      <c r="D37" s="21">
        <v>1</v>
      </c>
      <c r="E37" s="21" t="str">
        <f t="shared" si="0"/>
        <v>VEG</v>
      </c>
    </row>
    <row r="38" spans="1:5" ht="15">
      <c r="A38" s="20">
        <v>173528899495632</v>
      </c>
      <c r="B38" s="21" t="s">
        <v>527</v>
      </c>
      <c r="C38" s="21">
        <v>0</v>
      </c>
      <c r="D38" s="21">
        <v>2</v>
      </c>
      <c r="E38" s="21" t="str">
        <f t="shared" si="0"/>
        <v>NON-VEG</v>
      </c>
    </row>
    <row r="39" spans="1:5" ht="15">
      <c r="A39" s="20">
        <v>173508364352211</v>
      </c>
      <c r="B39" s="21" t="s">
        <v>553</v>
      </c>
      <c r="C39" s="21">
        <v>1</v>
      </c>
      <c r="D39" s="21">
        <v>1</v>
      </c>
      <c r="E39" s="21" t="str">
        <f t="shared" si="0"/>
        <v>VEG</v>
      </c>
    </row>
    <row r="40" spans="1:5" ht="15">
      <c r="A40" s="20">
        <v>173508364352211</v>
      </c>
      <c r="B40" s="21" t="s">
        <v>554</v>
      </c>
      <c r="C40" s="21">
        <v>1</v>
      </c>
      <c r="D40" s="21">
        <v>2</v>
      </c>
      <c r="E40" s="21" t="str">
        <f t="shared" si="0"/>
        <v>VEG</v>
      </c>
    </row>
    <row r="41" spans="1:5" ht="15">
      <c r="A41" s="20">
        <v>173162395766364</v>
      </c>
      <c r="B41" s="21" t="s">
        <v>532</v>
      </c>
      <c r="C41" s="21">
        <v>1</v>
      </c>
      <c r="D41" s="21">
        <v>2</v>
      </c>
      <c r="E41" s="21" t="str">
        <f t="shared" si="0"/>
        <v>VEG</v>
      </c>
    </row>
    <row r="42" spans="1:5" ht="15">
      <c r="A42" s="20">
        <v>173162395766364</v>
      </c>
      <c r="B42" s="21" t="s">
        <v>554</v>
      </c>
      <c r="C42" s="21">
        <v>1</v>
      </c>
      <c r="D42" s="21">
        <v>1</v>
      </c>
      <c r="E42" s="21" t="str">
        <f t="shared" si="0"/>
        <v>VEG</v>
      </c>
    </row>
    <row r="43" spans="1:5" ht="15">
      <c r="A43" s="20">
        <v>173162271836174</v>
      </c>
      <c r="B43" s="21" t="s">
        <v>554</v>
      </c>
      <c r="C43" s="21">
        <v>1</v>
      </c>
      <c r="D43" s="21">
        <v>1</v>
      </c>
      <c r="E43" s="21" t="str">
        <f t="shared" si="0"/>
        <v>VEG</v>
      </c>
    </row>
    <row r="44" spans="1:5" ht="15">
      <c r="A44" s="20">
        <v>173162271836174</v>
      </c>
      <c r="B44" s="21" t="s">
        <v>532</v>
      </c>
      <c r="C44" s="21">
        <v>1</v>
      </c>
      <c r="D44" s="21">
        <v>2</v>
      </c>
      <c r="E44" s="21" t="str">
        <f t="shared" si="0"/>
        <v>VEG</v>
      </c>
    </row>
    <row r="45" spans="1:5" ht="15">
      <c r="A45" s="20">
        <v>173021459533483</v>
      </c>
      <c r="B45" s="21" t="s">
        <v>555</v>
      </c>
      <c r="C45" s="21">
        <v>0</v>
      </c>
      <c r="D45" s="21">
        <v>1</v>
      </c>
      <c r="E45" s="21" t="str">
        <f t="shared" si="0"/>
        <v>NON-VEG</v>
      </c>
    </row>
    <row r="46" spans="1:5" ht="15">
      <c r="A46" s="20">
        <v>172937451496694</v>
      </c>
      <c r="B46" s="21" t="s">
        <v>556</v>
      </c>
      <c r="C46" s="21">
        <v>0</v>
      </c>
      <c r="D46" s="21">
        <v>1</v>
      </c>
      <c r="E46" s="21" t="str">
        <f t="shared" si="0"/>
        <v>NON-VEG</v>
      </c>
    </row>
    <row r="47" spans="1:5" ht="15">
      <c r="A47" s="20">
        <v>172865582370674</v>
      </c>
      <c r="B47" s="21" t="s">
        <v>557</v>
      </c>
      <c r="C47" s="21">
        <v>1</v>
      </c>
      <c r="D47" s="21">
        <v>1</v>
      </c>
      <c r="E47" s="21" t="str">
        <f t="shared" si="0"/>
        <v>VEG</v>
      </c>
    </row>
    <row r="48" spans="1:5" ht="15">
      <c r="A48" s="20">
        <v>172849812190412</v>
      </c>
      <c r="B48" s="21" t="s">
        <v>534</v>
      </c>
      <c r="C48" s="21">
        <v>0</v>
      </c>
      <c r="D48" s="21">
        <v>1</v>
      </c>
      <c r="E48" s="21" t="str">
        <f t="shared" si="0"/>
        <v>NON-VEG</v>
      </c>
    </row>
    <row r="49" spans="1:5" ht="15">
      <c r="A49" s="20">
        <v>172765721740638</v>
      </c>
      <c r="B49" s="21" t="s">
        <v>558</v>
      </c>
      <c r="C49" s="21">
        <v>0</v>
      </c>
      <c r="D49" s="21">
        <v>1</v>
      </c>
      <c r="E49" s="21" t="str">
        <f t="shared" si="0"/>
        <v>NON-VEG</v>
      </c>
    </row>
    <row r="50" spans="1:5" ht="15">
      <c r="A50" s="20">
        <v>172765721740638</v>
      </c>
      <c r="B50" s="21" t="s">
        <v>559</v>
      </c>
      <c r="C50" s="21">
        <v>0</v>
      </c>
      <c r="D50" s="21">
        <v>1</v>
      </c>
      <c r="E50" s="21" t="str">
        <f t="shared" si="0"/>
        <v>NON-VEG</v>
      </c>
    </row>
    <row r="51" spans="1:5" ht="15">
      <c r="A51" s="20">
        <v>172415621290914</v>
      </c>
      <c r="B51" s="21" t="s">
        <v>559</v>
      </c>
      <c r="C51" s="21">
        <v>0</v>
      </c>
      <c r="D51" s="21">
        <v>1</v>
      </c>
      <c r="E51" s="21" t="str">
        <f t="shared" si="0"/>
        <v>NON-VEG</v>
      </c>
    </row>
    <row r="52" spans="1:5" ht="15">
      <c r="A52" s="20">
        <v>171120236353593</v>
      </c>
      <c r="B52" s="21" t="s">
        <v>559</v>
      </c>
      <c r="C52" s="21">
        <v>0</v>
      </c>
      <c r="D52" s="21">
        <v>1</v>
      </c>
      <c r="E52" s="21" t="str">
        <f t="shared" si="0"/>
        <v>NON-VEG</v>
      </c>
    </row>
    <row r="53" spans="1:5" ht="15">
      <c r="A53" s="20">
        <v>170949181342493</v>
      </c>
      <c r="B53" s="21" t="s">
        <v>559</v>
      </c>
      <c r="C53" s="21">
        <v>0</v>
      </c>
      <c r="D53" s="21">
        <v>1</v>
      </c>
      <c r="E53" s="21" t="str">
        <f t="shared" si="0"/>
        <v>NON-VEG</v>
      </c>
    </row>
    <row r="54" spans="1:5" ht="15">
      <c r="A54" s="20">
        <v>170849767634192</v>
      </c>
      <c r="B54" s="21" t="s">
        <v>559</v>
      </c>
      <c r="C54" s="21">
        <v>0</v>
      </c>
      <c r="D54" s="21">
        <v>1</v>
      </c>
      <c r="E54" s="21" t="str">
        <f t="shared" si="0"/>
        <v>NON-VEG</v>
      </c>
    </row>
    <row r="55" spans="1:5" ht="15">
      <c r="A55" s="20">
        <v>170326417874188</v>
      </c>
      <c r="B55" s="21" t="s">
        <v>560</v>
      </c>
      <c r="C55" s="21">
        <v>0</v>
      </c>
      <c r="D55" s="21">
        <v>1</v>
      </c>
      <c r="E55" s="21" t="str">
        <f t="shared" si="0"/>
        <v>NON-VEG</v>
      </c>
    </row>
    <row r="56" spans="1:5" ht="15">
      <c r="A56" s="20">
        <v>169997934599848</v>
      </c>
      <c r="B56" s="21" t="s">
        <v>560</v>
      </c>
      <c r="C56" s="21">
        <v>0</v>
      </c>
      <c r="D56" s="21">
        <v>1</v>
      </c>
      <c r="E56" s="21" t="str">
        <f t="shared" si="0"/>
        <v>NON-VEG</v>
      </c>
    </row>
    <row r="57" spans="1:5" ht="15">
      <c r="A57" s="20">
        <v>169997934599848</v>
      </c>
      <c r="B57" s="21" t="s">
        <v>561</v>
      </c>
      <c r="C57" s="21">
        <v>0</v>
      </c>
      <c r="D57" s="21">
        <v>1</v>
      </c>
      <c r="E57" s="21" t="str">
        <f t="shared" si="0"/>
        <v>NON-VEG</v>
      </c>
    </row>
    <row r="58" spans="1:5" ht="15">
      <c r="A58" s="20">
        <v>169054716176265</v>
      </c>
      <c r="B58" s="21" t="s">
        <v>560</v>
      </c>
      <c r="C58" s="21">
        <v>0</v>
      </c>
      <c r="D58" s="21">
        <v>1</v>
      </c>
      <c r="E58" s="21" t="str">
        <f t="shared" si="0"/>
        <v>NON-VEG</v>
      </c>
    </row>
    <row r="59" spans="1:5" ht="15">
      <c r="A59" s="20">
        <v>168959031219038</v>
      </c>
      <c r="B59" s="21" t="s">
        <v>561</v>
      </c>
      <c r="C59" s="21">
        <v>0</v>
      </c>
      <c r="D59" s="21">
        <v>1</v>
      </c>
      <c r="E59" s="21" t="str">
        <f t="shared" si="0"/>
        <v>NON-VEG</v>
      </c>
    </row>
    <row r="60" spans="1:5" ht="15">
      <c r="A60" s="20">
        <v>168877172918547</v>
      </c>
      <c r="B60" s="21" t="s">
        <v>562</v>
      </c>
      <c r="C60" s="21">
        <v>0</v>
      </c>
      <c r="D60" s="21">
        <v>1</v>
      </c>
      <c r="E60" s="21" t="str">
        <f t="shared" si="0"/>
        <v>NON-VEG</v>
      </c>
    </row>
    <row r="61" spans="1:5" ht="15">
      <c r="A61" s="20">
        <v>168622214022977</v>
      </c>
      <c r="B61" s="21" t="s">
        <v>561</v>
      </c>
      <c r="C61" s="21">
        <v>0</v>
      </c>
      <c r="D61" s="21">
        <v>1</v>
      </c>
      <c r="E61" s="21" t="str">
        <f t="shared" si="0"/>
        <v>NON-VEG</v>
      </c>
    </row>
    <row r="62" spans="1:5" ht="15">
      <c r="A62" s="20">
        <v>168513609258675</v>
      </c>
      <c r="B62" s="21" t="s">
        <v>529</v>
      </c>
      <c r="C62" s="21">
        <v>0</v>
      </c>
      <c r="D62" s="21">
        <v>1</v>
      </c>
      <c r="E62" s="21" t="str">
        <f t="shared" si="0"/>
        <v>NON-VEG</v>
      </c>
    </row>
    <row r="63" spans="1:5" ht="15">
      <c r="A63" s="20">
        <v>168513609258675</v>
      </c>
      <c r="B63" s="21" t="s">
        <v>563</v>
      </c>
      <c r="C63" s="21">
        <v>0</v>
      </c>
      <c r="D63" s="21">
        <v>1</v>
      </c>
      <c r="E63" s="21" t="str">
        <f t="shared" si="0"/>
        <v>NON-VEG</v>
      </c>
    </row>
    <row r="64" spans="1:5" ht="15">
      <c r="A64" s="20">
        <v>168438354785516</v>
      </c>
      <c r="B64" s="21" t="s">
        <v>536</v>
      </c>
      <c r="C64" s="21">
        <v>1</v>
      </c>
      <c r="D64" s="21">
        <v>1</v>
      </c>
      <c r="E64" s="21" t="str">
        <f t="shared" si="0"/>
        <v>VEG</v>
      </c>
    </row>
    <row r="65" spans="1:5" ht="15">
      <c r="A65" s="20">
        <v>168293863851738</v>
      </c>
      <c r="B65" s="21" t="s">
        <v>564</v>
      </c>
      <c r="C65" s="21">
        <v>1</v>
      </c>
      <c r="D65" s="21">
        <v>1</v>
      </c>
      <c r="E65" s="21" t="str">
        <f t="shared" si="0"/>
        <v>VEG</v>
      </c>
    </row>
    <row r="66" spans="1:5" ht="15">
      <c r="A66" s="20">
        <v>168293863851738</v>
      </c>
      <c r="B66" s="21" t="s">
        <v>565</v>
      </c>
      <c r="C66" s="21">
        <v>1</v>
      </c>
      <c r="D66" s="21">
        <v>1</v>
      </c>
      <c r="E66" s="21" t="str">
        <f t="shared" si="0"/>
        <v>VEG</v>
      </c>
    </row>
    <row r="67" spans="1:5" ht="15">
      <c r="A67" s="20">
        <v>168028113662672</v>
      </c>
      <c r="B67" s="21" t="s">
        <v>566</v>
      </c>
      <c r="C67" s="21">
        <v>0</v>
      </c>
      <c r="D67" s="21">
        <v>1</v>
      </c>
      <c r="E67" s="21" t="str">
        <f t="shared" ref="E67:E130" si="1">IF(C67=0,"NON-VEG","VEG")</f>
        <v>NON-VEG</v>
      </c>
    </row>
    <row r="68" spans="1:5" ht="15">
      <c r="A68" s="20">
        <v>168013539245633</v>
      </c>
      <c r="B68" s="21" t="s">
        <v>561</v>
      </c>
      <c r="C68" s="21">
        <v>0</v>
      </c>
      <c r="D68" s="21">
        <v>1</v>
      </c>
      <c r="E68" s="21" t="str">
        <f t="shared" si="1"/>
        <v>NON-VEG</v>
      </c>
    </row>
    <row r="69" spans="1:5" ht="15">
      <c r="A69" s="20">
        <v>167927988529759</v>
      </c>
      <c r="B69" s="21" t="s">
        <v>566</v>
      </c>
      <c r="C69" s="21">
        <v>0</v>
      </c>
      <c r="D69" s="21">
        <v>1</v>
      </c>
      <c r="E69" s="21" t="str">
        <f t="shared" si="1"/>
        <v>NON-VEG</v>
      </c>
    </row>
    <row r="70" spans="1:5" ht="15">
      <c r="A70" s="20">
        <v>167230102604894</v>
      </c>
      <c r="B70" s="21" t="s">
        <v>567</v>
      </c>
      <c r="C70" s="21">
        <v>0</v>
      </c>
      <c r="D70" s="21">
        <v>1</v>
      </c>
      <c r="E70" s="21" t="str">
        <f t="shared" si="1"/>
        <v>NON-VEG</v>
      </c>
    </row>
    <row r="71" spans="1:5" ht="15">
      <c r="A71" s="20">
        <v>167230102604894</v>
      </c>
      <c r="B71" s="21" t="s">
        <v>568</v>
      </c>
      <c r="C71" s="21">
        <v>0</v>
      </c>
      <c r="D71" s="21">
        <v>1</v>
      </c>
      <c r="E71" s="21" t="str">
        <f t="shared" si="1"/>
        <v>NON-VEG</v>
      </c>
    </row>
    <row r="72" spans="1:5" ht="15">
      <c r="A72" s="20">
        <v>167065261006312</v>
      </c>
      <c r="B72" s="21" t="s">
        <v>569</v>
      </c>
      <c r="C72" s="21">
        <v>0</v>
      </c>
      <c r="D72" s="21">
        <v>1</v>
      </c>
      <c r="E72" s="21" t="str">
        <f t="shared" si="1"/>
        <v>NON-VEG</v>
      </c>
    </row>
    <row r="73" spans="1:5" ht="15">
      <c r="A73" s="20">
        <v>167041647226680</v>
      </c>
      <c r="B73" s="21" t="s">
        <v>561</v>
      </c>
      <c r="C73" s="21">
        <v>0</v>
      </c>
      <c r="D73" s="21">
        <v>1</v>
      </c>
      <c r="E73" s="21" t="str">
        <f t="shared" si="1"/>
        <v>NON-VEG</v>
      </c>
    </row>
    <row r="74" spans="1:5" ht="15">
      <c r="A74" s="20">
        <v>166952305677312</v>
      </c>
      <c r="B74" s="21" t="s">
        <v>570</v>
      </c>
      <c r="C74" s="21">
        <v>1</v>
      </c>
      <c r="D74" s="21">
        <v>1</v>
      </c>
      <c r="E74" s="21" t="str">
        <f t="shared" si="1"/>
        <v>VEG</v>
      </c>
    </row>
    <row r="75" spans="1:5" ht="15">
      <c r="A75" s="20">
        <v>166803724653459</v>
      </c>
      <c r="B75" s="21" t="s">
        <v>571</v>
      </c>
      <c r="C75" s="21">
        <v>0</v>
      </c>
      <c r="D75" s="21">
        <v>1</v>
      </c>
      <c r="E75" s="21" t="str">
        <f t="shared" si="1"/>
        <v>NON-VEG</v>
      </c>
    </row>
    <row r="76" spans="1:5" ht="15">
      <c r="A76" s="20">
        <v>165960896748502</v>
      </c>
      <c r="B76" s="21" t="s">
        <v>572</v>
      </c>
      <c r="C76" s="21">
        <v>1</v>
      </c>
      <c r="D76" s="21">
        <v>1</v>
      </c>
      <c r="E76" s="21" t="str">
        <f t="shared" si="1"/>
        <v>VEG</v>
      </c>
    </row>
    <row r="77" spans="1:5" ht="15">
      <c r="A77" s="20">
        <v>165960896748502</v>
      </c>
      <c r="B77" s="21" t="s">
        <v>573</v>
      </c>
      <c r="C77" s="21">
        <v>1</v>
      </c>
      <c r="D77" s="21">
        <v>1</v>
      </c>
      <c r="E77" s="21" t="str">
        <f t="shared" si="1"/>
        <v>VEG</v>
      </c>
    </row>
    <row r="78" spans="1:5" ht="15">
      <c r="A78" s="20">
        <v>165923274381702</v>
      </c>
      <c r="B78" s="21" t="s">
        <v>574</v>
      </c>
      <c r="C78" s="21">
        <v>0</v>
      </c>
      <c r="D78" s="21">
        <v>1</v>
      </c>
      <c r="E78" s="21" t="str">
        <f t="shared" si="1"/>
        <v>NON-VEG</v>
      </c>
    </row>
    <row r="79" spans="1:5" ht="15">
      <c r="A79" s="20">
        <v>165854296189400</v>
      </c>
      <c r="B79" s="21" t="s">
        <v>566</v>
      </c>
      <c r="C79" s="21">
        <v>0</v>
      </c>
      <c r="D79" s="21">
        <v>1</v>
      </c>
      <c r="E79" s="21" t="str">
        <f t="shared" si="1"/>
        <v>NON-VEG</v>
      </c>
    </row>
    <row r="80" spans="1:5" ht="15">
      <c r="A80" s="20">
        <v>165409130967084</v>
      </c>
      <c r="B80" s="21" t="s">
        <v>566</v>
      </c>
      <c r="C80" s="21">
        <v>0</v>
      </c>
      <c r="D80" s="21">
        <v>1</v>
      </c>
      <c r="E80" s="21" t="str">
        <f t="shared" si="1"/>
        <v>NON-VEG</v>
      </c>
    </row>
    <row r="81" spans="1:5" ht="15">
      <c r="A81" s="20">
        <v>165341581288776</v>
      </c>
      <c r="B81" s="21" t="s">
        <v>575</v>
      </c>
      <c r="C81" s="21">
        <v>1</v>
      </c>
      <c r="D81" s="21">
        <v>1</v>
      </c>
      <c r="E81" s="21" t="str">
        <f t="shared" si="1"/>
        <v>VEG</v>
      </c>
    </row>
    <row r="82" spans="1:5" ht="15">
      <c r="A82" s="20">
        <v>164743294943602</v>
      </c>
      <c r="B82" s="21" t="s">
        <v>576</v>
      </c>
      <c r="C82" s="21">
        <v>1</v>
      </c>
      <c r="D82" s="21">
        <v>1</v>
      </c>
      <c r="E82" s="21" t="str">
        <f t="shared" si="1"/>
        <v>VEG</v>
      </c>
    </row>
    <row r="83" spans="1:5" ht="15">
      <c r="A83" s="20">
        <v>164743294943602</v>
      </c>
      <c r="B83" s="21" t="s">
        <v>576</v>
      </c>
      <c r="C83" s="21">
        <v>1</v>
      </c>
      <c r="D83" s="21">
        <v>1</v>
      </c>
      <c r="E83" s="21" t="str">
        <f t="shared" si="1"/>
        <v>VEG</v>
      </c>
    </row>
    <row r="84" spans="1:5" ht="15">
      <c r="A84" s="20">
        <v>164714296625099</v>
      </c>
      <c r="B84" s="21" t="s">
        <v>566</v>
      </c>
      <c r="C84" s="21">
        <v>0</v>
      </c>
      <c r="D84" s="21">
        <v>1</v>
      </c>
      <c r="E84" s="21" t="str">
        <f t="shared" si="1"/>
        <v>NON-VEG</v>
      </c>
    </row>
    <row r="85" spans="1:5" ht="15">
      <c r="A85" s="20">
        <v>164376172877898</v>
      </c>
      <c r="B85" s="21" t="s">
        <v>577</v>
      </c>
      <c r="C85" s="21">
        <v>0</v>
      </c>
      <c r="D85" s="21">
        <v>1</v>
      </c>
      <c r="E85" s="21" t="str">
        <f t="shared" si="1"/>
        <v>NON-VEG</v>
      </c>
    </row>
    <row r="86" spans="1:5" ht="15">
      <c r="A86" s="20">
        <v>164376172877898</v>
      </c>
      <c r="B86" s="21" t="s">
        <v>570</v>
      </c>
      <c r="C86" s="21">
        <v>1</v>
      </c>
      <c r="D86" s="21">
        <v>1</v>
      </c>
      <c r="E86" s="21" t="str">
        <f t="shared" si="1"/>
        <v>VEG</v>
      </c>
    </row>
    <row r="87" spans="1:5" ht="15">
      <c r="A87" s="20">
        <v>164376172877898</v>
      </c>
      <c r="B87" s="21" t="s">
        <v>578</v>
      </c>
      <c r="C87" s="21">
        <v>0</v>
      </c>
      <c r="D87" s="21">
        <v>1</v>
      </c>
      <c r="E87" s="21" t="str">
        <f t="shared" si="1"/>
        <v>NON-VEG</v>
      </c>
    </row>
    <row r="88" spans="1:5" ht="15">
      <c r="A88" s="20">
        <v>164376027513893</v>
      </c>
      <c r="B88" s="21" t="s">
        <v>578</v>
      </c>
      <c r="C88" s="21">
        <v>0</v>
      </c>
      <c r="D88" s="21">
        <v>1</v>
      </c>
      <c r="E88" s="21" t="str">
        <f t="shared" si="1"/>
        <v>NON-VEG</v>
      </c>
    </row>
    <row r="89" spans="1:5" ht="15">
      <c r="A89" s="20">
        <v>164376027513893</v>
      </c>
      <c r="B89" s="21" t="s">
        <v>570</v>
      </c>
      <c r="C89" s="21">
        <v>1</v>
      </c>
      <c r="D89" s="21">
        <v>1</v>
      </c>
      <c r="E89" s="21" t="str">
        <f t="shared" si="1"/>
        <v>VEG</v>
      </c>
    </row>
    <row r="90" spans="1:5" ht="15">
      <c r="A90" s="20">
        <v>164191765873335</v>
      </c>
      <c r="B90" s="21" t="s">
        <v>579</v>
      </c>
      <c r="C90" s="21">
        <v>0</v>
      </c>
      <c r="D90" s="21">
        <v>1</v>
      </c>
      <c r="E90" s="21" t="str">
        <f t="shared" si="1"/>
        <v>NON-VEG</v>
      </c>
    </row>
    <row r="91" spans="1:5" ht="15">
      <c r="A91" s="20">
        <v>164191765873335</v>
      </c>
      <c r="B91" s="21" t="s">
        <v>580</v>
      </c>
      <c r="C91" s="21">
        <v>1</v>
      </c>
      <c r="D91" s="21">
        <v>1</v>
      </c>
      <c r="E91" s="21" t="str">
        <f t="shared" si="1"/>
        <v>VEG</v>
      </c>
    </row>
    <row r="92" spans="1:5" ht="15">
      <c r="A92" s="20">
        <v>163711888473406</v>
      </c>
      <c r="B92" s="21" t="s">
        <v>581</v>
      </c>
      <c r="C92" s="21">
        <v>1</v>
      </c>
      <c r="D92" s="21">
        <v>1</v>
      </c>
      <c r="E92" s="21" t="str">
        <f t="shared" si="1"/>
        <v>VEG</v>
      </c>
    </row>
    <row r="93" spans="1:5" ht="15">
      <c r="A93" s="20">
        <v>163004675209983</v>
      </c>
      <c r="B93" s="21" t="s">
        <v>567</v>
      </c>
      <c r="C93" s="21">
        <v>0</v>
      </c>
      <c r="D93" s="21">
        <v>1</v>
      </c>
      <c r="E93" s="21" t="str">
        <f t="shared" si="1"/>
        <v>NON-VEG</v>
      </c>
    </row>
    <row r="94" spans="1:5" ht="15">
      <c r="A94" s="20">
        <v>163004675209983</v>
      </c>
      <c r="B94" s="21" t="s">
        <v>568</v>
      </c>
      <c r="C94" s="21">
        <v>0</v>
      </c>
      <c r="D94" s="21">
        <v>1</v>
      </c>
      <c r="E94" s="21" t="str">
        <f t="shared" si="1"/>
        <v>NON-VEG</v>
      </c>
    </row>
    <row r="95" spans="1:5" ht="15">
      <c r="A95" s="20">
        <v>163004361179135</v>
      </c>
      <c r="B95" s="21" t="s">
        <v>536</v>
      </c>
      <c r="C95" s="21">
        <v>1</v>
      </c>
      <c r="D95" s="21">
        <v>1</v>
      </c>
      <c r="E95" s="21" t="str">
        <f t="shared" si="1"/>
        <v>VEG</v>
      </c>
    </row>
    <row r="96" spans="1:5" ht="15">
      <c r="A96" s="20">
        <v>162553743923962</v>
      </c>
      <c r="B96" s="21" t="s">
        <v>582</v>
      </c>
      <c r="C96" s="21">
        <v>0</v>
      </c>
      <c r="D96" s="21">
        <v>1</v>
      </c>
      <c r="E96" s="21" t="str">
        <f t="shared" si="1"/>
        <v>NON-VEG</v>
      </c>
    </row>
    <row r="97" spans="1:5" ht="15">
      <c r="A97" s="20">
        <v>162553743923962</v>
      </c>
      <c r="B97" s="21" t="s">
        <v>583</v>
      </c>
      <c r="C97" s="21">
        <v>0</v>
      </c>
      <c r="D97" s="21">
        <v>1</v>
      </c>
      <c r="E97" s="21" t="str">
        <f t="shared" si="1"/>
        <v>NON-VEG</v>
      </c>
    </row>
    <row r="98" spans="1:5" ht="15">
      <c r="A98" s="20">
        <v>162461263812077</v>
      </c>
      <c r="B98" s="21" t="s">
        <v>583</v>
      </c>
      <c r="C98" s="21">
        <v>0</v>
      </c>
      <c r="D98" s="21">
        <v>1</v>
      </c>
      <c r="E98" s="21" t="str">
        <f t="shared" si="1"/>
        <v>NON-VEG</v>
      </c>
    </row>
    <row r="99" spans="1:5" ht="15">
      <c r="A99" s="20">
        <v>161080636531967</v>
      </c>
      <c r="B99" s="21" t="s">
        <v>584</v>
      </c>
      <c r="C99" s="21">
        <v>0</v>
      </c>
      <c r="D99" s="21">
        <v>1</v>
      </c>
      <c r="E99" s="21" t="str">
        <f t="shared" si="1"/>
        <v>NON-VEG</v>
      </c>
    </row>
    <row r="100" spans="1:5" ht="15">
      <c r="A100" s="20">
        <v>160474594456670</v>
      </c>
      <c r="B100" s="21" t="s">
        <v>585</v>
      </c>
      <c r="C100" s="21">
        <v>0</v>
      </c>
      <c r="D100" s="21">
        <v>1</v>
      </c>
      <c r="E100" s="21" t="str">
        <f t="shared" si="1"/>
        <v>NON-VEG</v>
      </c>
    </row>
    <row r="101" spans="1:5" ht="15">
      <c r="A101" s="20">
        <v>159955886050893</v>
      </c>
      <c r="B101" s="21" t="s">
        <v>586</v>
      </c>
      <c r="C101" s="21">
        <v>0</v>
      </c>
      <c r="D101" s="21">
        <v>1</v>
      </c>
      <c r="E101" s="21" t="str">
        <f t="shared" si="1"/>
        <v>NON-VEG</v>
      </c>
    </row>
    <row r="102" spans="1:5" ht="15">
      <c r="A102" s="20">
        <v>159955886050893</v>
      </c>
      <c r="B102" s="21" t="s">
        <v>587</v>
      </c>
      <c r="C102" s="21">
        <v>1</v>
      </c>
      <c r="D102" s="21">
        <v>3</v>
      </c>
      <c r="E102" s="21" t="str">
        <f t="shared" si="1"/>
        <v>VEG</v>
      </c>
    </row>
    <row r="103" spans="1:5" ht="15">
      <c r="A103" s="20">
        <v>159700431113615</v>
      </c>
      <c r="B103" s="21" t="s">
        <v>588</v>
      </c>
      <c r="C103" s="21">
        <v>1</v>
      </c>
      <c r="D103" s="21">
        <v>1</v>
      </c>
      <c r="E103" s="21" t="str">
        <f t="shared" si="1"/>
        <v>VEG</v>
      </c>
    </row>
    <row r="104" spans="1:5" ht="15">
      <c r="A104" s="20">
        <v>159700431113615</v>
      </c>
      <c r="B104" s="21" t="s">
        <v>589</v>
      </c>
      <c r="C104" s="21">
        <v>1</v>
      </c>
      <c r="D104" s="21">
        <v>1</v>
      </c>
      <c r="E104" s="21" t="str">
        <f t="shared" si="1"/>
        <v>VEG</v>
      </c>
    </row>
    <row r="105" spans="1:5" ht="15">
      <c r="A105" s="20">
        <v>159024606634682</v>
      </c>
      <c r="B105" s="21" t="s">
        <v>587</v>
      </c>
      <c r="C105" s="21">
        <v>1</v>
      </c>
      <c r="D105" s="21">
        <v>2</v>
      </c>
      <c r="E105" s="21" t="str">
        <f t="shared" si="1"/>
        <v>VEG</v>
      </c>
    </row>
    <row r="106" spans="1:5" ht="15">
      <c r="A106" s="20">
        <v>159024606634682</v>
      </c>
      <c r="B106" s="21" t="s">
        <v>590</v>
      </c>
      <c r="C106" s="21">
        <v>1</v>
      </c>
      <c r="D106" s="21">
        <v>2</v>
      </c>
      <c r="E106" s="21" t="str">
        <f t="shared" si="1"/>
        <v>VEG</v>
      </c>
    </row>
    <row r="107" spans="1:5" ht="15">
      <c r="A107" s="20">
        <v>159024606634682</v>
      </c>
      <c r="B107" s="21" t="s">
        <v>591</v>
      </c>
      <c r="C107" s="21">
        <v>1</v>
      </c>
      <c r="D107" s="21">
        <v>1</v>
      </c>
      <c r="E107" s="21" t="str">
        <f t="shared" si="1"/>
        <v>VEG</v>
      </c>
    </row>
    <row r="108" spans="1:5" ht="15">
      <c r="A108" s="20">
        <v>159024606634682</v>
      </c>
      <c r="B108" s="21" t="s">
        <v>591</v>
      </c>
      <c r="C108" s="21">
        <v>1</v>
      </c>
      <c r="D108" s="21">
        <v>1</v>
      </c>
      <c r="E108" s="21" t="str">
        <f t="shared" si="1"/>
        <v>VEG</v>
      </c>
    </row>
    <row r="109" spans="1:5" ht="15">
      <c r="A109" s="20">
        <v>159024606634682</v>
      </c>
      <c r="B109" s="21" t="s">
        <v>592</v>
      </c>
      <c r="C109" s="21">
        <v>0</v>
      </c>
      <c r="D109" s="21">
        <v>1</v>
      </c>
      <c r="E109" s="21" t="str">
        <f t="shared" si="1"/>
        <v>NON-VEG</v>
      </c>
    </row>
    <row r="110" spans="1:5" ht="15">
      <c r="A110" s="20">
        <v>158421216354293</v>
      </c>
      <c r="B110" s="21" t="s">
        <v>593</v>
      </c>
      <c r="C110" s="21">
        <v>0</v>
      </c>
      <c r="D110" s="21">
        <v>1</v>
      </c>
      <c r="E110" s="21" t="str">
        <f t="shared" si="1"/>
        <v>NON-VEG</v>
      </c>
    </row>
    <row r="111" spans="1:5" ht="15">
      <c r="A111" s="20">
        <v>158421216354293</v>
      </c>
      <c r="B111" s="21" t="s">
        <v>594</v>
      </c>
      <c r="C111" s="21">
        <v>0</v>
      </c>
      <c r="D111" s="21">
        <v>1</v>
      </c>
      <c r="E111" s="21" t="str">
        <f t="shared" si="1"/>
        <v>NON-VEG</v>
      </c>
    </row>
    <row r="112" spans="1:5" ht="15">
      <c r="A112" s="20">
        <v>158334414702466</v>
      </c>
      <c r="B112" s="21" t="s">
        <v>556</v>
      </c>
      <c r="C112" s="21">
        <v>0</v>
      </c>
      <c r="D112" s="21">
        <v>1</v>
      </c>
      <c r="E112" s="21" t="str">
        <f t="shared" si="1"/>
        <v>NON-VEG</v>
      </c>
    </row>
    <row r="113" spans="1:5" ht="15">
      <c r="A113" s="20">
        <v>158133339719955</v>
      </c>
      <c r="B113" s="21" t="s">
        <v>559</v>
      </c>
      <c r="C113" s="21">
        <v>0</v>
      </c>
      <c r="D113" s="21">
        <v>1</v>
      </c>
      <c r="E113" s="21" t="str">
        <f t="shared" si="1"/>
        <v>NON-VEG</v>
      </c>
    </row>
    <row r="114" spans="1:5" ht="15">
      <c r="A114" s="20">
        <v>158078123542130</v>
      </c>
      <c r="B114" s="21" t="s">
        <v>595</v>
      </c>
      <c r="C114" s="21">
        <v>0</v>
      </c>
      <c r="D114" s="21">
        <v>1</v>
      </c>
      <c r="E114" s="21" t="str">
        <f t="shared" si="1"/>
        <v>NON-VEG</v>
      </c>
    </row>
    <row r="115" spans="1:5" ht="15">
      <c r="A115" s="20">
        <v>158041541026826</v>
      </c>
      <c r="B115" s="21" t="s">
        <v>596</v>
      </c>
      <c r="C115" s="21">
        <v>0</v>
      </c>
      <c r="D115" s="21">
        <v>1</v>
      </c>
      <c r="E115" s="21" t="str">
        <f t="shared" si="1"/>
        <v>NON-VEG</v>
      </c>
    </row>
    <row r="116" spans="1:5" ht="15">
      <c r="A116" s="20">
        <v>157279336071863</v>
      </c>
      <c r="B116" s="21" t="s">
        <v>597</v>
      </c>
      <c r="C116" s="21">
        <v>0</v>
      </c>
      <c r="D116" s="21">
        <v>1</v>
      </c>
      <c r="E116" s="21" t="str">
        <f t="shared" si="1"/>
        <v>NON-VEG</v>
      </c>
    </row>
    <row r="117" spans="1:5" ht="15">
      <c r="A117" s="20">
        <v>157212479386394</v>
      </c>
      <c r="B117" s="21" t="s">
        <v>598</v>
      </c>
      <c r="C117" s="21">
        <v>0</v>
      </c>
      <c r="D117" s="21">
        <v>1</v>
      </c>
      <c r="E117" s="21" t="str">
        <f t="shared" si="1"/>
        <v>NON-VEG</v>
      </c>
    </row>
    <row r="118" spans="1:5" ht="15">
      <c r="A118" s="20">
        <v>157095860714592</v>
      </c>
      <c r="B118" s="21" t="s">
        <v>599</v>
      </c>
      <c r="C118" s="21">
        <v>1</v>
      </c>
      <c r="D118" s="21">
        <v>1</v>
      </c>
      <c r="E118" s="21" t="str">
        <f t="shared" si="1"/>
        <v>VEG</v>
      </c>
    </row>
    <row r="119" spans="1:5" ht="15">
      <c r="A119" s="20">
        <v>157095860714592</v>
      </c>
      <c r="B119" s="21" t="s">
        <v>579</v>
      </c>
      <c r="C119" s="21">
        <v>0</v>
      </c>
      <c r="D119" s="21">
        <v>1</v>
      </c>
      <c r="E119" s="21" t="str">
        <f t="shared" si="1"/>
        <v>NON-VEG</v>
      </c>
    </row>
    <row r="120" spans="1:5" ht="15">
      <c r="A120" s="20">
        <v>156956128612767</v>
      </c>
      <c r="B120" s="21" t="s">
        <v>600</v>
      </c>
      <c r="C120" s="21">
        <v>1</v>
      </c>
      <c r="D120" s="21">
        <v>1</v>
      </c>
      <c r="E120" s="21" t="str">
        <f t="shared" si="1"/>
        <v>VEG</v>
      </c>
    </row>
    <row r="121" spans="1:5" ht="15">
      <c r="A121" s="20">
        <v>156956128612767</v>
      </c>
      <c r="B121" s="21" t="s">
        <v>597</v>
      </c>
      <c r="C121" s="21">
        <v>0</v>
      </c>
      <c r="D121" s="21">
        <v>1</v>
      </c>
      <c r="E121" s="21" t="str">
        <f t="shared" si="1"/>
        <v>NON-VEG</v>
      </c>
    </row>
    <row r="122" spans="1:5" ht="15">
      <c r="A122" s="20">
        <v>156923241346336</v>
      </c>
      <c r="B122" s="21" t="s">
        <v>586</v>
      </c>
      <c r="C122" s="21">
        <v>0</v>
      </c>
      <c r="D122" s="21">
        <v>1</v>
      </c>
      <c r="E122" s="21" t="str">
        <f t="shared" si="1"/>
        <v>NON-VEG</v>
      </c>
    </row>
    <row r="123" spans="1:5" ht="15">
      <c r="A123" s="20">
        <v>156923241346336</v>
      </c>
      <c r="B123" s="21" t="s">
        <v>601</v>
      </c>
      <c r="C123" s="21">
        <v>1</v>
      </c>
      <c r="D123" s="21">
        <v>1</v>
      </c>
      <c r="E123" s="21" t="str">
        <f t="shared" si="1"/>
        <v>VEG</v>
      </c>
    </row>
    <row r="124" spans="1:5" ht="15">
      <c r="A124" s="20">
        <v>156923241346336</v>
      </c>
      <c r="B124" s="21" t="s">
        <v>590</v>
      </c>
      <c r="C124" s="21">
        <v>1</v>
      </c>
      <c r="D124" s="21">
        <v>2</v>
      </c>
      <c r="E124" s="21" t="str">
        <f t="shared" si="1"/>
        <v>VEG</v>
      </c>
    </row>
    <row r="125" spans="1:5" ht="15">
      <c r="A125" s="20">
        <v>156923241346336</v>
      </c>
      <c r="B125" s="21" t="s">
        <v>587</v>
      </c>
      <c r="C125" s="21">
        <v>1</v>
      </c>
      <c r="D125" s="21">
        <v>1</v>
      </c>
      <c r="E125" s="21" t="str">
        <f t="shared" si="1"/>
        <v>VEG</v>
      </c>
    </row>
    <row r="126" spans="1:5" ht="15">
      <c r="A126" s="20">
        <v>156864275866899</v>
      </c>
      <c r="B126" s="21" t="s">
        <v>587</v>
      </c>
      <c r="C126" s="21">
        <v>1</v>
      </c>
      <c r="D126" s="21">
        <v>3</v>
      </c>
      <c r="E126" s="21" t="str">
        <f t="shared" si="1"/>
        <v>VEG</v>
      </c>
    </row>
    <row r="127" spans="1:5" ht="15">
      <c r="A127" s="20">
        <v>156864275866899</v>
      </c>
      <c r="B127" s="21" t="s">
        <v>602</v>
      </c>
      <c r="C127" s="21">
        <v>0</v>
      </c>
      <c r="D127" s="21">
        <v>1</v>
      </c>
      <c r="E127" s="21" t="str">
        <f t="shared" si="1"/>
        <v>NON-VEG</v>
      </c>
    </row>
    <row r="128" spans="1:5" ht="15">
      <c r="A128" s="20">
        <v>156652104418064</v>
      </c>
      <c r="B128" s="21" t="s">
        <v>603</v>
      </c>
      <c r="C128" s="21">
        <v>1</v>
      </c>
      <c r="D128" s="21">
        <v>1</v>
      </c>
      <c r="E128" s="21" t="str">
        <f t="shared" si="1"/>
        <v>VEG</v>
      </c>
    </row>
    <row r="129" spans="1:5" ht="15">
      <c r="A129" s="20">
        <v>156652104418064</v>
      </c>
      <c r="B129" s="21" t="s">
        <v>604</v>
      </c>
      <c r="C129" s="21">
        <v>1</v>
      </c>
      <c r="D129" s="21">
        <v>1</v>
      </c>
      <c r="E129" s="21" t="str">
        <f t="shared" si="1"/>
        <v>VEG</v>
      </c>
    </row>
    <row r="130" spans="1:5" ht="15">
      <c r="A130" s="20">
        <v>156652104418064</v>
      </c>
      <c r="B130" s="21" t="s">
        <v>605</v>
      </c>
      <c r="C130" s="21">
        <v>1</v>
      </c>
      <c r="D130" s="21">
        <v>1</v>
      </c>
      <c r="E130" s="21" t="str">
        <f t="shared" si="1"/>
        <v>VEG</v>
      </c>
    </row>
    <row r="131" spans="1:5" ht="15">
      <c r="A131" s="20">
        <v>155826395288522</v>
      </c>
      <c r="B131" s="21" t="s">
        <v>606</v>
      </c>
      <c r="C131" s="21">
        <v>0</v>
      </c>
      <c r="D131" s="21">
        <v>1</v>
      </c>
      <c r="E131" s="21" t="str">
        <f t="shared" ref="E131:E171" si="2">IF(C131=0,"NON-VEG","VEG")</f>
        <v>NON-VEG</v>
      </c>
    </row>
    <row r="132" spans="1:5" ht="15">
      <c r="A132" s="20">
        <v>154933952448406</v>
      </c>
      <c r="B132" s="21" t="s">
        <v>599</v>
      </c>
      <c r="C132" s="21">
        <v>1</v>
      </c>
      <c r="D132" s="21">
        <v>1</v>
      </c>
      <c r="E132" s="21" t="str">
        <f t="shared" si="2"/>
        <v>VEG</v>
      </c>
    </row>
    <row r="133" spans="1:5" ht="15">
      <c r="A133" s="20">
        <v>154933952448406</v>
      </c>
      <c r="B133" s="21" t="s">
        <v>607</v>
      </c>
      <c r="C133" s="21">
        <v>0</v>
      </c>
      <c r="D133" s="21">
        <v>1</v>
      </c>
      <c r="E133" s="21" t="str">
        <f t="shared" si="2"/>
        <v>NON-VEG</v>
      </c>
    </row>
    <row r="134" spans="1:5" ht="15">
      <c r="A134" s="20">
        <v>154933952448406</v>
      </c>
      <c r="B134" s="21" t="s">
        <v>580</v>
      </c>
      <c r="C134" s="21">
        <v>1</v>
      </c>
      <c r="D134" s="21">
        <v>1</v>
      </c>
      <c r="E134" s="21" t="str">
        <f t="shared" si="2"/>
        <v>VEG</v>
      </c>
    </row>
    <row r="135" spans="1:5" ht="15">
      <c r="A135" s="20">
        <v>178713153585</v>
      </c>
      <c r="B135" s="21" t="s">
        <v>591</v>
      </c>
      <c r="C135" s="21">
        <v>1</v>
      </c>
      <c r="D135" s="21">
        <v>1</v>
      </c>
      <c r="E135" s="21" t="str">
        <f t="shared" si="2"/>
        <v>VEG</v>
      </c>
    </row>
    <row r="136" spans="1:5" ht="15">
      <c r="A136" s="20">
        <v>178713153585</v>
      </c>
      <c r="B136" s="21" t="s">
        <v>608</v>
      </c>
      <c r="C136" s="21">
        <v>0</v>
      </c>
      <c r="D136" s="21">
        <v>1</v>
      </c>
      <c r="E136" s="21" t="str">
        <f t="shared" si="2"/>
        <v>NON-VEG</v>
      </c>
    </row>
    <row r="137" spans="1:5" ht="15">
      <c r="A137" s="20">
        <v>178539970232</v>
      </c>
      <c r="B137" s="21" t="s">
        <v>609</v>
      </c>
      <c r="C137" s="21">
        <v>1</v>
      </c>
      <c r="D137" s="21">
        <v>1</v>
      </c>
      <c r="E137" s="21" t="str">
        <f t="shared" si="2"/>
        <v>VEG</v>
      </c>
    </row>
    <row r="138" spans="1:5" ht="15">
      <c r="A138" s="20">
        <v>178180906036</v>
      </c>
      <c r="B138" s="21" t="s">
        <v>606</v>
      </c>
      <c r="C138" s="21">
        <v>0</v>
      </c>
      <c r="D138" s="21">
        <v>1</v>
      </c>
      <c r="E138" s="21" t="str">
        <f t="shared" si="2"/>
        <v>NON-VEG</v>
      </c>
    </row>
    <row r="139" spans="1:5" ht="15">
      <c r="A139" s="20">
        <v>178180906036</v>
      </c>
      <c r="B139" s="21" t="s">
        <v>610</v>
      </c>
      <c r="C139" s="21">
        <v>0</v>
      </c>
      <c r="D139" s="21">
        <v>1</v>
      </c>
      <c r="E139" s="21" t="str">
        <f t="shared" si="2"/>
        <v>NON-VEG</v>
      </c>
    </row>
    <row r="140" spans="1:5" ht="15">
      <c r="A140" s="20">
        <v>178090781440</v>
      </c>
      <c r="B140" s="21" t="s">
        <v>596</v>
      </c>
      <c r="C140" s="21">
        <v>0</v>
      </c>
      <c r="D140" s="21">
        <v>1</v>
      </c>
      <c r="E140" s="21" t="str">
        <f t="shared" si="2"/>
        <v>NON-VEG</v>
      </c>
    </row>
    <row r="141" spans="1:5" ht="15">
      <c r="A141" s="20">
        <v>177591184372</v>
      </c>
      <c r="B141" s="21" t="s">
        <v>585</v>
      </c>
      <c r="C141" s="21">
        <v>0</v>
      </c>
      <c r="D141" s="21">
        <v>1</v>
      </c>
      <c r="E141" s="21" t="str">
        <f t="shared" si="2"/>
        <v>NON-VEG</v>
      </c>
    </row>
    <row r="142" spans="1:5" ht="15">
      <c r="A142" s="20">
        <v>177445532607</v>
      </c>
      <c r="B142" s="21" t="s">
        <v>611</v>
      </c>
      <c r="C142" s="21">
        <v>0</v>
      </c>
      <c r="D142" s="21">
        <v>1</v>
      </c>
      <c r="E142" s="21" t="str">
        <f t="shared" si="2"/>
        <v>NON-VEG</v>
      </c>
    </row>
    <row r="143" spans="1:5" ht="15">
      <c r="A143" s="20">
        <v>177445532607</v>
      </c>
      <c r="B143" s="21" t="s">
        <v>612</v>
      </c>
      <c r="C143" s="21">
        <v>1</v>
      </c>
      <c r="D143" s="21">
        <v>1</v>
      </c>
      <c r="E143" s="21" t="str">
        <f t="shared" si="2"/>
        <v>VEG</v>
      </c>
    </row>
    <row r="144" spans="1:5" ht="15">
      <c r="A144" s="20">
        <v>177445532607</v>
      </c>
      <c r="B144" s="21" t="s">
        <v>613</v>
      </c>
      <c r="C144" s="21">
        <v>0</v>
      </c>
      <c r="D144" s="21">
        <v>1</v>
      </c>
      <c r="E144" s="21" t="str">
        <f t="shared" si="2"/>
        <v>NON-VEG</v>
      </c>
    </row>
    <row r="145" spans="1:5" ht="15">
      <c r="A145" s="20">
        <v>177445532607</v>
      </c>
      <c r="B145" s="21" t="s">
        <v>614</v>
      </c>
      <c r="C145" s="21">
        <v>0</v>
      </c>
      <c r="D145" s="21">
        <v>1</v>
      </c>
      <c r="E145" s="21" t="str">
        <f t="shared" si="2"/>
        <v>NON-VEG</v>
      </c>
    </row>
    <row r="146" spans="1:5" ht="15">
      <c r="A146" s="20">
        <v>177265186487</v>
      </c>
      <c r="B146" s="21" t="s">
        <v>615</v>
      </c>
      <c r="C146" s="21">
        <v>0</v>
      </c>
      <c r="D146" s="21">
        <v>1</v>
      </c>
      <c r="E146" s="21" t="str">
        <f t="shared" si="2"/>
        <v>NON-VEG</v>
      </c>
    </row>
    <row r="147" spans="1:5" ht="15">
      <c r="A147" s="20">
        <v>177265186487</v>
      </c>
      <c r="B147" s="21" t="s">
        <v>616</v>
      </c>
      <c r="C147" s="21">
        <v>0</v>
      </c>
      <c r="D147" s="21">
        <v>1</v>
      </c>
      <c r="E147" s="21" t="str">
        <f t="shared" si="2"/>
        <v>NON-VEG</v>
      </c>
    </row>
    <row r="148" spans="1:5" ht="15">
      <c r="A148" s="20">
        <v>177265186487</v>
      </c>
      <c r="B148" s="21" t="s">
        <v>617</v>
      </c>
      <c r="C148" s="21">
        <v>0</v>
      </c>
      <c r="D148" s="21">
        <v>1</v>
      </c>
      <c r="E148" s="21" t="str">
        <f t="shared" si="2"/>
        <v>NON-VEG</v>
      </c>
    </row>
    <row r="149" spans="1:5" ht="15">
      <c r="A149" s="20">
        <v>177265186487</v>
      </c>
      <c r="B149" s="21" t="s">
        <v>611</v>
      </c>
      <c r="C149" s="21">
        <v>0</v>
      </c>
      <c r="D149" s="21">
        <v>1</v>
      </c>
      <c r="E149" s="21" t="str">
        <f t="shared" si="2"/>
        <v>NON-VEG</v>
      </c>
    </row>
    <row r="150" spans="1:5" ht="15">
      <c r="A150" s="20">
        <v>176793394432</v>
      </c>
      <c r="B150" s="21" t="s">
        <v>618</v>
      </c>
      <c r="C150" s="21">
        <v>1</v>
      </c>
      <c r="D150" s="21">
        <v>1</v>
      </c>
      <c r="E150" s="21" t="str">
        <f t="shared" si="2"/>
        <v>VEG</v>
      </c>
    </row>
    <row r="151" spans="1:5" ht="15">
      <c r="A151" s="20">
        <v>176793394432</v>
      </c>
      <c r="B151" s="21" t="s">
        <v>619</v>
      </c>
      <c r="C151" s="21">
        <v>1</v>
      </c>
      <c r="D151" s="21">
        <v>1</v>
      </c>
      <c r="E151" s="21" t="str">
        <f t="shared" si="2"/>
        <v>VEG</v>
      </c>
    </row>
    <row r="152" spans="1:5" ht="15">
      <c r="A152" s="20">
        <v>176745115332</v>
      </c>
      <c r="B152" s="21" t="s">
        <v>536</v>
      </c>
      <c r="C152" s="21">
        <v>1</v>
      </c>
      <c r="D152" s="21">
        <v>1</v>
      </c>
      <c r="E152" s="21" t="str">
        <f t="shared" si="2"/>
        <v>VEG</v>
      </c>
    </row>
    <row r="153" spans="1:5" ht="15">
      <c r="A153" s="20">
        <v>176716772573</v>
      </c>
      <c r="B153" s="21" t="s">
        <v>620</v>
      </c>
      <c r="C153" s="21">
        <v>0</v>
      </c>
      <c r="D153" s="21">
        <v>1</v>
      </c>
      <c r="E153" s="21" t="str">
        <f t="shared" si="2"/>
        <v>NON-VEG</v>
      </c>
    </row>
    <row r="154" spans="1:5" ht="15">
      <c r="A154" s="20">
        <v>176451044220</v>
      </c>
      <c r="B154" s="21" t="s">
        <v>621</v>
      </c>
      <c r="C154" s="21">
        <v>0</v>
      </c>
      <c r="D154" s="21">
        <v>1</v>
      </c>
      <c r="E154" s="21" t="str">
        <f t="shared" si="2"/>
        <v>NON-VEG</v>
      </c>
    </row>
    <row r="155" spans="1:5" ht="15">
      <c r="A155" s="20">
        <v>176221057630</v>
      </c>
      <c r="B155" s="21" t="s">
        <v>622</v>
      </c>
      <c r="C155" s="21">
        <v>0</v>
      </c>
      <c r="D155" s="21">
        <v>1</v>
      </c>
      <c r="E155" s="21" t="str">
        <f t="shared" si="2"/>
        <v>NON-VEG</v>
      </c>
    </row>
    <row r="156" spans="1:5" ht="15">
      <c r="A156" s="20">
        <v>175968970700</v>
      </c>
      <c r="B156" s="21" t="s">
        <v>623</v>
      </c>
      <c r="C156" s="21">
        <v>1</v>
      </c>
      <c r="D156" s="21">
        <v>2</v>
      </c>
      <c r="E156" s="21" t="str">
        <f t="shared" si="2"/>
        <v>VEG</v>
      </c>
    </row>
    <row r="157" spans="1:5" ht="15">
      <c r="A157" s="20">
        <v>175192473312</v>
      </c>
      <c r="B157" s="21" t="s">
        <v>624</v>
      </c>
      <c r="C157" s="21">
        <v>0</v>
      </c>
      <c r="D157" s="21">
        <v>1</v>
      </c>
      <c r="E157" s="21" t="str">
        <f t="shared" si="2"/>
        <v>NON-VEG</v>
      </c>
    </row>
    <row r="158" spans="1:5" ht="15">
      <c r="A158" s="20">
        <v>175192473312</v>
      </c>
      <c r="B158" s="21" t="s">
        <v>625</v>
      </c>
      <c r="C158" s="21">
        <v>0</v>
      </c>
      <c r="D158" s="21">
        <v>1</v>
      </c>
      <c r="E158" s="21" t="str">
        <f t="shared" si="2"/>
        <v>NON-VEG</v>
      </c>
    </row>
    <row r="159" spans="1:5" ht="15">
      <c r="A159" s="20">
        <v>174983850554</v>
      </c>
      <c r="B159" s="21" t="s">
        <v>626</v>
      </c>
      <c r="C159" s="21">
        <v>0</v>
      </c>
      <c r="D159" s="21">
        <v>1</v>
      </c>
      <c r="E159" s="21" t="str">
        <f t="shared" si="2"/>
        <v>NON-VEG</v>
      </c>
    </row>
    <row r="160" spans="1:5" ht="15">
      <c r="A160" s="20">
        <v>174983850554</v>
      </c>
      <c r="B160" s="21" t="s">
        <v>627</v>
      </c>
      <c r="C160" s="21">
        <v>0</v>
      </c>
      <c r="D160" s="21">
        <v>1</v>
      </c>
      <c r="E160" s="21" t="str">
        <f t="shared" si="2"/>
        <v>NON-VEG</v>
      </c>
    </row>
    <row r="161" spans="1:5" ht="15">
      <c r="A161" s="20">
        <v>174983850554</v>
      </c>
      <c r="B161" s="21" t="s">
        <v>628</v>
      </c>
      <c r="C161" s="21">
        <v>0</v>
      </c>
      <c r="D161" s="21">
        <v>1</v>
      </c>
      <c r="E161" s="21" t="str">
        <f t="shared" si="2"/>
        <v>NON-VEG</v>
      </c>
    </row>
    <row r="162" spans="1:5" ht="15">
      <c r="A162" s="20">
        <v>174647551706</v>
      </c>
      <c r="B162" s="21" t="s">
        <v>629</v>
      </c>
      <c r="C162" s="21">
        <v>1</v>
      </c>
      <c r="D162" s="21">
        <v>1</v>
      </c>
      <c r="E162" s="21" t="str">
        <f t="shared" si="2"/>
        <v>VEG</v>
      </c>
    </row>
    <row r="163" spans="1:5" ht="15">
      <c r="A163" s="20">
        <v>174647551706</v>
      </c>
      <c r="B163" s="21" t="s">
        <v>630</v>
      </c>
      <c r="C163" s="21">
        <v>1</v>
      </c>
      <c r="D163" s="21">
        <v>1</v>
      </c>
      <c r="E163" s="21" t="str">
        <f t="shared" si="2"/>
        <v>VEG</v>
      </c>
    </row>
    <row r="164" spans="1:5" ht="15">
      <c r="A164" s="20">
        <v>174644435956</v>
      </c>
      <c r="B164" s="21" t="s">
        <v>620</v>
      </c>
      <c r="C164" s="21">
        <v>0</v>
      </c>
      <c r="D164" s="21">
        <v>1</v>
      </c>
      <c r="E164" s="21" t="str">
        <f t="shared" si="2"/>
        <v>NON-VEG</v>
      </c>
    </row>
    <row r="165" spans="1:5" ht="15">
      <c r="A165" s="20">
        <v>174559415025</v>
      </c>
      <c r="B165" s="21" t="s">
        <v>631</v>
      </c>
      <c r="C165" s="21">
        <v>0</v>
      </c>
      <c r="D165" s="21">
        <v>1</v>
      </c>
      <c r="E165" s="21" t="str">
        <f t="shared" si="2"/>
        <v>NON-VEG</v>
      </c>
    </row>
    <row r="166" spans="1:5" ht="15">
      <c r="A166" s="20">
        <v>174376605060</v>
      </c>
      <c r="B166" s="21" t="s">
        <v>632</v>
      </c>
      <c r="C166" s="21">
        <v>0</v>
      </c>
      <c r="D166" s="21">
        <v>1</v>
      </c>
      <c r="E166" s="21" t="str">
        <f t="shared" si="2"/>
        <v>NON-VEG</v>
      </c>
    </row>
    <row r="167" spans="1:5" ht="15">
      <c r="A167" s="20">
        <v>174376605060</v>
      </c>
      <c r="B167" s="21" t="s">
        <v>633</v>
      </c>
      <c r="C167" s="21">
        <v>0</v>
      </c>
      <c r="D167" s="21">
        <v>1</v>
      </c>
      <c r="E167" s="21" t="str">
        <f t="shared" si="2"/>
        <v>NON-VEG</v>
      </c>
    </row>
    <row r="168" spans="1:5" ht="15">
      <c r="A168" s="20">
        <v>172557699296</v>
      </c>
      <c r="B168" s="21" t="s">
        <v>634</v>
      </c>
      <c r="C168" s="21">
        <v>1</v>
      </c>
      <c r="D168" s="21">
        <v>1</v>
      </c>
      <c r="E168" s="21" t="str">
        <f t="shared" si="2"/>
        <v>VEG</v>
      </c>
    </row>
    <row r="169" spans="1:5" ht="15">
      <c r="A169" s="20">
        <v>171953923401</v>
      </c>
      <c r="B169" s="21" t="s">
        <v>635</v>
      </c>
      <c r="C169" s="21">
        <v>0</v>
      </c>
      <c r="D169" s="21">
        <v>1</v>
      </c>
      <c r="E169" s="21" t="str">
        <f t="shared" si="2"/>
        <v>NON-VEG</v>
      </c>
    </row>
    <row r="170" spans="1:5" ht="15">
      <c r="A170" s="20">
        <v>171953923401</v>
      </c>
      <c r="B170" s="21" t="s">
        <v>636</v>
      </c>
      <c r="C170" s="21">
        <v>0</v>
      </c>
      <c r="D170" s="21">
        <v>1</v>
      </c>
      <c r="E170" s="21" t="str">
        <f t="shared" si="2"/>
        <v>NON-VEG</v>
      </c>
    </row>
    <row r="171" spans="1:5" ht="15">
      <c r="A171" s="20">
        <v>171863054117</v>
      </c>
      <c r="B171" s="21" t="s">
        <v>634</v>
      </c>
      <c r="C171" s="21">
        <v>1</v>
      </c>
      <c r="D171" s="21">
        <v>1</v>
      </c>
      <c r="E171" s="21" t="str">
        <f t="shared" si="2"/>
        <v>VEG</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E8D2D-5EF2-45F3-B959-A7A9D701753A}">
  <dimension ref="A1:E44"/>
  <sheetViews>
    <sheetView zoomScale="96" zoomScaleNormal="110" workbookViewId="0">
      <selection activeCell="B25" sqref="B25"/>
    </sheetView>
  </sheetViews>
  <sheetFormatPr defaultRowHeight="13.8"/>
  <cols>
    <col min="1" max="1" width="41.19921875" customWidth="1"/>
    <col min="2" max="2" width="14.09765625" customWidth="1"/>
  </cols>
  <sheetData>
    <row r="1" spans="1:5" ht="15.6">
      <c r="A1" s="45" t="s">
        <v>10</v>
      </c>
      <c r="B1" s="23" t="s">
        <v>720</v>
      </c>
      <c r="C1" s="23" t="s">
        <v>717</v>
      </c>
    </row>
    <row r="2" spans="1:5" ht="15">
      <c r="A2" s="18" t="s">
        <v>708</v>
      </c>
      <c r="B2" s="28">
        <f>COUNTIFS(Swiggy_Orders_Data!$AE$2:$AE$108,'Restaurant Level Analysis'!A2)</f>
        <v>6</v>
      </c>
      <c r="C2" s="28">
        <f t="shared" ref="C2:C44" si="0">_xlfn.RANK.EQ(B2,$B$2:$B$44)</f>
        <v>4</v>
      </c>
      <c r="E2" s="29" t="s">
        <v>666</v>
      </c>
    </row>
    <row r="3" spans="1:5" ht="15">
      <c r="A3" s="21" t="s">
        <v>43</v>
      </c>
      <c r="B3" s="28">
        <f>COUNTIFS(Swiggy_Orders_Data!$AE$2:$AE$108,'Restaurant Level Analysis'!A3)</f>
        <v>2</v>
      </c>
      <c r="C3" s="28">
        <f t="shared" si="0"/>
        <v>13</v>
      </c>
      <c r="E3" s="29" t="s">
        <v>665</v>
      </c>
    </row>
    <row r="4" spans="1:5" ht="15">
      <c r="A4" s="18" t="s">
        <v>709</v>
      </c>
      <c r="B4" s="28">
        <f>COUNTIFS(Swiggy_Orders_Data!$AE$2:$AE$108,'Restaurant Level Analysis'!A4)</f>
        <v>6</v>
      </c>
      <c r="C4" s="28">
        <f t="shared" si="0"/>
        <v>4</v>
      </c>
    </row>
    <row r="5" spans="1:5" ht="15">
      <c r="A5" s="21" t="s">
        <v>58</v>
      </c>
      <c r="B5" s="28">
        <f>COUNTIFS(Swiggy_Orders_Data!$AE$2:$AE$108,'Restaurant Level Analysis'!A5)</f>
        <v>8</v>
      </c>
      <c r="C5" s="28">
        <f t="shared" si="0"/>
        <v>2</v>
      </c>
    </row>
    <row r="6" spans="1:5" ht="15">
      <c r="A6" s="18" t="s">
        <v>67</v>
      </c>
      <c r="B6" s="28">
        <f>COUNTIFS(Swiggy_Orders_Data!$AE$2:$AE$108,'Restaurant Level Analysis'!A6)</f>
        <v>4</v>
      </c>
      <c r="C6" s="28">
        <f t="shared" si="0"/>
        <v>8</v>
      </c>
    </row>
    <row r="7" spans="1:5" ht="15">
      <c r="A7" s="21" t="s">
        <v>76</v>
      </c>
      <c r="B7" s="28">
        <f>COUNTIFS(Swiggy_Orders_Data!$AE$2:$AE$108,'Restaurant Level Analysis'!A7)</f>
        <v>6</v>
      </c>
      <c r="C7" s="28">
        <f t="shared" si="0"/>
        <v>4</v>
      </c>
    </row>
    <row r="8" spans="1:5" ht="15">
      <c r="A8" s="18" t="s">
        <v>86</v>
      </c>
      <c r="B8" s="28">
        <f>COUNTIFS(Swiggy_Orders_Data!$AE$2:$AE$108,'Restaurant Level Analysis'!A8)</f>
        <v>3</v>
      </c>
      <c r="C8" s="28">
        <f t="shared" si="0"/>
        <v>11</v>
      </c>
    </row>
    <row r="9" spans="1:5" ht="15">
      <c r="A9" s="18" t="s">
        <v>93</v>
      </c>
      <c r="B9" s="28">
        <f>COUNTIFS(Swiggy_Orders_Data!$AE$2:$AE$108,'Restaurant Level Analysis'!A9)</f>
        <v>2</v>
      </c>
      <c r="C9" s="28">
        <f t="shared" si="0"/>
        <v>13</v>
      </c>
    </row>
    <row r="10" spans="1:5" ht="15">
      <c r="A10" s="18" t="s">
        <v>118</v>
      </c>
      <c r="B10" s="28">
        <f>COUNTIFS(Swiggy_Orders_Data!$AE$2:$AE$108,'Restaurant Level Analysis'!A10)</f>
        <v>1</v>
      </c>
      <c r="C10" s="28">
        <f t="shared" si="0"/>
        <v>21</v>
      </c>
    </row>
    <row r="11" spans="1:5" ht="15">
      <c r="A11" s="18" t="s">
        <v>144</v>
      </c>
      <c r="B11" s="28">
        <f>COUNTIFS(Swiggy_Orders_Data!$AE$2:$AE$108,'Restaurant Level Analysis'!A11)</f>
        <v>1</v>
      </c>
      <c r="C11" s="28">
        <f t="shared" si="0"/>
        <v>21</v>
      </c>
    </row>
    <row r="12" spans="1:5" ht="15">
      <c r="A12" s="21" t="s">
        <v>163</v>
      </c>
      <c r="B12" s="28">
        <f>COUNTIFS(Swiggy_Orders_Data!$AE$2:$AE$108,'Restaurant Level Analysis'!A12)</f>
        <v>1</v>
      </c>
      <c r="C12" s="28">
        <f t="shared" si="0"/>
        <v>21</v>
      </c>
    </row>
    <row r="13" spans="1:5" ht="15">
      <c r="A13" s="21" t="s">
        <v>710</v>
      </c>
      <c r="B13" s="28">
        <f>COUNTIFS(Swiggy_Orders_Data!$AE$2:$AE$108,'Restaurant Level Analysis'!A13)</f>
        <v>1</v>
      </c>
      <c r="C13" s="28">
        <f t="shared" si="0"/>
        <v>21</v>
      </c>
    </row>
    <row r="14" spans="1:5" ht="15">
      <c r="A14" s="21" t="s">
        <v>711</v>
      </c>
      <c r="B14" s="28">
        <f>COUNTIFS(Swiggy_Orders_Data!$AE$2:$AE$108,'Restaurant Level Analysis'!A14)</f>
        <v>8</v>
      </c>
      <c r="C14" s="28">
        <f t="shared" si="0"/>
        <v>2</v>
      </c>
    </row>
    <row r="15" spans="1:5" ht="15">
      <c r="A15" s="18" t="s">
        <v>205</v>
      </c>
      <c r="B15" s="28">
        <f>COUNTIFS(Swiggy_Orders_Data!$AE$2:$AE$108,'Restaurant Level Analysis'!A15)</f>
        <v>11</v>
      </c>
      <c r="C15" s="28">
        <f t="shared" si="0"/>
        <v>1</v>
      </c>
    </row>
    <row r="16" spans="1:5" ht="15">
      <c r="A16" s="18" t="s">
        <v>220</v>
      </c>
      <c r="B16" s="28">
        <f>COUNTIFS(Swiggy_Orders_Data!$AE$2:$AE$108,'Restaurant Level Analysis'!A16)</f>
        <v>1</v>
      </c>
      <c r="C16" s="28">
        <f t="shared" si="0"/>
        <v>21</v>
      </c>
    </row>
    <row r="17" spans="1:3" ht="15">
      <c r="A17" s="21" t="s">
        <v>238</v>
      </c>
      <c r="B17" s="28">
        <f>COUNTIFS(Swiggy_Orders_Data!$AE$2:$AE$108,'Restaurant Level Analysis'!A17)</f>
        <v>1</v>
      </c>
      <c r="C17" s="28">
        <f t="shared" si="0"/>
        <v>21</v>
      </c>
    </row>
    <row r="18" spans="1:3" ht="15">
      <c r="A18" s="8" t="s">
        <v>246</v>
      </c>
      <c r="B18" s="28">
        <f>COUNTIFS(Swiggy_Orders_Data!$AE$2:$AE$108,'Restaurant Level Analysis'!A18)</f>
        <v>5</v>
      </c>
      <c r="C18" s="28">
        <f t="shared" si="0"/>
        <v>7</v>
      </c>
    </row>
    <row r="19" spans="1:3" ht="15">
      <c r="A19" s="8" t="s">
        <v>712</v>
      </c>
      <c r="B19" s="28">
        <f>COUNTIFS(Swiggy_Orders_Data!$AE$2:$AE$108,'Restaurant Level Analysis'!A19)</f>
        <v>1</v>
      </c>
      <c r="C19" s="28">
        <f t="shared" si="0"/>
        <v>21</v>
      </c>
    </row>
    <row r="20" spans="1:3" ht="15">
      <c r="A20" s="8" t="s">
        <v>282</v>
      </c>
      <c r="B20" s="28">
        <f>COUNTIFS(Swiggy_Orders_Data!$AE$2:$AE$108,'Restaurant Level Analysis'!A20)</f>
        <v>1</v>
      </c>
      <c r="C20" s="28">
        <f t="shared" si="0"/>
        <v>21</v>
      </c>
    </row>
    <row r="21" spans="1:3" ht="15">
      <c r="A21" s="8" t="s">
        <v>294</v>
      </c>
      <c r="B21" s="28">
        <f>COUNTIFS(Swiggy_Orders_Data!$AE$2:$AE$108,'Restaurant Level Analysis'!A21)</f>
        <v>1</v>
      </c>
      <c r="C21" s="28">
        <f t="shared" si="0"/>
        <v>21</v>
      </c>
    </row>
    <row r="22" spans="1:3" ht="15">
      <c r="A22" s="8" t="s">
        <v>301</v>
      </c>
      <c r="B22" s="28">
        <f>COUNTIFS(Swiggy_Orders_Data!$AE$2:$AE$108,'Restaurant Level Analysis'!A22)</f>
        <v>1</v>
      </c>
      <c r="C22" s="28">
        <f t="shared" si="0"/>
        <v>21</v>
      </c>
    </row>
    <row r="23" spans="1:3" ht="15">
      <c r="A23" s="8" t="s">
        <v>317</v>
      </c>
      <c r="B23" s="28">
        <f>COUNTIFS(Swiggy_Orders_Data!$AE$2:$AE$108,'Restaurant Level Analysis'!A23)</f>
        <v>3</v>
      </c>
      <c r="C23" s="28">
        <f t="shared" si="0"/>
        <v>11</v>
      </c>
    </row>
    <row r="24" spans="1:3" ht="15">
      <c r="A24" s="8" t="s">
        <v>322</v>
      </c>
      <c r="B24" s="28">
        <f>COUNTIFS(Swiggy_Orders_Data!$AE$2:$AE$108,'Restaurant Level Analysis'!A24)</f>
        <v>1</v>
      </c>
      <c r="C24" s="28">
        <f t="shared" si="0"/>
        <v>21</v>
      </c>
    </row>
    <row r="25" spans="1:3" ht="15">
      <c r="A25" s="8" t="s">
        <v>335</v>
      </c>
      <c r="B25" s="28">
        <f>COUNTIFS(Swiggy_Orders_Data!$AE$2:$AE$108,'Restaurant Level Analysis'!A25)</f>
        <v>4</v>
      </c>
      <c r="C25" s="28">
        <f t="shared" si="0"/>
        <v>8</v>
      </c>
    </row>
    <row r="26" spans="1:3" ht="15">
      <c r="A26" s="8" t="s">
        <v>352</v>
      </c>
      <c r="B26" s="28">
        <f>COUNTIFS(Swiggy_Orders_Data!$AE$2:$AE$108,'Restaurant Level Analysis'!A26)</f>
        <v>4</v>
      </c>
      <c r="C26" s="28">
        <f t="shared" si="0"/>
        <v>8</v>
      </c>
    </row>
    <row r="27" spans="1:3" ht="15">
      <c r="A27" s="8" t="s">
        <v>360</v>
      </c>
      <c r="B27" s="28">
        <f>COUNTIFS(Swiggy_Orders_Data!$AE$2:$AE$108,'Restaurant Level Analysis'!A27)</f>
        <v>1</v>
      </c>
      <c r="C27" s="28">
        <f t="shared" si="0"/>
        <v>21</v>
      </c>
    </row>
    <row r="28" spans="1:3" ht="15">
      <c r="A28" s="8" t="s">
        <v>371</v>
      </c>
      <c r="B28" s="28">
        <f>COUNTIFS(Swiggy_Orders_Data!$AE$2:$AE$108,'Restaurant Level Analysis'!A28)</f>
        <v>1</v>
      </c>
      <c r="C28" s="28">
        <f t="shared" si="0"/>
        <v>21</v>
      </c>
    </row>
    <row r="29" spans="1:3" ht="15">
      <c r="A29" s="8" t="s">
        <v>389</v>
      </c>
      <c r="B29" s="28">
        <f>COUNTIFS(Swiggy_Orders_Data!$AE$2:$AE$108,'Restaurant Level Analysis'!A29)</f>
        <v>2</v>
      </c>
      <c r="C29" s="28">
        <f t="shared" si="0"/>
        <v>13</v>
      </c>
    </row>
    <row r="30" spans="1:3" ht="15">
      <c r="A30" s="8" t="s">
        <v>397</v>
      </c>
      <c r="B30" s="28">
        <f>COUNTIFS(Swiggy_Orders_Data!$AE$2:$AE$108,'Restaurant Level Analysis'!A30)</f>
        <v>1</v>
      </c>
      <c r="C30" s="28">
        <f t="shared" si="0"/>
        <v>21</v>
      </c>
    </row>
    <row r="31" spans="1:3" ht="15">
      <c r="A31" s="8" t="s">
        <v>415</v>
      </c>
      <c r="B31" s="28">
        <f>COUNTIFS(Swiggy_Orders_Data!$AE$2:$AE$108,'Restaurant Level Analysis'!A31)</f>
        <v>1</v>
      </c>
      <c r="C31" s="28">
        <f t="shared" si="0"/>
        <v>21</v>
      </c>
    </row>
    <row r="32" spans="1:3" ht="15">
      <c r="A32" s="8" t="s">
        <v>423</v>
      </c>
      <c r="B32" s="28">
        <f>COUNTIFS(Swiggy_Orders_Data!$AE$2:$AE$108,'Restaurant Level Analysis'!A32)</f>
        <v>1</v>
      </c>
      <c r="C32" s="28">
        <f t="shared" si="0"/>
        <v>21</v>
      </c>
    </row>
    <row r="33" spans="1:3" ht="15">
      <c r="A33" s="8" t="s">
        <v>429</v>
      </c>
      <c r="B33" s="28">
        <f>COUNTIFS(Swiggy_Orders_Data!$AE$2:$AE$108,'Restaurant Level Analysis'!A33)</f>
        <v>2</v>
      </c>
      <c r="C33" s="28">
        <f t="shared" si="0"/>
        <v>13</v>
      </c>
    </row>
    <row r="34" spans="1:3" ht="15">
      <c r="A34" s="8" t="s">
        <v>440</v>
      </c>
      <c r="B34" s="28">
        <f>COUNTIFS(Swiggy_Orders_Data!$AE$2:$AE$108,'Restaurant Level Analysis'!A34)</f>
        <v>1</v>
      </c>
      <c r="C34" s="28">
        <f t="shared" si="0"/>
        <v>21</v>
      </c>
    </row>
    <row r="35" spans="1:3" ht="15">
      <c r="A35" s="8" t="s">
        <v>456</v>
      </c>
      <c r="B35" s="28">
        <f>COUNTIFS(Swiggy_Orders_Data!$AE$2:$AE$108,'Restaurant Level Analysis'!A35)</f>
        <v>2</v>
      </c>
      <c r="C35" s="28">
        <f t="shared" si="0"/>
        <v>13</v>
      </c>
    </row>
    <row r="36" spans="1:3" ht="15">
      <c r="A36" s="8" t="s">
        <v>464</v>
      </c>
      <c r="B36" s="28">
        <f>COUNTIFS(Swiggy_Orders_Data!$AE$2:$AE$108,'Restaurant Level Analysis'!A36)</f>
        <v>1</v>
      </c>
      <c r="C36" s="28">
        <f t="shared" si="0"/>
        <v>21</v>
      </c>
    </row>
    <row r="37" spans="1:3" ht="15">
      <c r="A37" s="8" t="s">
        <v>477</v>
      </c>
      <c r="B37" s="28">
        <f>COUNTIFS(Swiggy_Orders_Data!$AE$2:$AE$108,'Restaurant Level Analysis'!A37)</f>
        <v>2</v>
      </c>
      <c r="C37" s="28">
        <f t="shared" si="0"/>
        <v>13</v>
      </c>
    </row>
    <row r="38" spans="1:3" ht="15">
      <c r="A38" s="8" t="s">
        <v>713</v>
      </c>
      <c r="B38" s="28">
        <f>COUNTIFS(Swiggy_Orders_Data!$AE$2:$AE$108,'Restaurant Level Analysis'!A38)</f>
        <v>1</v>
      </c>
      <c r="C38" s="28">
        <f t="shared" si="0"/>
        <v>21</v>
      </c>
    </row>
    <row r="39" spans="1:3" ht="15">
      <c r="A39" s="8" t="s">
        <v>487</v>
      </c>
      <c r="B39" s="28">
        <f>COUNTIFS(Swiggy_Orders_Data!$AE$2:$AE$108,'Restaurant Level Analysis'!A39)</f>
        <v>2</v>
      </c>
      <c r="C39" s="28">
        <f t="shared" si="0"/>
        <v>13</v>
      </c>
    </row>
    <row r="40" spans="1:3" ht="15">
      <c r="A40" s="8" t="s">
        <v>491</v>
      </c>
      <c r="B40" s="28">
        <f>COUNTIFS(Swiggy_Orders_Data!$AE$2:$AE$108,'Restaurant Level Analysis'!A40)</f>
        <v>1</v>
      </c>
      <c r="C40" s="28">
        <f t="shared" si="0"/>
        <v>21</v>
      </c>
    </row>
    <row r="41" spans="1:3" ht="15">
      <c r="A41" s="8" t="s">
        <v>496</v>
      </c>
      <c r="B41" s="28">
        <f>COUNTIFS(Swiggy_Orders_Data!$AE$2:$AE$108,'Restaurant Level Analysis'!A41)</f>
        <v>1</v>
      </c>
      <c r="C41" s="28">
        <f t="shared" si="0"/>
        <v>21</v>
      </c>
    </row>
    <row r="42" spans="1:3" ht="15">
      <c r="A42" s="8" t="s">
        <v>506</v>
      </c>
      <c r="B42" s="28">
        <f>COUNTIFS(Swiggy_Orders_Data!$AE$2:$AE$108,'Restaurant Level Analysis'!A42)</f>
        <v>1</v>
      </c>
      <c r="C42" s="28">
        <f t="shared" si="0"/>
        <v>21</v>
      </c>
    </row>
    <row r="43" spans="1:3" ht="15">
      <c r="A43" s="8" t="s">
        <v>513</v>
      </c>
      <c r="B43" s="28">
        <f>COUNTIFS(Swiggy_Orders_Data!$AE$2:$AE$108,'Restaurant Level Analysis'!A43)</f>
        <v>2</v>
      </c>
      <c r="C43" s="28">
        <f t="shared" si="0"/>
        <v>13</v>
      </c>
    </row>
    <row r="44" spans="1:3" ht="15">
      <c r="A44" s="8" t="s">
        <v>518</v>
      </c>
      <c r="B44" s="28">
        <f>COUNTIFS(Swiggy_Orders_Data!$AE$2:$AE$108,'Restaurant Level Analysis'!A44)</f>
        <v>1</v>
      </c>
      <c r="C44" s="28">
        <f t="shared" si="0"/>
        <v>21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EECB8-0877-41A5-8F01-8351DA00F9A2}">
  <dimension ref="B2:F25"/>
  <sheetViews>
    <sheetView zoomScale="96" workbookViewId="0">
      <selection activeCell="A21" sqref="A21"/>
    </sheetView>
  </sheetViews>
  <sheetFormatPr defaultRowHeight="13.8"/>
  <cols>
    <col min="1" max="1" width="9.3984375" customWidth="1"/>
    <col min="2" max="2" width="9.5" customWidth="1"/>
    <col min="3" max="3" width="17.59765625" bestFit="1" customWidth="1"/>
    <col min="4" max="4" width="12.69921875" bestFit="1" customWidth="1"/>
  </cols>
  <sheetData>
    <row r="2" spans="2:6" ht="15">
      <c r="B2" s="29" t="s">
        <v>714</v>
      </c>
      <c r="C2" s="29"/>
      <c r="D2" s="29"/>
      <c r="E2" s="29"/>
      <c r="F2" s="29"/>
    </row>
    <row r="3" spans="2:6">
      <c r="C3" t="s">
        <v>667</v>
      </c>
    </row>
    <row r="5" spans="2:6" ht="15">
      <c r="B5" s="29" t="s">
        <v>668</v>
      </c>
    </row>
    <row r="8" spans="2:6">
      <c r="C8" s="50" t="s">
        <v>753</v>
      </c>
      <c r="D8" t="s">
        <v>752</v>
      </c>
    </row>
    <row r="9" spans="2:6">
      <c r="C9" s="51" t="s">
        <v>90</v>
      </c>
      <c r="D9" s="52">
        <v>4</v>
      </c>
    </row>
    <row r="10" spans="2:6">
      <c r="C10" s="51" t="s">
        <v>167</v>
      </c>
      <c r="D10" s="52">
        <v>11</v>
      </c>
    </row>
    <row r="11" spans="2:6">
      <c r="C11" s="51" t="s">
        <v>356</v>
      </c>
      <c r="D11" s="52">
        <v>4</v>
      </c>
    </row>
    <row r="12" spans="2:6">
      <c r="C12" s="51" t="s">
        <v>638</v>
      </c>
      <c r="D12" s="52">
        <v>10</v>
      </c>
    </row>
    <row r="13" spans="2:6">
      <c r="C13" s="51" t="s">
        <v>262</v>
      </c>
      <c r="D13" s="52">
        <v>4</v>
      </c>
    </row>
    <row r="14" spans="2:6">
      <c r="C14" s="51" t="s">
        <v>639</v>
      </c>
      <c r="D14" s="52">
        <v>3</v>
      </c>
    </row>
    <row r="15" spans="2:6">
      <c r="C15" s="51" t="s">
        <v>364</v>
      </c>
      <c r="D15" s="52">
        <v>44</v>
      </c>
    </row>
    <row r="16" spans="2:6">
      <c r="C16" s="51" t="s">
        <v>474</v>
      </c>
      <c r="D16" s="52">
        <v>1</v>
      </c>
    </row>
    <row r="17" spans="2:4">
      <c r="C17" s="51" t="s">
        <v>54</v>
      </c>
      <c r="D17" s="52">
        <v>4</v>
      </c>
    </row>
    <row r="18" spans="2:4">
      <c r="C18" s="51" t="s">
        <v>36</v>
      </c>
      <c r="D18" s="52">
        <v>6</v>
      </c>
    </row>
    <row r="19" spans="2:4">
      <c r="C19" s="51" t="s">
        <v>230</v>
      </c>
      <c r="D19" s="52">
        <v>14</v>
      </c>
    </row>
    <row r="20" spans="2:4">
      <c r="C20" s="51" t="s">
        <v>122</v>
      </c>
      <c r="D20" s="52">
        <v>1</v>
      </c>
    </row>
    <row r="21" spans="2:4">
      <c r="C21" s="51" t="s">
        <v>242</v>
      </c>
      <c r="D21" s="52">
        <v>1</v>
      </c>
    </row>
    <row r="22" spans="2:4">
      <c r="C22" s="51" t="s">
        <v>748</v>
      </c>
      <c r="D22" s="52">
        <v>107</v>
      </c>
    </row>
    <row r="25" spans="2:4">
      <c r="B25" s="3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4C9AA-EC5F-478B-BC33-A28F7C6C3E70}">
  <dimension ref="B2:E19"/>
  <sheetViews>
    <sheetView zoomScale="110" zoomScaleNormal="110" workbookViewId="0">
      <selection activeCell="G30" sqref="G30"/>
    </sheetView>
  </sheetViews>
  <sheetFormatPr defaultRowHeight="13.8"/>
  <cols>
    <col min="1" max="1" width="12.19921875" customWidth="1"/>
    <col min="2" max="2" width="10.59765625" customWidth="1"/>
    <col min="3" max="3" width="11.296875" bestFit="1" customWidth="1"/>
    <col min="4" max="4" width="12" bestFit="1" customWidth="1"/>
    <col min="5" max="5" width="11.8984375" bestFit="1" customWidth="1"/>
    <col min="6" max="6" width="16.3984375" bestFit="1" customWidth="1"/>
    <col min="7" max="148" width="27.8984375" bestFit="1" customWidth="1"/>
    <col min="149" max="149" width="32.796875" bestFit="1" customWidth="1"/>
    <col min="150" max="150" width="20.19921875" bestFit="1" customWidth="1"/>
  </cols>
  <sheetData>
    <row r="2" spans="2:5" ht="15.6">
      <c r="B2" s="32" t="s">
        <v>715</v>
      </c>
      <c r="C2" s="29"/>
    </row>
    <row r="3" spans="2:5" ht="15">
      <c r="B3" s="29"/>
      <c r="C3" s="29" t="s">
        <v>669</v>
      </c>
    </row>
    <row r="4" spans="2:5">
      <c r="C4" t="s">
        <v>685</v>
      </c>
    </row>
    <row r="7" spans="2:5">
      <c r="C7" s="66" t="s">
        <v>767</v>
      </c>
      <c r="D7" s="67" t="s">
        <v>768</v>
      </c>
      <c r="E7" s="67" t="s">
        <v>770</v>
      </c>
    </row>
    <row r="8" spans="2:5">
      <c r="C8" s="67" t="s">
        <v>762</v>
      </c>
      <c r="D8" s="68">
        <v>8</v>
      </c>
      <c r="E8" s="68">
        <v>4125.67</v>
      </c>
    </row>
    <row r="9" spans="2:5">
      <c r="C9" s="67" t="s">
        <v>763</v>
      </c>
      <c r="D9" s="68">
        <v>11</v>
      </c>
      <c r="E9" s="68">
        <v>3664.5</v>
      </c>
    </row>
    <row r="10" spans="2:5">
      <c r="C10" s="67" t="s">
        <v>764</v>
      </c>
      <c r="D10" s="68">
        <v>10</v>
      </c>
      <c r="E10" s="68">
        <v>3988</v>
      </c>
    </row>
    <row r="11" spans="2:5">
      <c r="C11" s="67" t="s">
        <v>765</v>
      </c>
      <c r="D11" s="68">
        <v>10</v>
      </c>
      <c r="E11" s="68">
        <v>4273.57</v>
      </c>
    </row>
    <row r="12" spans="2:5">
      <c r="C12" s="67" t="s">
        <v>766</v>
      </c>
      <c r="D12" s="68">
        <v>23</v>
      </c>
      <c r="E12" s="68">
        <v>10087</v>
      </c>
    </row>
    <row r="13" spans="2:5">
      <c r="C13" s="67" t="s">
        <v>756</v>
      </c>
      <c r="D13" s="68">
        <v>3</v>
      </c>
      <c r="E13" s="68">
        <v>1388</v>
      </c>
    </row>
    <row r="14" spans="2:5">
      <c r="C14" s="67" t="s">
        <v>757</v>
      </c>
      <c r="D14" s="68">
        <v>9</v>
      </c>
      <c r="E14" s="68">
        <v>3843.7499400000002</v>
      </c>
    </row>
    <row r="15" spans="2:5">
      <c r="C15" s="67" t="s">
        <v>758</v>
      </c>
      <c r="D15" s="68">
        <v>11</v>
      </c>
      <c r="E15" s="68">
        <v>6626</v>
      </c>
    </row>
    <row r="16" spans="2:5">
      <c r="C16" s="67" t="s">
        <v>759</v>
      </c>
      <c r="D16" s="68">
        <v>8</v>
      </c>
      <c r="E16" s="68">
        <v>2236.7199999999998</v>
      </c>
    </row>
    <row r="17" spans="3:5">
      <c r="C17" s="67" t="s">
        <v>760</v>
      </c>
      <c r="D17" s="68">
        <v>8</v>
      </c>
      <c r="E17" s="68">
        <v>2896</v>
      </c>
    </row>
    <row r="18" spans="3:5">
      <c r="C18" s="67" t="s">
        <v>761</v>
      </c>
      <c r="D18" s="68">
        <v>6</v>
      </c>
      <c r="E18" s="68">
        <v>2904</v>
      </c>
    </row>
    <row r="19" spans="3:5">
      <c r="C19" s="67" t="s">
        <v>748</v>
      </c>
      <c r="D19" s="68">
        <v>107</v>
      </c>
      <c r="E19" s="68">
        <v>46033.209940000001</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6B47D-0BFB-4653-9B9D-24D41649B959}">
  <dimension ref="B2:D130"/>
  <sheetViews>
    <sheetView zoomScale="113" workbookViewId="0">
      <selection activeCell="C8" sqref="C8"/>
    </sheetView>
  </sheetViews>
  <sheetFormatPr defaultRowHeight="13.8"/>
  <cols>
    <col min="1" max="1" width="16.59765625" customWidth="1"/>
    <col min="2" max="2" width="49.3984375" customWidth="1"/>
    <col min="3" max="3" width="22.296875" customWidth="1"/>
    <col min="4" max="4" width="13.296875" customWidth="1"/>
    <col min="8" max="8" width="14.19921875" customWidth="1"/>
    <col min="9" max="9" width="25.8984375" customWidth="1"/>
    <col min="16374" max="16374" width="56.296875" bestFit="1" customWidth="1"/>
    <col min="16375" max="16375" width="21.3984375" bestFit="1" customWidth="1"/>
  </cols>
  <sheetData>
    <row r="2" spans="2:4" ht="15">
      <c r="B2" s="29" t="s">
        <v>672</v>
      </c>
    </row>
    <row r="3" spans="2:4" ht="15">
      <c r="B3" s="29" t="s">
        <v>673</v>
      </c>
    </row>
    <row r="4" spans="2:4" ht="15">
      <c r="B4" s="29" t="s">
        <v>674</v>
      </c>
      <c r="C4" t="str" cm="1">
        <f t="array" ref="C4">_xlfn.XLOOKUP(1,D7:D116,_xlfn.ANCHORARRAY(B7))</f>
        <v>Single Lamb Cheese Burger</v>
      </c>
    </row>
    <row r="5" spans="2:4" ht="14.4" thickBot="1"/>
    <row r="6" spans="2:4" ht="27.6" customHeight="1" thickBot="1">
      <c r="B6" s="61" t="s">
        <v>749</v>
      </c>
      <c r="C6" s="62" t="s">
        <v>750</v>
      </c>
      <c r="D6" s="63" t="s">
        <v>751</v>
      </c>
    </row>
    <row r="7" spans="2:4" ht="14.4" thickTop="1">
      <c r="B7" s="54" t="str" cm="1">
        <f t="array" ref="B7:B116">_xlfn.UNIQUE('Food Item Level Data'!B2:B171)</f>
        <v>Michel (Chicken &amp; Mozza Sandwich)</v>
      </c>
      <c r="C7" s="53">
        <f>COUNTIF('Food Item Level Data'!$B$2:$B$171,B7)</f>
        <v>3</v>
      </c>
      <c r="D7" s="55">
        <f>_xlfn.RANK.EQ(C7,$C$7:$C$116,0)</f>
        <v>7</v>
      </c>
    </row>
    <row r="8" spans="2:4">
      <c r="B8" s="56" t="str">
        <v>Supreme Boneless Chicken Biryani</v>
      </c>
      <c r="C8" s="8">
        <f>COUNTIF('Food Item Level Data'!$B$2:$B$171,B8)</f>
        <v>1</v>
      </c>
      <c r="D8" s="57">
        <f t="shared" ref="D8:D71" si="0">_xlfn.RANK.EQ(C8,$C$7:$C$116,0)</f>
        <v>37</v>
      </c>
    </row>
    <row r="9" spans="2:4">
      <c r="B9" s="56" t="str">
        <v>Mutton Bone Soup</v>
      </c>
      <c r="C9" s="8">
        <f>COUNTIF('Food Item Level Data'!$B$2:$B$171,B9)</f>
        <v>2</v>
      </c>
      <c r="D9" s="57">
        <f t="shared" si="0"/>
        <v>14</v>
      </c>
    </row>
    <row r="10" spans="2:4">
      <c r="B10" s="56" t="str">
        <v>Mississippi Mud Pie</v>
      </c>
      <c r="C10" s="8">
        <f>COUNTIF('Food Item Level Data'!$B$2:$B$171,B10)</f>
        <v>1</v>
      </c>
      <c r="D10" s="57">
        <f t="shared" si="0"/>
        <v>37</v>
      </c>
    </row>
    <row r="11" spans="2:4">
      <c r="B11" s="56" t="str">
        <v>Apple Crumble Pie</v>
      </c>
      <c r="C11" s="8">
        <f>COUNTIF('Food Item Level Data'!$B$2:$B$171,B11)</f>
        <v>1</v>
      </c>
      <c r="D11" s="57">
        <f t="shared" si="0"/>
        <v>37</v>
      </c>
    </row>
    <row r="12" spans="2:4">
      <c r="B12" s="56" t="str">
        <v>Banana Peanutbutter Overnight Oats [350kcals][20gm protein]</v>
      </c>
      <c r="C12" s="8">
        <f>COUNTIF('Food Item Level Data'!$B$2:$B$171,B12)</f>
        <v>3</v>
      </c>
      <c r="D12" s="57">
        <f t="shared" si="0"/>
        <v>7</v>
      </c>
    </row>
    <row r="13" spans="2:4">
      <c r="B13" s="56" t="str">
        <v>Dark Chocolate Smoothie Bowl.</v>
      </c>
      <c r="C13" s="8">
        <f>COUNTIF('Food Item Level Data'!$B$2:$B$171,B13)</f>
        <v>5</v>
      </c>
      <c r="D13" s="57">
        <f t="shared" si="0"/>
        <v>2</v>
      </c>
    </row>
    <row r="14" spans="2:4">
      <c r="B14" s="56" t="str">
        <v>Chicken Kheema Lasagne</v>
      </c>
      <c r="C14" s="8">
        <f>COUNTIF('Food Item Level Data'!$B$2:$B$171,B14)</f>
        <v>3</v>
      </c>
      <c r="D14" s="57">
        <f t="shared" si="0"/>
        <v>7</v>
      </c>
    </row>
    <row r="15" spans="2:4">
      <c r="B15" s="56" t="str">
        <v>Corn &amp; Pepper Lasagne</v>
      </c>
      <c r="C15" s="8">
        <f>COUNTIF('Food Item Level Data'!$B$2:$B$171,B15)</f>
        <v>2</v>
      </c>
      <c r="D15" s="57">
        <f t="shared" si="0"/>
        <v>14</v>
      </c>
    </row>
    <row r="16" spans="2:4">
      <c r="B16" s="56" t="str">
        <v>Veg. Ramyun</v>
      </c>
      <c r="C16" s="8">
        <f>COUNTIF('Food Item Level Data'!$B$2:$B$171,B16)</f>
        <v>4</v>
      </c>
      <c r="D16" s="57">
        <f t="shared" si="0"/>
        <v>5</v>
      </c>
    </row>
    <row r="17" spans="2:4">
      <c r="B17" s="56" t="str">
        <v>Chicken Katsu Ramyun</v>
      </c>
      <c r="C17" s="8">
        <f>COUNTIF('Food Item Level Data'!$B$2:$B$171,B17)</f>
        <v>1</v>
      </c>
      <c r="D17" s="57">
        <f t="shared" si="0"/>
        <v>37</v>
      </c>
    </row>
    <row r="18" spans="2:4">
      <c r="B18" s="56" t="str">
        <v>Onion Rings</v>
      </c>
      <c r="C18" s="8">
        <f>COUNTIF('Food Item Level Data'!$B$2:$B$171,B18)</f>
        <v>1</v>
      </c>
      <c r="D18" s="57">
        <f t="shared" si="0"/>
        <v>37</v>
      </c>
    </row>
    <row r="19" spans="2:4">
      <c r="B19" s="56" t="str">
        <v>Cajun Spiced Fries</v>
      </c>
      <c r="C19" s="8">
        <f>COUNTIF('Food Item Level Data'!$B$2:$B$171,B19)</f>
        <v>2</v>
      </c>
      <c r="D19" s="57">
        <f t="shared" si="0"/>
        <v>14</v>
      </c>
    </row>
    <row r="20" spans="2:4">
      <c r="B20" s="56" t="str">
        <v>Special Pandi Curry Thali</v>
      </c>
      <c r="C20" s="8">
        <f>COUNTIF('Food Item Level Data'!$B$2:$B$171,B20)</f>
        <v>1</v>
      </c>
      <c r="D20" s="57">
        <f t="shared" si="0"/>
        <v>37</v>
      </c>
    </row>
    <row r="21" spans="2:4">
      <c r="B21" s="56" t="str">
        <v>Overload Brownie [1 Piece]</v>
      </c>
      <c r="C21" s="8">
        <f>COUNTIF('Food Item Level Data'!$B$2:$B$171,B21)</f>
        <v>1</v>
      </c>
      <c r="D21" s="57">
        <f t="shared" si="0"/>
        <v>37</v>
      </c>
    </row>
    <row r="22" spans="2:4">
      <c r="B22" s="56" t="str">
        <v>Chocolate Mousse Cup [100g]</v>
      </c>
      <c r="C22" s="8">
        <f>COUNTIF('Food Item Level Data'!$B$2:$B$171,B22)</f>
        <v>2</v>
      </c>
      <c r="D22" s="57">
        <f t="shared" si="0"/>
        <v>14</v>
      </c>
    </row>
    <row r="23" spans="2:4">
      <c r="B23" s="56" t="str">
        <v>Millionaire Brownie [1 Piece]</v>
      </c>
      <c r="C23" s="8">
        <f>COUNTIF('Food Item Level Data'!$B$2:$B$171,B23)</f>
        <v>1</v>
      </c>
      <c r="D23" s="57">
        <f t="shared" si="0"/>
        <v>37</v>
      </c>
    </row>
    <row r="24" spans="2:4">
      <c r="B24" s="56" t="str">
        <v>Koli Curry With Ney Kulu/Noolputtu</v>
      </c>
      <c r="C24" s="8">
        <f>COUNTIF('Food Item Level Data'!$B$2:$B$171,B24)</f>
        <v>2</v>
      </c>
      <c r="D24" s="57">
        <f t="shared" si="0"/>
        <v>14</v>
      </c>
    </row>
    <row r="25" spans="2:4">
      <c r="B25" s="56" t="str">
        <v>Pepperoni Chicken Tikka lasagna</v>
      </c>
      <c r="C25" s="8">
        <f>COUNTIF('Food Item Level Data'!$B$2:$B$171,B25)</f>
        <v>1</v>
      </c>
      <c r="D25" s="57">
        <f t="shared" si="0"/>
        <v>37</v>
      </c>
    </row>
    <row r="26" spans="2:4">
      <c r="B26" s="56" t="str">
        <v>Raspberry Dark Chocolate</v>
      </c>
      <c r="C26" s="8">
        <f>COUNTIF('Food Item Level Data'!$B$2:$B$171,B26)</f>
        <v>1</v>
      </c>
      <c r="D26" s="57">
        <f t="shared" si="0"/>
        <v>37</v>
      </c>
    </row>
    <row r="27" spans="2:4">
      <c r="B27" s="56" t="str">
        <v>Dark Chocolate Chunk Sea Salt</v>
      </c>
      <c r="C27" s="8">
        <f>COUNTIF('Food Item Level Data'!$B$2:$B$171,B27)</f>
        <v>1</v>
      </c>
      <c r="D27" s="57">
        <f t="shared" si="0"/>
        <v>37</v>
      </c>
    </row>
    <row r="28" spans="2:4">
      <c r="B28" s="56" t="str">
        <v>Smoothie Bowl Of The Day[35Gm Protein]</v>
      </c>
      <c r="C28" s="8">
        <f>COUNTIF('Food Item Level Data'!$B$2:$B$171,B28)</f>
        <v>1</v>
      </c>
      <c r="D28" s="57">
        <f t="shared" si="0"/>
        <v>37</v>
      </c>
    </row>
    <row r="29" spans="2:4">
      <c r="B29" s="56" t="str">
        <v>Midnight Acai Delight[vegan][30-50gm Protein]</v>
      </c>
      <c r="C29" s="8">
        <f>COUNTIF('Food Item Level Data'!$B$2:$B$171,B29)</f>
        <v>1</v>
      </c>
      <c r="D29" s="57">
        <f t="shared" si="0"/>
        <v>37</v>
      </c>
    </row>
    <row r="30" spans="2:4">
      <c r="B30" s="56" t="str">
        <v>Noolputtu (2 Pcs)</v>
      </c>
      <c r="C30" s="8">
        <f>COUNTIF('Food Item Level Data'!$B$2:$B$171,B30)</f>
        <v>1</v>
      </c>
      <c r="D30" s="57">
        <f t="shared" si="0"/>
        <v>37</v>
      </c>
    </row>
    <row r="31" spans="2:4">
      <c r="B31" s="56" t="str">
        <v>Thith Pandi (Chilly Pork)</v>
      </c>
      <c r="C31" s="8">
        <f>COUNTIF('Food Item Level Data'!$B$2:$B$171,B31)</f>
        <v>1</v>
      </c>
      <c r="D31" s="57">
        <f t="shared" si="0"/>
        <v>37</v>
      </c>
    </row>
    <row r="32" spans="2:4">
      <c r="B32" s="56" t="str">
        <v>Pressure Cooker Chicken Curry and Homestyle Amritsari Dal Meal</v>
      </c>
      <c r="C32" s="8">
        <f>COUNTIF('Food Item Level Data'!$B$2:$B$171,B32)</f>
        <v>1</v>
      </c>
      <c r="D32" s="57">
        <f t="shared" si="0"/>
        <v>37</v>
      </c>
    </row>
    <row r="33" spans="2:4">
      <c r="B33" s="56" t="str">
        <v>Rasayan High Fiber Bowl[ 500gm 250kcals]</v>
      </c>
      <c r="C33" s="8">
        <f>COUNTIF('Food Item Level Data'!$B$2:$B$171,B33)</f>
        <v>1</v>
      </c>
      <c r="D33" s="57">
        <f t="shared" si="0"/>
        <v>37</v>
      </c>
    </row>
    <row r="34" spans="2:4">
      <c r="B34" s="56" t="str">
        <v>Midnight Acai Delight [320Kcals] [25Gm-45Gm Protein]</v>
      </c>
      <c r="C34" s="8">
        <f>COUNTIF('Food Item Level Data'!$B$2:$B$171,B34)</f>
        <v>3</v>
      </c>
      <c r="D34" s="57">
        <f t="shared" si="0"/>
        <v>7</v>
      </c>
    </row>
    <row r="35" spans="2:4">
      <c r="B35" s="56" t="str">
        <v>Wok Tossed Hakka Noodles</v>
      </c>
      <c r="C35" s="8">
        <f>COUNTIF('Food Item Level Data'!$B$2:$B$171,B35)</f>
        <v>1</v>
      </c>
      <c r="D35" s="57">
        <f t="shared" si="0"/>
        <v>37</v>
      </c>
    </row>
    <row r="36" spans="2:4">
      <c r="B36" s="56" t="str">
        <v>Hugo (Fried Chicken &amp; Mozza Sandwich)</v>
      </c>
      <c r="C36" s="8">
        <f>COUNTIF('Food Item Level Data'!$B$2:$B$171,B36)</f>
        <v>2</v>
      </c>
      <c r="D36" s="57">
        <f t="shared" si="0"/>
        <v>14</v>
      </c>
    </row>
    <row r="37" spans="2:4">
      <c r="B37" s="56" t="str">
        <v>Belgian Dark Chocolate Milkshake</v>
      </c>
      <c r="C37" s="8">
        <f>COUNTIF('Food Item Level Data'!$B$2:$B$171,B37)</f>
        <v>1</v>
      </c>
      <c r="D37" s="57">
        <f t="shared" si="0"/>
        <v>37</v>
      </c>
    </row>
    <row r="38" spans="2:4">
      <c r="B38" s="56" t="str">
        <v>Chicken Fillet Burger Combo</v>
      </c>
      <c r="C38" s="8">
        <f>COUNTIF('Food Item Level Data'!$B$2:$B$171,B38)</f>
        <v>1</v>
      </c>
      <c r="D38" s="57">
        <f t="shared" si="0"/>
        <v>37</v>
      </c>
    </row>
    <row r="39" spans="2:4">
      <c r="B39" s="56" t="str">
        <v>Single Lamb Cheese Burger</v>
      </c>
      <c r="C39" s="8">
        <f>COUNTIF('Food Item Level Data'!$B$2:$B$171,B39)</f>
        <v>6</v>
      </c>
      <c r="D39" s="57">
        <f t="shared" si="0"/>
        <v>1</v>
      </c>
    </row>
    <row r="40" spans="2:4">
      <c r="B40" s="56" t="str">
        <v>Roasted Chicken Strip Sandwich</v>
      </c>
      <c r="C40" s="8">
        <f>COUNTIF('Food Item Level Data'!$B$2:$B$171,B40)</f>
        <v>3</v>
      </c>
      <c r="D40" s="57">
        <f t="shared" si="0"/>
        <v>7</v>
      </c>
    </row>
    <row r="41" spans="2:4">
      <c r="B41" s="56" t="str">
        <v>B.M.T Sandwich</v>
      </c>
      <c r="C41" s="8">
        <f>COUNTIF('Food Item Level Data'!$B$2:$B$171,B41)</f>
        <v>5</v>
      </c>
      <c r="D41" s="57">
        <f t="shared" si="0"/>
        <v>2</v>
      </c>
    </row>
    <row r="42" spans="2:4">
      <c r="B42" s="56" t="str">
        <v>High-Protein Chicken Omelette</v>
      </c>
      <c r="C42" s="8">
        <f>COUNTIF('Food Item Level Data'!$B$2:$B$171,B42)</f>
        <v>1</v>
      </c>
      <c r="D42" s="57">
        <f t="shared" si="0"/>
        <v>37</v>
      </c>
    </row>
    <row r="43" spans="2:4">
      <c r="B43" s="56" t="str">
        <v>Chicken Pepper Dry Boneless</v>
      </c>
      <c r="C43" s="8">
        <f>COUNTIF('Food Item Level Data'!$B$2:$B$171,B43)</f>
        <v>1</v>
      </c>
      <c r="D43" s="57">
        <f t="shared" si="0"/>
        <v>37</v>
      </c>
    </row>
    <row r="44" spans="2:4">
      <c r="B44" s="56" t="str">
        <v>Ferrero Magic</v>
      </c>
      <c r="C44" s="8">
        <f>COUNTIF('Food Item Level Data'!$B$2:$B$171,B44)</f>
        <v>1</v>
      </c>
      <c r="D44" s="57">
        <f t="shared" si="0"/>
        <v>37</v>
      </c>
    </row>
    <row r="45" spans="2:4">
      <c r="B45" s="56" t="str">
        <v>Nutty Chocolate Sundae</v>
      </c>
      <c r="C45" s="8">
        <f>COUNTIF('Food Item Level Data'!$B$2:$B$171,B45)</f>
        <v>1</v>
      </c>
      <c r="D45" s="57">
        <f t="shared" si="0"/>
        <v>37</v>
      </c>
    </row>
    <row r="46" spans="2:4">
      <c r="B46" s="56" t="str">
        <v>Melted Cheese Chicken Shawarma</v>
      </c>
      <c r="C46" s="8">
        <f>COUNTIF('Food Item Level Data'!$B$2:$B$171,B46)</f>
        <v>5</v>
      </c>
      <c r="D46" s="57">
        <f t="shared" si="0"/>
        <v>2</v>
      </c>
    </row>
    <row r="47" spans="2:4">
      <c r="B47" s="56" t="str">
        <v>Nutella Cheese Cake</v>
      </c>
      <c r="C47" s="8">
        <f>COUNTIF('Food Item Level Data'!$B$2:$B$171,B47)</f>
        <v>2</v>
      </c>
      <c r="D47" s="57">
        <f t="shared" si="0"/>
        <v>14</v>
      </c>
    </row>
    <row r="48" spans="2:4">
      <c r="B48" s="56" t="str">
        <v>Blueberry Cheese Cake</v>
      </c>
      <c r="C48" s="8">
        <f>COUNTIF('Food Item Level Data'!$B$2:$B$171,B48)</f>
        <v>2</v>
      </c>
      <c r="D48" s="57">
        <f t="shared" si="0"/>
        <v>14</v>
      </c>
    </row>
    <row r="49" spans="2:4">
      <c r="B49" s="56" t="str">
        <v>Pork Chashu Ramyun</v>
      </c>
      <c r="C49" s="8">
        <f>COUNTIF('Food Item Level Data'!$B$2:$B$171,B49)</f>
        <v>1</v>
      </c>
      <c r="D49" s="57">
        <f t="shared" si="0"/>
        <v>37</v>
      </c>
    </row>
    <row r="50" spans="2:4">
      <c r="B50" s="56" t="str">
        <v>Chocolate Hazelnut Cake (Nutella Cake) (Eggless)</v>
      </c>
      <c r="C50" s="8">
        <f>COUNTIF('Food Item Level Data'!$B$2:$B$171,B50)</f>
        <v>3</v>
      </c>
      <c r="D50" s="57">
        <f t="shared" si="0"/>
        <v>7</v>
      </c>
    </row>
    <row r="51" spans="2:4">
      <c r="B51" s="56" t="str">
        <v>Tandoori Chicken Tikka Sandwich Guiltfree</v>
      </c>
      <c r="C51" s="8">
        <f>COUNTIF('Food Item Level Data'!$B$2:$B$171,B51)</f>
        <v>1</v>
      </c>
      <c r="D51" s="57">
        <f t="shared" si="0"/>
        <v>37</v>
      </c>
    </row>
    <row r="52" spans="2:4">
      <c r="B52" s="56" t="str">
        <v>Mint Choco Chip Ice Cream [125 Ml]</v>
      </c>
      <c r="C52" s="8">
        <f>COUNTIF('Food Item Level Data'!$B$2:$B$171,B52)</f>
        <v>1</v>
      </c>
      <c r="D52" s="57">
        <f t="shared" si="0"/>
        <v>37</v>
      </c>
    </row>
    <row r="53" spans="2:4">
      <c r="B53" s="56" t="str">
        <v>Salted Caramel Ice Cream [125 Ml]</v>
      </c>
      <c r="C53" s="8">
        <f>COUNTIF('Food Item Level Data'!$B$2:$B$171,B53)</f>
        <v>1</v>
      </c>
      <c r="D53" s="57">
        <f t="shared" si="0"/>
        <v>37</v>
      </c>
    </row>
    <row r="54" spans="2:4">
      <c r="B54" s="56" t="str">
        <v>Lebenese Shawarma</v>
      </c>
      <c r="C54" s="8">
        <f>COUNTIF('Food Item Level Data'!$B$2:$B$171,B54)</f>
        <v>1</v>
      </c>
      <c r="D54" s="57">
        <f t="shared" si="0"/>
        <v>37</v>
      </c>
    </row>
    <row r="55" spans="2:4">
      <c r="B55" s="56" t="str">
        <v>Mexican Green Wave Pizza</v>
      </c>
      <c r="C55" s="8">
        <f>COUNTIF('Food Item Level Data'!$B$2:$B$171,B55)</f>
        <v>1</v>
      </c>
      <c r="D55" s="57">
        <f t="shared" si="0"/>
        <v>37</v>
      </c>
    </row>
    <row r="56" spans="2:4">
      <c r="B56" s="56" t="str">
        <v>Naked Nutella Waffle</v>
      </c>
      <c r="C56" s="8">
        <f>COUNTIF('Food Item Level Data'!$B$2:$B$171,B56)</f>
        <v>2</v>
      </c>
      <c r="D56" s="57">
        <f t="shared" si="0"/>
        <v>14</v>
      </c>
    </row>
    <row r="57" spans="2:4">
      <c r="B57" s="56" t="str">
        <v>Salted Caramel Brownie</v>
      </c>
      <c r="C57" s="8">
        <f>COUNTIF('Food Item Level Data'!$B$2:$B$171,B57)</f>
        <v>1</v>
      </c>
      <c r="D57" s="57">
        <f t="shared" si="0"/>
        <v>37</v>
      </c>
    </row>
    <row r="58" spans="2:4">
      <c r="B58" s="56" t="str">
        <v>Nutella Stuffed Chocochips Cookie(1 Pc)</v>
      </c>
      <c r="C58" s="8">
        <f>COUNTIF('Food Item Level Data'!$B$2:$B$171,B58)</f>
        <v>2</v>
      </c>
      <c r="D58" s="57">
        <f t="shared" si="0"/>
        <v>14</v>
      </c>
    </row>
    <row r="59" spans="2:4">
      <c r="B59" s="56" t="str">
        <v>Chicken Kheema Cheese Paratha</v>
      </c>
      <c r="C59" s="8">
        <f>COUNTIF('Food Item Level Data'!$B$2:$B$171,B59)</f>
        <v>2</v>
      </c>
      <c r="D59" s="57">
        <f t="shared" si="0"/>
        <v>14</v>
      </c>
    </row>
    <row r="60" spans="2:4">
      <c r="B60" s="56" t="str">
        <v>Aloo Cheese Paratha</v>
      </c>
      <c r="C60" s="8">
        <f>COUNTIF('Food Item Level Data'!$B$2:$B$171,B60)</f>
        <v>2</v>
      </c>
      <c r="D60" s="57">
        <f t="shared" si="0"/>
        <v>14</v>
      </c>
    </row>
    <row r="61" spans="2:4">
      <c r="B61" s="56" t="str">
        <v>Big Spicy Paneer Wrap</v>
      </c>
      <c r="C61" s="8">
        <f>COUNTIF('Food Item Level Data'!$B$2:$B$171,B61)</f>
        <v>1</v>
      </c>
      <c r="D61" s="57">
        <f t="shared" si="0"/>
        <v>37</v>
      </c>
    </row>
    <row r="62" spans="2:4">
      <c r="B62" s="56" t="str">
        <v>Trapper Creek (Buff)</v>
      </c>
      <c r="C62" s="8">
        <f>COUNTIF('Food Item Level Data'!$B$2:$B$171,B62)</f>
        <v>1</v>
      </c>
      <c r="D62" s="57">
        <f t="shared" si="0"/>
        <v>37</v>
      </c>
    </row>
    <row r="63" spans="2:4">
      <c r="B63" s="56" t="str">
        <v>Paris Delice (Buff)</v>
      </c>
      <c r="C63" s="8">
        <f>COUNTIF('Food Item Level Data'!$B$2:$B$171,B63)</f>
        <v>2</v>
      </c>
      <c r="D63" s="57">
        <f t="shared" si="0"/>
        <v>14</v>
      </c>
    </row>
    <row r="64" spans="2:4">
      <c r="B64" s="56" t="str">
        <v>Tandoori Chicken Tikka Cheese Pull Sandwich</v>
      </c>
      <c r="C64" s="8">
        <f>COUNTIF('Food Item Level Data'!$B$2:$B$171,B64)</f>
        <v>1</v>
      </c>
      <c r="D64" s="57">
        <f t="shared" si="0"/>
        <v>37</v>
      </c>
    </row>
    <row r="65" spans="2:4">
      <c r="B65" s="56" t="str">
        <v>Spicy Chick'n Cheese</v>
      </c>
      <c r="C65" s="8">
        <f>COUNTIF('Food Item Level Data'!$B$2:$B$171,B65)</f>
        <v>2</v>
      </c>
      <c r="D65" s="57">
        <f t="shared" si="0"/>
        <v>14</v>
      </c>
    </row>
    <row r="66" spans="2:4">
      <c r="B66" s="56" t="str">
        <v>Chicken Varattiyathu</v>
      </c>
      <c r="C66" s="8">
        <f>COUNTIF('Food Item Level Data'!$B$2:$B$171,B66)</f>
        <v>2</v>
      </c>
      <c r="D66" s="57">
        <f t="shared" si="0"/>
        <v>14</v>
      </c>
    </row>
    <row r="67" spans="2:4">
      <c r="B67" s="56" t="str">
        <v>Idiyappam</v>
      </c>
      <c r="C67" s="8">
        <f>COUNTIF('Food Item Level Data'!$B$2:$B$171,B67)</f>
        <v>4</v>
      </c>
      <c r="D67" s="57">
        <f t="shared" si="0"/>
        <v>5</v>
      </c>
    </row>
    <row r="68" spans="2:4">
      <c r="B68" s="56" t="str">
        <v>Peanut Butter &amp; Snicker Thickshake</v>
      </c>
      <c r="C68" s="8">
        <f>COUNTIF('Food Item Level Data'!$B$2:$B$171,B68)</f>
        <v>1</v>
      </c>
      <c r="D68" s="57">
        <f t="shared" si="0"/>
        <v>37</v>
      </c>
    </row>
    <row r="69" spans="2:4">
      <c r="B69" s="56" t="str">
        <v>Choose Your Combo</v>
      </c>
      <c r="C69" s="8">
        <f>COUNTIF('Food Item Level Data'!$B$2:$B$171,B69)</f>
        <v>1</v>
      </c>
      <c r="D69" s="57">
        <f t="shared" si="0"/>
        <v>37</v>
      </c>
    </row>
    <row r="70" spans="2:4">
      <c r="B70" s="56" t="str">
        <v>Appam (1pc)</v>
      </c>
      <c r="C70" s="8">
        <f>COUNTIF('Food Item Level Data'!$B$2:$B$171,B70)</f>
        <v>2</v>
      </c>
      <c r="D70" s="57">
        <f t="shared" si="0"/>
        <v>14</v>
      </c>
    </row>
    <row r="71" spans="2:4">
      <c r="B71" s="56" t="str">
        <v>Tender Coconut Pudding</v>
      </c>
      <c r="C71" s="8">
        <f>COUNTIF('Food Item Level Data'!$B$2:$B$171,B71)</f>
        <v>3</v>
      </c>
      <c r="D71" s="57">
        <f t="shared" si="0"/>
        <v>7</v>
      </c>
    </row>
    <row r="72" spans="2:4">
      <c r="B72" s="56" t="str">
        <v>Chicken Varutharacha Curry</v>
      </c>
      <c r="C72" s="8">
        <f>COUNTIF('Food Item Level Data'!$B$2:$B$171,B72)</f>
        <v>1</v>
      </c>
      <c r="D72" s="57">
        <f t="shared" ref="D72:D116" si="1">_xlfn.RANK.EQ(C72,$C$7:$C$116,0)</f>
        <v>37</v>
      </c>
    </row>
    <row r="73" spans="2:4">
      <c r="B73" s="56" t="str">
        <v>Chicken Darjeeling Steam Momo</v>
      </c>
      <c r="C73" s="8">
        <f>COUNTIF('Food Item Level Data'!$B$2:$B$171,B73)</f>
        <v>1</v>
      </c>
      <c r="D73" s="57">
        <f t="shared" si="1"/>
        <v>37</v>
      </c>
    </row>
    <row r="74" spans="2:4">
      <c r="B74" s="56" t="str">
        <v>Chicken Fried Momo Mania</v>
      </c>
      <c r="C74" s="8">
        <f>COUNTIF('Food Item Level Data'!$B$2:$B$171,B74)</f>
        <v>1</v>
      </c>
      <c r="D74" s="57">
        <f t="shared" si="1"/>
        <v>37</v>
      </c>
    </row>
    <row r="75" spans="2:4">
      <c r="B75" s="56" t="str">
        <v>Cheese Ramyun</v>
      </c>
      <c r="C75" s="8">
        <f>COUNTIF('Food Item Level Data'!$B$2:$B$171,B75)</f>
        <v>1</v>
      </c>
      <c r="D75" s="57">
        <f t="shared" si="1"/>
        <v>37</v>
      </c>
    </row>
    <row r="76" spans="2:4">
      <c r="B76" s="56" t="str">
        <v>Dosa (2 Pcs) Chicken Curry</v>
      </c>
      <c r="C76" s="8">
        <f>COUNTIF('Food Item Level Data'!$B$2:$B$171,B76)</f>
        <v>2</v>
      </c>
      <c r="D76" s="57">
        <f t="shared" si="1"/>
        <v>14</v>
      </c>
    </row>
    <row r="77" spans="2:4">
      <c r="B77" s="56" t="str">
        <v>Grilled Spicy Lamb Burger</v>
      </c>
      <c r="C77" s="8">
        <f>COUNTIF('Food Item Level Data'!$B$2:$B$171,B77)</f>
        <v>2</v>
      </c>
      <c r="D77" s="57">
        <f t="shared" si="1"/>
        <v>14</v>
      </c>
    </row>
    <row r="78" spans="2:4">
      <c r="B78" s="56" t="str">
        <v>Himalayan Steamed Chicken Momos</v>
      </c>
      <c r="C78" s="8">
        <f>COUNTIF('Food Item Level Data'!$B$2:$B$171,B78)</f>
        <v>1</v>
      </c>
      <c r="D78" s="57">
        <f t="shared" si="1"/>
        <v>37</v>
      </c>
    </row>
    <row r="79" spans="2:4">
      <c r="B79" s="56" t="str">
        <v>Ghee Gulab Jamun (2 Pcs)</v>
      </c>
      <c r="C79" s="8">
        <f>COUNTIF('Food Item Level Data'!$B$2:$B$171,B79)</f>
        <v>2</v>
      </c>
      <c r="D79" s="57">
        <f t="shared" si="1"/>
        <v>14</v>
      </c>
    </row>
    <row r="80" spans="2:4">
      <c r="B80" s="56" t="str">
        <v>Garlic Mayo</v>
      </c>
      <c r="C80" s="8">
        <f>COUNTIF('Food Item Level Data'!$B$2:$B$171,B80)</f>
        <v>1</v>
      </c>
      <c r="D80" s="57">
        <f t="shared" si="1"/>
        <v>37</v>
      </c>
    </row>
    <row r="81" spans="2:4">
      <c r="B81" s="56" t="str">
        <v>Nool Porota (1pc)</v>
      </c>
      <c r="C81" s="8">
        <f>COUNTIF('Food Item Level Data'!$B$2:$B$171,B81)</f>
        <v>1</v>
      </c>
      <c r="D81" s="57">
        <f t="shared" si="1"/>
        <v>37</v>
      </c>
    </row>
    <row r="82" spans="2:4">
      <c r="B82" s="56" t="str">
        <v>Meat Curry</v>
      </c>
      <c r="C82" s="8">
        <f>COUNTIF('Food Item Level Data'!$B$2:$B$171,B82)</f>
        <v>1</v>
      </c>
      <c r="D82" s="57">
        <f t="shared" si="1"/>
        <v>37</v>
      </c>
    </row>
    <row r="83" spans="2:4">
      <c r="B83" s="56" t="str">
        <v>Cold Coffee (275ml)</v>
      </c>
      <c r="C83" s="8">
        <f>COUNTIF('Food Item Level Data'!$B$2:$B$171,B83)</f>
        <v>1</v>
      </c>
      <c r="D83" s="57">
        <f t="shared" si="1"/>
        <v>37</v>
      </c>
    </row>
    <row r="84" spans="2:4">
      <c r="B84" s="56" t="str">
        <v>Masala Dosa</v>
      </c>
      <c r="C84" s="8">
        <f>COUNTIF('Food Item Level Data'!$B$2:$B$171,B84)</f>
        <v>1</v>
      </c>
      <c r="D84" s="57">
        <f t="shared" si="1"/>
        <v>37</v>
      </c>
    </row>
    <row r="85" spans="2:4">
      <c r="B85" s="56" t="str">
        <v>Idli (2 Pcs)</v>
      </c>
      <c r="C85" s="8">
        <f>COUNTIF('Food Item Level Data'!$B$2:$B$171,B85)</f>
        <v>1</v>
      </c>
      <c r="D85" s="57">
        <f t="shared" si="1"/>
        <v>37</v>
      </c>
    </row>
    <row r="86" spans="2:4">
      <c r="B86" s="56" t="str">
        <v>Boneless Chicken Manchurian</v>
      </c>
      <c r="C86" s="8">
        <f>COUNTIF('Food Item Level Data'!$B$2:$B$171,B86)</f>
        <v>2</v>
      </c>
      <c r="D86" s="57">
        <f t="shared" si="1"/>
        <v>14</v>
      </c>
    </row>
    <row r="87" spans="2:4">
      <c r="B87" s="56" t="str">
        <v>Chicken Kheema Paratha</v>
      </c>
      <c r="C87" s="8">
        <f>COUNTIF('Food Item Level Data'!$B$2:$B$171,B87)</f>
        <v>1</v>
      </c>
      <c r="D87" s="57">
        <f t="shared" si="1"/>
        <v>37</v>
      </c>
    </row>
    <row r="88" spans="2:4">
      <c r="B88" s="56" t="str">
        <v>Chicken &amp; Egg Pothichoru</v>
      </c>
      <c r="C88" s="8">
        <f>COUNTIF('Food Item Level Data'!$B$2:$B$171,B88)</f>
        <v>1</v>
      </c>
      <c r="D88" s="57">
        <f t="shared" si="1"/>
        <v>37</v>
      </c>
    </row>
    <row r="89" spans="2:4">
      <c r="B89" s="56" t="str">
        <v>Sugarcane With Ginger</v>
      </c>
      <c r="C89" s="8">
        <f>COUNTIF('Food Item Level Data'!$B$2:$B$171,B89)</f>
        <v>1</v>
      </c>
      <c r="D89" s="57">
        <f t="shared" si="1"/>
        <v>37</v>
      </c>
    </row>
    <row r="90" spans="2:4">
      <c r="B90" s="56" t="str">
        <v>Prawns Pepper Dry</v>
      </c>
      <c r="C90" s="8">
        <f>COUNTIF('Food Item Level Data'!$B$2:$B$171,B90)</f>
        <v>1</v>
      </c>
      <c r="D90" s="57">
        <f t="shared" si="1"/>
        <v>37</v>
      </c>
    </row>
    <row r="91" spans="2:4">
      <c r="B91" s="56" t="str">
        <v>12" Badmash Pizza</v>
      </c>
      <c r="C91" s="8">
        <f>COUNTIF('Food Item Level Data'!$B$2:$B$171,B91)</f>
        <v>2</v>
      </c>
      <c r="D91" s="57">
        <f t="shared" si="1"/>
        <v>14</v>
      </c>
    </row>
    <row r="92" spans="2:4">
      <c r="B92" s="56" t="str">
        <v>Cajun Corn Kernels</v>
      </c>
      <c r="C92" s="8">
        <f>COUNTIF('Food Item Level Data'!$B$2:$B$171,B92)</f>
        <v>1</v>
      </c>
      <c r="D92" s="57">
        <f t="shared" si="1"/>
        <v>37</v>
      </c>
    </row>
    <row r="93" spans="2:4">
      <c r="B93" s="56" t="str">
        <v>Fish Fingers</v>
      </c>
      <c r="C93" s="8">
        <f>COUNTIF('Food Item Level Data'!$B$2:$B$171,B93)</f>
        <v>1</v>
      </c>
      <c r="D93" s="57">
        <f t="shared" si="1"/>
        <v>37</v>
      </c>
    </row>
    <row r="94" spans="2:4">
      <c r="B94" s="56" t="str">
        <v>Blue Berry Cheese Cake</v>
      </c>
      <c r="C94" s="8">
        <f>COUNTIF('Food Item Level Data'!$B$2:$B$171,B94)</f>
        <v>1</v>
      </c>
      <c r="D94" s="57">
        <f t="shared" si="1"/>
        <v>37</v>
      </c>
    </row>
    <row r="95" spans="2:4">
      <c r="B95" s="56" t="str">
        <v>Firecracker Wings</v>
      </c>
      <c r="C95" s="8">
        <f>COUNTIF('Food Item Level Data'!$B$2:$B$171,B95)</f>
        <v>1</v>
      </c>
      <c r="D95" s="57">
        <f t="shared" si="1"/>
        <v>37</v>
      </c>
    </row>
    <row r="96" spans="2:4">
      <c r="B96" s="56" t="str">
        <v>Orange Dynamite Wings</v>
      </c>
      <c r="C96" s="8">
        <f>COUNTIF('Food Item Level Data'!$B$2:$B$171,B96)</f>
        <v>1</v>
      </c>
      <c r="D96" s="57">
        <f t="shared" si="1"/>
        <v>37</v>
      </c>
    </row>
    <row r="97" spans="2:4">
      <c r="B97" s="56" t="str">
        <v>Creamy Buffalo</v>
      </c>
      <c r="C97" s="8">
        <f>COUNTIF('Food Item Level Data'!$B$2:$B$171,B97)</f>
        <v>1</v>
      </c>
      <c r="D97" s="57">
        <f t="shared" si="1"/>
        <v>37</v>
      </c>
    </row>
    <row r="98" spans="2:4">
      <c r="B98" s="56" t="str">
        <v>Chocolate And Love Smoothie Bowl</v>
      </c>
      <c r="C98" s="8">
        <f>COUNTIF('Food Item Level Data'!$B$2:$B$171,B98)</f>
        <v>1</v>
      </c>
      <c r="D98" s="57">
        <f t="shared" si="1"/>
        <v>37</v>
      </c>
    </row>
    <row r="99" spans="2:4">
      <c r="B99" s="56" t="str">
        <v>Calvin Eats Nutella</v>
      </c>
      <c r="C99" s="8">
        <f>COUNTIF('Food Item Level Data'!$B$2:$B$171,B99)</f>
        <v>1</v>
      </c>
      <c r="D99" s="57">
        <f t="shared" si="1"/>
        <v>37</v>
      </c>
    </row>
    <row r="100" spans="2:4">
      <c r="B100" s="56" t="str">
        <v>Trapper Creek</v>
      </c>
      <c r="C100" s="8">
        <f>COUNTIF('Food Item Level Data'!$B$2:$B$171,B100)</f>
        <v>2</v>
      </c>
      <c r="D100" s="57">
        <f t="shared" si="1"/>
        <v>14</v>
      </c>
    </row>
    <row r="101" spans="2:4">
      <c r="B101" s="56" t="str">
        <v>Spaghetti Carbonara Chicken</v>
      </c>
      <c r="C101" s="8">
        <f>COUNTIF('Food Item Level Data'!$B$2:$B$171,B101)</f>
        <v>1</v>
      </c>
      <c r="D101" s="57">
        <f t="shared" si="1"/>
        <v>37</v>
      </c>
    </row>
    <row r="102" spans="2:4">
      <c r="B102" s="56" t="str">
        <v>Istah's Chicken Shawarma in Rumali</v>
      </c>
      <c r="C102" s="8">
        <f>COUNTIF('Food Item Level Data'!$B$2:$B$171,B102)</f>
        <v>1</v>
      </c>
      <c r="D102" s="57">
        <f t="shared" si="1"/>
        <v>37</v>
      </c>
    </row>
    <row r="103" spans="2:4">
      <c r="B103" s="56" t="str">
        <v>Belgian Chocolate Milk Shake</v>
      </c>
      <c r="C103" s="8">
        <f>COUNTIF('Food Item Level Data'!$B$2:$B$171,B103)</f>
        <v>1</v>
      </c>
      <c r="D103" s="57">
        <f t="shared" si="1"/>
        <v>37</v>
      </c>
    </row>
    <row r="104" spans="2:4">
      <c r="B104" s="56" t="str">
        <v>Chicken Kothu Parotta</v>
      </c>
      <c r="C104" s="8">
        <f>COUNTIF('Food Item Level Data'!$B$2:$B$171,B104)</f>
        <v>1</v>
      </c>
      <c r="D104" s="57">
        <f t="shared" si="1"/>
        <v>37</v>
      </c>
    </row>
    <row r="105" spans="2:4">
      <c r="B105" s="56" t="str">
        <v>Panoor Special Chicken Leg Fry</v>
      </c>
      <c r="C105" s="8">
        <f>COUNTIF('Food Item Level Data'!$B$2:$B$171,B105)</f>
        <v>1</v>
      </c>
      <c r="D105" s="57">
        <f t="shared" si="1"/>
        <v>37</v>
      </c>
    </row>
    <row r="106" spans="2:4">
      <c r="B106" s="56" t="str">
        <v>Roasted Garlic Chicken Soup</v>
      </c>
      <c r="C106" s="8">
        <f>COUNTIF('Food Item Level Data'!$B$2:$B$171,B106)</f>
        <v>1</v>
      </c>
      <c r="D106" s="57">
        <f t="shared" si="1"/>
        <v>37</v>
      </c>
    </row>
    <row r="107" spans="2:4">
      <c r="B107" s="56" t="str">
        <v>Honey Chicken Peppers</v>
      </c>
      <c r="C107" s="8">
        <f>COUNTIF('Food Item Level Data'!$B$2:$B$171,B107)</f>
        <v>1</v>
      </c>
      <c r="D107" s="57">
        <f t="shared" si="1"/>
        <v>37</v>
      </c>
    </row>
    <row r="108" spans="2:4">
      <c r="B108" s="56" t="str">
        <v>Chicken Spaghetti Al Forno</v>
      </c>
      <c r="C108" s="8">
        <f>COUNTIF('Food Item Level Data'!$B$2:$B$171,B108)</f>
        <v>1</v>
      </c>
      <c r="D108" s="57">
        <f t="shared" si="1"/>
        <v>37</v>
      </c>
    </row>
    <row r="109" spans="2:4">
      <c r="B109" s="56" t="str">
        <v>Belgian Chocolate Thick Shake</v>
      </c>
      <c r="C109" s="8">
        <f>COUNTIF('Food Item Level Data'!$B$2:$B$171,B109)</f>
        <v>1</v>
      </c>
      <c r="D109" s="57">
        <f t="shared" si="1"/>
        <v>37</v>
      </c>
    </row>
    <row r="110" spans="2:4">
      <c r="B110" s="56" t="str">
        <v>Peanut Butter Indulgence Thick Shake</v>
      </c>
      <c r="C110" s="8">
        <f>COUNTIF('Food Item Level Data'!$B$2:$B$171,B110)</f>
        <v>1</v>
      </c>
      <c r="D110" s="57">
        <f t="shared" si="1"/>
        <v>37</v>
      </c>
    </row>
    <row r="111" spans="2:4">
      <c r="B111" s="56" t="str">
        <v>Americano Pasta Non-veg</v>
      </c>
      <c r="C111" s="8">
        <f>COUNTIF('Food Item Level Data'!$B$2:$B$171,B111)</f>
        <v>1</v>
      </c>
      <c r="D111" s="57">
        <f t="shared" si="1"/>
        <v>37</v>
      </c>
    </row>
    <row r="112" spans="2:4">
      <c r="B112" s="56" t="str">
        <v>Non Veg Club S/w</v>
      </c>
      <c r="C112" s="8">
        <f>COUNTIF('Food Item Level Data'!$B$2:$B$171,B112)</f>
        <v>1</v>
      </c>
      <c r="D112" s="57">
        <f t="shared" si="1"/>
        <v>37</v>
      </c>
    </row>
    <row r="113" spans="2:4">
      <c r="B113" s="56" t="str">
        <v>Classic Chicken Steak</v>
      </c>
      <c r="C113" s="8">
        <f>COUNTIF('Food Item Level Data'!$B$2:$B$171,B113)</f>
        <v>1</v>
      </c>
      <c r="D113" s="57">
        <f t="shared" si="1"/>
        <v>37</v>
      </c>
    </row>
    <row r="114" spans="2:4">
      <c r="B114" s="56" t="str">
        <v xml:space="preserve">Open Butter Masala Dosa </v>
      </c>
      <c r="C114" s="8">
        <f>COUNTIF('Food Item Level Data'!$B$2:$B$171,B114)</f>
        <v>2</v>
      </c>
      <c r="D114" s="57">
        <f t="shared" si="1"/>
        <v>14</v>
      </c>
    </row>
    <row r="115" spans="2:4">
      <c r="B115" s="56" t="str">
        <v>Dark Chocolate Cake [350 Grams, Serves 3]</v>
      </c>
      <c r="C115" s="8">
        <f>COUNTIF('Food Item Level Data'!$B$2:$B$171,B115)</f>
        <v>1</v>
      </c>
      <c r="D115" s="57">
        <f t="shared" si="1"/>
        <v>37</v>
      </c>
    </row>
    <row r="116" spans="2:4" ht="14.4" thickBot="1">
      <c r="B116" s="58" t="str">
        <v>Japanese Cotton Soft Cheesecake [125 Grams]</v>
      </c>
      <c r="C116" s="59">
        <f>COUNTIF('Food Item Level Data'!$B$2:$B$171,B116)</f>
        <v>1</v>
      </c>
      <c r="D116" s="60">
        <f t="shared" si="1"/>
        <v>37</v>
      </c>
    </row>
    <row r="130" spans="2:2">
      <c r="B130" s="46"/>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071C1-3FB8-476A-B605-3AAAE28E62A4}">
  <dimension ref="B2:F29"/>
  <sheetViews>
    <sheetView zoomScale="107" zoomScaleNormal="130" workbookViewId="0">
      <selection activeCell="H12" sqref="H12"/>
    </sheetView>
  </sheetViews>
  <sheetFormatPr defaultRowHeight="13.8"/>
  <cols>
    <col min="2" max="2" width="11.3984375" bestFit="1" customWidth="1"/>
    <col min="3" max="3" width="23.19921875" bestFit="1" customWidth="1"/>
    <col min="4" max="4" width="25.19921875" bestFit="1" customWidth="1"/>
    <col min="5" max="5" width="13.09765625" bestFit="1" customWidth="1"/>
    <col min="6" max="7" width="16.5" bestFit="1" customWidth="1"/>
    <col min="9" max="9" width="10.5" bestFit="1" customWidth="1"/>
  </cols>
  <sheetData>
    <row r="2" spans="2:6">
      <c r="B2" s="33" t="s">
        <v>677</v>
      </c>
    </row>
    <row r="3" spans="2:6">
      <c r="B3" s="33" t="s">
        <v>675</v>
      </c>
    </row>
    <row r="4" spans="2:6">
      <c r="B4" s="33" t="s">
        <v>676</v>
      </c>
    </row>
    <row r="5" spans="2:6">
      <c r="B5" s="33" t="s">
        <v>678</v>
      </c>
    </row>
    <row r="6" spans="2:6">
      <c r="B6" s="33" t="s">
        <v>679</v>
      </c>
    </row>
    <row r="7" spans="2:6">
      <c r="B7" s="33" t="s">
        <v>680</v>
      </c>
    </row>
    <row r="8" spans="2:6">
      <c r="B8" s="33" t="s">
        <v>681</v>
      </c>
    </row>
    <row r="9" spans="2:6">
      <c r="B9" s="33" t="s">
        <v>682</v>
      </c>
    </row>
    <row r="10" spans="2:6">
      <c r="B10" s="33" t="s">
        <v>683</v>
      </c>
    </row>
    <row r="14" spans="2:6">
      <c r="B14" s="50" t="s">
        <v>773</v>
      </c>
      <c r="C14" t="s">
        <v>774</v>
      </c>
      <c r="E14" s="50" t="s">
        <v>747</v>
      </c>
      <c r="F14" t="s">
        <v>769</v>
      </c>
    </row>
    <row r="15" spans="2:6">
      <c r="B15" s="51" t="s">
        <v>771</v>
      </c>
      <c r="C15" s="52">
        <v>102</v>
      </c>
      <c r="E15" s="51" t="s">
        <v>762</v>
      </c>
      <c r="F15" s="69"/>
    </row>
    <row r="16" spans="2:6">
      <c r="B16" s="51" t="s">
        <v>772</v>
      </c>
      <c r="C16" s="52">
        <v>68</v>
      </c>
      <c r="E16" s="51" t="s">
        <v>763</v>
      </c>
      <c r="F16" s="69">
        <v>-0.11178063199431851</v>
      </c>
    </row>
    <row r="17" spans="2:6">
      <c r="B17" s="51" t="s">
        <v>748</v>
      </c>
      <c r="C17" s="52">
        <v>170</v>
      </c>
      <c r="E17" s="51" t="s">
        <v>764</v>
      </c>
      <c r="F17" s="69">
        <v>8.8279437849638417E-2</v>
      </c>
    </row>
    <row r="18" spans="2:6">
      <c r="E18" s="51" t="s">
        <v>765</v>
      </c>
      <c r="F18" s="69">
        <v>7.1607321965897613E-2</v>
      </c>
    </row>
    <row r="19" spans="2:6">
      <c r="E19" s="51" t="s">
        <v>766</v>
      </c>
      <c r="F19" s="69">
        <v>1.360321698252281</v>
      </c>
    </row>
    <row r="20" spans="2:6">
      <c r="B20" s="50" t="s">
        <v>747</v>
      </c>
      <c r="C20" t="s">
        <v>777</v>
      </c>
      <c r="E20" s="51" t="s">
        <v>756</v>
      </c>
      <c r="F20" s="69">
        <v>-0.86239714483989294</v>
      </c>
    </row>
    <row r="21" spans="2:6">
      <c r="B21" s="51" t="s">
        <v>775</v>
      </c>
      <c r="C21" s="52">
        <v>60</v>
      </c>
      <c r="E21" s="51" t="s">
        <v>757</v>
      </c>
      <c r="F21" s="69">
        <v>1.7692722910662826</v>
      </c>
    </row>
    <row r="22" spans="2:6">
      <c r="B22" s="51" t="s">
        <v>776</v>
      </c>
      <c r="C22" s="52">
        <v>47</v>
      </c>
      <c r="E22" s="51" t="s">
        <v>758</v>
      </c>
      <c r="F22" s="69">
        <v>0.72383742528266548</v>
      </c>
    </row>
    <row r="23" spans="2:6">
      <c r="B23" s="51" t="s">
        <v>748</v>
      </c>
      <c r="C23" s="52">
        <v>107</v>
      </c>
      <c r="E23" s="51" t="s">
        <v>759</v>
      </c>
      <c r="F23" s="69">
        <v>-0.66243284032598859</v>
      </c>
    </row>
    <row r="24" spans="2:6">
      <c r="E24" s="51" t="s">
        <v>760</v>
      </c>
      <c r="F24" s="69">
        <v>0.29475303122429281</v>
      </c>
    </row>
    <row r="25" spans="2:6">
      <c r="E25" s="51" t="s">
        <v>761</v>
      </c>
      <c r="F25" s="69">
        <v>2.7624309392265192E-3</v>
      </c>
    </row>
    <row r="26" spans="2:6">
      <c r="B26" s="50" t="s">
        <v>747</v>
      </c>
      <c r="C26" t="s">
        <v>778</v>
      </c>
      <c r="E26" s="51" t="s">
        <v>748</v>
      </c>
      <c r="F26" s="69"/>
    </row>
    <row r="27" spans="2:6">
      <c r="B27" s="51" t="s">
        <v>159</v>
      </c>
      <c r="C27" s="52">
        <v>3</v>
      </c>
    </row>
    <row r="28" spans="2:6">
      <c r="B28" s="51" t="s">
        <v>32</v>
      </c>
      <c r="C28" s="52">
        <v>104</v>
      </c>
    </row>
    <row r="29" spans="2:6">
      <c r="B29" s="51" t="s">
        <v>748</v>
      </c>
      <c r="C29" s="52">
        <v>107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3FADC-52F6-43FF-A1E7-64F62F52C02F}">
  <dimension ref="A1:S17"/>
  <sheetViews>
    <sheetView showGridLines="0" zoomScale="60" zoomScaleNormal="90" workbookViewId="0">
      <selection activeCell="A42" sqref="A42"/>
    </sheetView>
  </sheetViews>
  <sheetFormatPr defaultColWidth="13.59765625" defaultRowHeight="13.8"/>
  <cols>
    <col min="4" max="4" width="12.3984375" customWidth="1"/>
    <col min="5" max="5" width="21.296875" customWidth="1"/>
    <col min="11" max="11" width="7.69921875" customWidth="1"/>
    <col min="12" max="12" width="29.59765625" customWidth="1"/>
    <col min="19" max="19" width="21.19921875" customWidth="1"/>
  </cols>
  <sheetData>
    <row r="1" spans="1:19" ht="25.8" customHeight="1">
      <c r="A1" s="74" t="s">
        <v>684</v>
      </c>
      <c r="B1" s="74"/>
      <c r="C1" s="74"/>
      <c r="D1" s="74"/>
      <c r="E1" s="74"/>
      <c r="F1" s="74"/>
      <c r="G1" s="74"/>
      <c r="H1" s="74"/>
      <c r="I1" s="74"/>
      <c r="J1" s="74"/>
      <c r="K1" s="74"/>
      <c r="L1" s="74"/>
      <c r="M1" s="74"/>
      <c r="N1" s="74"/>
      <c r="O1" s="74"/>
      <c r="P1" s="74"/>
      <c r="Q1" s="74"/>
      <c r="R1" s="74"/>
      <c r="S1" s="74"/>
    </row>
    <row r="3" spans="1:19" ht="15.6">
      <c r="E3" s="48" t="s">
        <v>779</v>
      </c>
      <c r="F3" s="70">
        <f>COUNT(Swiggy_Orders_Data!A2:A108)</f>
        <v>107</v>
      </c>
      <c r="G3" s="44"/>
      <c r="H3" s="44"/>
      <c r="I3" s="44"/>
      <c r="J3" s="49" t="s">
        <v>782</v>
      </c>
      <c r="K3" s="47"/>
      <c r="L3" s="70" t="str">
        <f>_xlfn.XLOOKUP(1,'Restaurant Level Analysis'!$C$2:$C$44,'Restaurant Level Analysis'!$A$2:$A$44,"Not Found",0)</f>
        <v>Subway</v>
      </c>
      <c r="M3" s="44"/>
      <c r="N3" s="44"/>
      <c r="O3" s="44"/>
      <c r="P3" s="44"/>
    </row>
    <row r="4" spans="1:19" ht="15.6">
      <c r="E4" s="48" t="s">
        <v>780</v>
      </c>
      <c r="F4" s="71">
        <f>SUM(Swiggy_Orders_Data!S2:S108)</f>
        <v>46033.209940000001</v>
      </c>
      <c r="G4" s="44"/>
      <c r="H4" s="44"/>
      <c r="I4" s="44"/>
      <c r="J4" s="49" t="s">
        <v>783</v>
      </c>
      <c r="K4" s="47"/>
      <c r="L4" s="72" t="str" cm="1">
        <f t="array" ref="L4">_xlfn.XLOOKUP(1,'Food Items Analysis'!$D$7:$D$116,_xlfn.ANCHORARRAY('Food Items Analysis'!B7))</f>
        <v>Single Lamb Cheese Burger</v>
      </c>
      <c r="M4" s="44"/>
      <c r="N4" s="44"/>
      <c r="O4" s="44"/>
      <c r="P4" s="44"/>
    </row>
    <row r="5" spans="1:19" ht="15.6">
      <c r="E5" s="48" t="s">
        <v>781</v>
      </c>
      <c r="F5" s="70">
        <f>F4/F3</f>
        <v>430.21691532710281</v>
      </c>
      <c r="G5" s="44"/>
      <c r="H5" s="44"/>
      <c r="I5" s="44"/>
      <c r="M5" s="44"/>
      <c r="N5" s="44"/>
      <c r="O5" s="44"/>
      <c r="P5" s="44"/>
    </row>
    <row r="6" spans="1:19" ht="15.6">
      <c r="A6" s="44"/>
      <c r="B6" s="44"/>
      <c r="C6" s="44"/>
      <c r="D6" s="44"/>
      <c r="E6" s="44"/>
      <c r="F6" s="44"/>
      <c r="G6" s="44"/>
      <c r="H6" s="44"/>
      <c r="I6" s="44"/>
      <c r="J6" s="44"/>
      <c r="K6" s="44"/>
      <c r="L6" s="44"/>
      <c r="M6" s="44"/>
      <c r="N6" s="44"/>
      <c r="O6" s="44"/>
      <c r="P6" s="44"/>
    </row>
    <row r="7" spans="1:19">
      <c r="A7" s="3"/>
    </row>
    <row r="17" spans="12:12">
      <c r="L17" t="s">
        <v>784</v>
      </c>
    </row>
  </sheetData>
  <mergeCells count="1">
    <mergeCell ref="A1:S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DFFF2-9D94-41FF-BD40-233830B7C252}">
  <dimension ref="A2:AE155"/>
  <sheetViews>
    <sheetView tabSelected="1" zoomScale="77" zoomScaleNormal="130" workbookViewId="0">
      <selection activeCell="G12" sqref="G12"/>
    </sheetView>
  </sheetViews>
  <sheetFormatPr defaultRowHeight="13.8"/>
  <cols>
    <col min="3" max="3" width="49.3984375" bestFit="1" customWidth="1"/>
    <col min="4" max="4" width="17.59765625" bestFit="1" customWidth="1"/>
    <col min="5" max="5" width="18.19921875" bestFit="1" customWidth="1"/>
    <col min="6" max="6" width="16" bestFit="1" customWidth="1"/>
    <col min="7" max="7" width="18.19921875" bestFit="1" customWidth="1"/>
    <col min="8" max="8" width="16" bestFit="1" customWidth="1"/>
    <col min="9" max="9" width="18.19921875" bestFit="1" customWidth="1"/>
    <col min="10" max="10" width="16" bestFit="1" customWidth="1"/>
    <col min="11" max="11" width="18.19921875" bestFit="1" customWidth="1"/>
    <col min="12" max="12" width="18.5" bestFit="1" customWidth="1"/>
    <col min="13" max="13" width="18.19921875" bestFit="1" customWidth="1"/>
    <col min="14" max="14" width="16" bestFit="1" customWidth="1"/>
    <col min="15" max="15" width="18.19921875" bestFit="1" customWidth="1"/>
    <col min="16" max="16" width="16" bestFit="1" customWidth="1"/>
    <col min="17" max="17" width="18.19921875" bestFit="1" customWidth="1"/>
    <col min="18" max="18" width="16" bestFit="1" customWidth="1"/>
    <col min="19" max="19" width="18.19921875" bestFit="1" customWidth="1"/>
    <col min="20" max="20" width="16" bestFit="1" customWidth="1"/>
    <col min="21" max="21" width="18.19921875" bestFit="1" customWidth="1"/>
    <col min="22" max="22" width="16" bestFit="1" customWidth="1"/>
    <col min="23" max="23" width="18.19921875" bestFit="1" customWidth="1"/>
    <col min="24" max="24" width="16" bestFit="1" customWidth="1"/>
    <col min="25" max="25" width="18.19921875" bestFit="1" customWidth="1"/>
    <col min="26" max="26" width="16" bestFit="1" customWidth="1"/>
    <col min="27" max="27" width="18.19921875" bestFit="1" customWidth="1"/>
    <col min="28" max="28" width="16" bestFit="1" customWidth="1"/>
    <col min="29" max="29" width="18.19921875" bestFit="1" customWidth="1"/>
    <col min="30" max="30" width="20.8984375" bestFit="1" customWidth="1"/>
    <col min="31" max="31" width="23.09765625" bestFit="1" customWidth="1"/>
    <col min="32" max="32" width="16" bestFit="1" customWidth="1"/>
    <col min="33" max="33" width="18.19921875" bestFit="1" customWidth="1"/>
    <col min="34" max="34" width="16.19921875" bestFit="1" customWidth="1"/>
    <col min="35" max="35" width="16" bestFit="1" customWidth="1"/>
    <col min="36" max="36" width="18.19921875" bestFit="1" customWidth="1"/>
    <col min="37" max="37" width="16.19921875" bestFit="1" customWidth="1"/>
    <col min="38" max="38" width="16" bestFit="1" customWidth="1"/>
    <col min="39" max="39" width="18.19921875" bestFit="1" customWidth="1"/>
    <col min="40" max="40" width="16.19921875" bestFit="1" customWidth="1"/>
    <col min="41" max="41" width="16" bestFit="1" customWidth="1"/>
    <col min="42" max="42" width="18.19921875" bestFit="1" customWidth="1"/>
    <col min="43" max="43" width="21" bestFit="1" customWidth="1"/>
    <col min="44" max="44" width="20.8984375" bestFit="1" customWidth="1"/>
    <col min="45" max="45" width="23.09765625" bestFit="1" customWidth="1"/>
    <col min="46" max="46" width="11.8984375" bestFit="1" customWidth="1"/>
    <col min="47" max="47" width="11.296875" bestFit="1" customWidth="1"/>
  </cols>
  <sheetData>
    <row r="2" spans="1:4" ht="15.6">
      <c r="A2" s="77">
        <v>1</v>
      </c>
      <c r="B2" s="78" t="s">
        <v>790</v>
      </c>
      <c r="C2" s="34"/>
      <c r="D2" s="34"/>
    </row>
    <row r="3" spans="1:4" ht="15.6">
      <c r="A3" s="77">
        <v>2</v>
      </c>
      <c r="B3" s="78" t="s">
        <v>791</v>
      </c>
      <c r="C3" s="34"/>
      <c r="D3" s="34"/>
    </row>
    <row r="4" spans="1:4" ht="15.6">
      <c r="A4" s="77">
        <v>3</v>
      </c>
      <c r="B4" s="79" t="s">
        <v>792</v>
      </c>
      <c r="C4" s="34"/>
      <c r="D4" s="34"/>
    </row>
    <row r="6" spans="1:4">
      <c r="C6" s="50" t="s">
        <v>747</v>
      </c>
      <c r="D6" t="s">
        <v>785</v>
      </c>
    </row>
    <row r="7" spans="1:4">
      <c r="C7" s="51" t="s">
        <v>775</v>
      </c>
      <c r="D7" s="69">
        <v>0.28971962616822428</v>
      </c>
    </row>
    <row r="8" spans="1:4">
      <c r="C8" s="51" t="s">
        <v>776</v>
      </c>
      <c r="D8" s="69">
        <v>0.71028037383177567</v>
      </c>
    </row>
    <row r="9" spans="1:4">
      <c r="C9" s="51" t="s">
        <v>748</v>
      </c>
      <c r="D9" s="69">
        <v>1</v>
      </c>
    </row>
    <row r="11" spans="1:4">
      <c r="C11" s="50" t="s">
        <v>747</v>
      </c>
      <c r="D11" t="s">
        <v>785</v>
      </c>
    </row>
    <row r="12" spans="1:4">
      <c r="C12" s="51">
        <v>2</v>
      </c>
      <c r="D12" s="69">
        <v>2.8037383177570093E-2</v>
      </c>
    </row>
    <row r="13" spans="1:4">
      <c r="C13" s="51">
        <v>0</v>
      </c>
      <c r="D13" s="69">
        <v>0.9719626168224299</v>
      </c>
    </row>
    <row r="14" spans="1:4">
      <c r="C14" s="51" t="s">
        <v>748</v>
      </c>
      <c r="D14" s="69">
        <v>1</v>
      </c>
    </row>
    <row r="16" spans="1:4">
      <c r="D16" s="50" t="s">
        <v>786</v>
      </c>
    </row>
    <row r="17" spans="3:31">
      <c r="D17" s="76" t="s">
        <v>90</v>
      </c>
      <c r="E17" s="76"/>
      <c r="F17" s="76" t="s">
        <v>167</v>
      </c>
      <c r="G17" s="76"/>
      <c r="H17" s="76" t="s">
        <v>356</v>
      </c>
      <c r="I17" s="76"/>
      <c r="J17" s="76" t="s">
        <v>638</v>
      </c>
      <c r="K17" s="76"/>
      <c r="L17" s="76" t="s">
        <v>262</v>
      </c>
      <c r="M17" s="76"/>
      <c r="N17" s="76" t="s">
        <v>639</v>
      </c>
      <c r="O17" s="76"/>
      <c r="P17" s="76" t="s">
        <v>364</v>
      </c>
      <c r="Q17" s="76"/>
      <c r="R17" s="76" t="s">
        <v>474</v>
      </c>
      <c r="S17" s="76"/>
      <c r="T17" s="76" t="s">
        <v>54</v>
      </c>
      <c r="U17" s="76"/>
      <c r="V17" s="76" t="s">
        <v>36</v>
      </c>
      <c r="W17" s="76"/>
      <c r="X17" s="76" t="s">
        <v>230</v>
      </c>
      <c r="Y17" s="76"/>
      <c r="Z17" s="76" t="s">
        <v>122</v>
      </c>
      <c r="AA17" s="76"/>
      <c r="AB17" s="76" t="s">
        <v>242</v>
      </c>
      <c r="AC17" s="76"/>
      <c r="AD17" s="76" t="s">
        <v>787</v>
      </c>
      <c r="AE17" s="76" t="s">
        <v>788</v>
      </c>
    </row>
    <row r="18" spans="3:31">
      <c r="C18" s="50" t="s">
        <v>747</v>
      </c>
      <c r="D18" t="s">
        <v>785</v>
      </c>
      <c r="E18" t="s">
        <v>789</v>
      </c>
      <c r="F18" t="s">
        <v>785</v>
      </c>
      <c r="G18" t="s">
        <v>789</v>
      </c>
      <c r="H18" t="s">
        <v>785</v>
      </c>
      <c r="I18" t="s">
        <v>789</v>
      </c>
      <c r="J18" t="s">
        <v>785</v>
      </c>
      <c r="K18" t="s">
        <v>789</v>
      </c>
      <c r="L18" t="s">
        <v>785</v>
      </c>
      <c r="M18" t="s">
        <v>789</v>
      </c>
      <c r="N18" t="s">
        <v>785</v>
      </c>
      <c r="O18" t="s">
        <v>789</v>
      </c>
      <c r="P18" t="s">
        <v>785</v>
      </c>
      <c r="Q18" t="s">
        <v>789</v>
      </c>
      <c r="R18" t="s">
        <v>785</v>
      </c>
      <c r="S18" t="s">
        <v>789</v>
      </c>
      <c r="T18" t="s">
        <v>785</v>
      </c>
      <c r="U18" t="s">
        <v>789</v>
      </c>
      <c r="V18" t="s">
        <v>785</v>
      </c>
      <c r="W18" t="s">
        <v>789</v>
      </c>
      <c r="X18" t="s">
        <v>785</v>
      </c>
      <c r="Y18" t="s">
        <v>789</v>
      </c>
      <c r="Z18" t="s">
        <v>785</v>
      </c>
      <c r="AA18" t="s">
        <v>789</v>
      </c>
      <c r="AB18" t="s">
        <v>785</v>
      </c>
      <c r="AC18" t="s">
        <v>789</v>
      </c>
    </row>
    <row r="19" spans="3:31">
      <c r="C19" s="51" t="s">
        <v>423</v>
      </c>
      <c r="D19" s="69"/>
      <c r="E19" s="52"/>
      <c r="F19" s="69"/>
      <c r="G19" s="52"/>
      <c r="H19" s="69"/>
      <c r="I19" s="52"/>
      <c r="J19" s="69"/>
      <c r="K19" s="52"/>
      <c r="L19" s="69"/>
      <c r="M19" s="52"/>
      <c r="N19" s="69"/>
      <c r="O19" s="52"/>
      <c r="P19" s="69"/>
      <c r="Q19" s="52"/>
      <c r="R19" s="69"/>
      <c r="S19" s="52"/>
      <c r="T19" s="69"/>
      <c r="U19" s="52"/>
      <c r="V19" s="69"/>
      <c r="W19" s="52"/>
      <c r="X19" s="69"/>
      <c r="Y19" s="52"/>
      <c r="Z19" s="69"/>
      <c r="AA19" s="52"/>
      <c r="AB19" s="69"/>
      <c r="AC19" s="52"/>
      <c r="AD19" s="69"/>
      <c r="AE19" s="52"/>
    </row>
    <row r="20" spans="3:31">
      <c r="C20" s="75" t="s">
        <v>776</v>
      </c>
      <c r="D20" s="69">
        <v>0</v>
      </c>
      <c r="E20" s="52"/>
      <c r="F20" s="69">
        <v>0</v>
      </c>
      <c r="G20" s="52"/>
      <c r="H20" s="69">
        <v>0</v>
      </c>
      <c r="I20" s="52"/>
      <c r="J20" s="69">
        <v>0</v>
      </c>
      <c r="K20" s="52"/>
      <c r="L20" s="69">
        <v>0</v>
      </c>
      <c r="M20" s="52"/>
      <c r="N20" s="69">
        <v>0</v>
      </c>
      <c r="O20" s="52"/>
      <c r="P20" s="69">
        <v>9.3457943925233638E-3</v>
      </c>
      <c r="Q20" s="52">
        <v>1</v>
      </c>
      <c r="R20" s="69">
        <v>0</v>
      </c>
      <c r="S20" s="52"/>
      <c r="T20" s="69">
        <v>0</v>
      </c>
      <c r="U20" s="52"/>
      <c r="V20" s="69">
        <v>0</v>
      </c>
      <c r="W20" s="52"/>
      <c r="X20" s="69">
        <v>0</v>
      </c>
      <c r="Y20" s="52"/>
      <c r="Z20" s="69">
        <v>0</v>
      </c>
      <c r="AA20" s="52"/>
      <c r="AB20" s="69">
        <v>0</v>
      </c>
      <c r="AC20" s="52"/>
      <c r="AD20" s="69">
        <v>9.3457943925233638E-3</v>
      </c>
      <c r="AE20" s="52">
        <v>1</v>
      </c>
    </row>
    <row r="21" spans="3:31">
      <c r="C21" s="51"/>
      <c r="D21" s="69"/>
      <c r="E21" s="52"/>
      <c r="F21" s="69"/>
      <c r="G21" s="52"/>
      <c r="H21" s="69"/>
      <c r="I21" s="52"/>
      <c r="J21" s="69"/>
      <c r="K21" s="52"/>
      <c r="L21" s="69"/>
      <c r="M21" s="52"/>
      <c r="N21" s="69"/>
      <c r="O21" s="52"/>
      <c r="P21" s="69"/>
      <c r="Q21" s="52"/>
      <c r="R21" s="69"/>
      <c r="S21" s="52"/>
      <c r="T21" s="69"/>
      <c r="U21" s="52"/>
      <c r="V21" s="69"/>
      <c r="W21" s="52"/>
      <c r="X21" s="69"/>
      <c r="Y21" s="52"/>
      <c r="Z21" s="69"/>
      <c r="AA21" s="52"/>
      <c r="AB21" s="69"/>
      <c r="AC21" s="52"/>
      <c r="AD21" s="69"/>
      <c r="AE21" s="52"/>
    </row>
    <row r="22" spans="3:31">
      <c r="C22" s="51" t="s">
        <v>282</v>
      </c>
      <c r="D22" s="69"/>
      <c r="E22" s="52"/>
      <c r="F22" s="69"/>
      <c r="G22" s="52"/>
      <c r="H22" s="69"/>
      <c r="I22" s="52"/>
      <c r="J22" s="69"/>
      <c r="K22" s="52"/>
      <c r="L22" s="69"/>
      <c r="M22" s="52"/>
      <c r="N22" s="69"/>
      <c r="O22" s="52"/>
      <c r="P22" s="69"/>
      <c r="Q22" s="52"/>
      <c r="R22" s="69"/>
      <c r="S22" s="52"/>
      <c r="T22" s="69"/>
      <c r="U22" s="52"/>
      <c r="V22" s="69"/>
      <c r="W22" s="52"/>
      <c r="X22" s="69"/>
      <c r="Y22" s="52"/>
      <c r="Z22" s="69"/>
      <c r="AA22" s="52"/>
      <c r="AB22" s="69"/>
      <c r="AC22" s="52"/>
      <c r="AD22" s="69"/>
      <c r="AE22" s="52"/>
    </row>
    <row r="23" spans="3:31">
      <c r="C23" s="75" t="s">
        <v>775</v>
      </c>
      <c r="D23" s="69">
        <v>0</v>
      </c>
      <c r="E23" s="52"/>
      <c r="F23" s="69">
        <v>0</v>
      </c>
      <c r="G23" s="52"/>
      <c r="H23" s="69">
        <v>0</v>
      </c>
      <c r="I23" s="52"/>
      <c r="J23" s="69">
        <v>0</v>
      </c>
      <c r="K23" s="52"/>
      <c r="L23" s="69">
        <v>0</v>
      </c>
      <c r="M23" s="52"/>
      <c r="N23" s="69">
        <v>0</v>
      </c>
      <c r="O23" s="52"/>
      <c r="P23" s="69">
        <v>0</v>
      </c>
      <c r="Q23" s="52"/>
      <c r="R23" s="69">
        <v>0</v>
      </c>
      <c r="S23" s="52"/>
      <c r="T23" s="69">
        <v>0</v>
      </c>
      <c r="U23" s="52"/>
      <c r="V23" s="69">
        <v>0</v>
      </c>
      <c r="W23" s="52"/>
      <c r="X23" s="69">
        <v>9.3457943925233638E-3</v>
      </c>
      <c r="Y23" s="52">
        <v>1</v>
      </c>
      <c r="Z23" s="69">
        <v>0</v>
      </c>
      <c r="AA23" s="52"/>
      <c r="AB23" s="69">
        <v>0</v>
      </c>
      <c r="AC23" s="52"/>
      <c r="AD23" s="69">
        <v>9.3457943925233638E-3</v>
      </c>
      <c r="AE23" s="52">
        <v>1</v>
      </c>
    </row>
    <row r="24" spans="3:31">
      <c r="C24" s="51"/>
      <c r="D24" s="69"/>
      <c r="E24" s="52"/>
      <c r="F24" s="69"/>
      <c r="G24" s="52"/>
      <c r="H24" s="69"/>
      <c r="I24" s="52"/>
      <c r="J24" s="69"/>
      <c r="K24" s="52"/>
      <c r="L24" s="69"/>
      <c r="M24" s="52"/>
      <c r="N24" s="69"/>
      <c r="O24" s="52"/>
      <c r="P24" s="69"/>
      <c r="Q24" s="52"/>
      <c r="R24" s="69"/>
      <c r="S24" s="52"/>
      <c r="T24" s="69"/>
      <c r="U24" s="52"/>
      <c r="V24" s="69"/>
      <c r="W24" s="52"/>
      <c r="X24" s="69"/>
      <c r="Y24" s="52"/>
      <c r="Z24" s="69"/>
      <c r="AA24" s="52"/>
      <c r="AB24" s="69"/>
      <c r="AC24" s="52"/>
      <c r="AD24" s="69"/>
      <c r="AE24" s="52"/>
    </row>
    <row r="25" spans="3:31">
      <c r="C25" s="51" t="s">
        <v>220</v>
      </c>
      <c r="D25" s="69"/>
      <c r="E25" s="52"/>
      <c r="F25" s="69"/>
      <c r="G25" s="52"/>
      <c r="H25" s="69"/>
      <c r="I25" s="52"/>
      <c r="J25" s="69"/>
      <c r="K25" s="52"/>
      <c r="L25" s="69"/>
      <c r="M25" s="52"/>
      <c r="N25" s="69"/>
      <c r="O25" s="52"/>
      <c r="P25" s="69"/>
      <c r="Q25" s="52"/>
      <c r="R25" s="69"/>
      <c r="S25" s="52"/>
      <c r="T25" s="69"/>
      <c r="U25" s="52"/>
      <c r="V25" s="69"/>
      <c r="W25" s="52"/>
      <c r="X25" s="69"/>
      <c r="Y25" s="52"/>
      <c r="Z25" s="69"/>
      <c r="AA25" s="52"/>
      <c r="AB25" s="69"/>
      <c r="AC25" s="52"/>
      <c r="AD25" s="69"/>
      <c r="AE25" s="52"/>
    </row>
    <row r="26" spans="3:31">
      <c r="C26" s="75" t="s">
        <v>775</v>
      </c>
      <c r="D26" s="69">
        <v>0</v>
      </c>
      <c r="E26" s="52"/>
      <c r="F26" s="69">
        <v>0</v>
      </c>
      <c r="G26" s="52"/>
      <c r="H26" s="69">
        <v>0</v>
      </c>
      <c r="I26" s="52"/>
      <c r="J26" s="69">
        <v>0</v>
      </c>
      <c r="K26" s="52"/>
      <c r="L26" s="69">
        <v>0</v>
      </c>
      <c r="M26" s="52"/>
      <c r="N26" s="69">
        <v>0</v>
      </c>
      <c r="O26" s="52"/>
      <c r="P26" s="69">
        <v>9.3457943925233638E-3</v>
      </c>
      <c r="Q26" s="52">
        <v>1</v>
      </c>
      <c r="R26" s="69">
        <v>0</v>
      </c>
      <c r="S26" s="52"/>
      <c r="T26" s="69">
        <v>0</v>
      </c>
      <c r="U26" s="52"/>
      <c r="V26" s="69">
        <v>0</v>
      </c>
      <c r="W26" s="52"/>
      <c r="X26" s="69">
        <v>0</v>
      </c>
      <c r="Y26" s="52"/>
      <c r="Z26" s="69">
        <v>0</v>
      </c>
      <c r="AA26" s="52"/>
      <c r="AB26" s="69">
        <v>0</v>
      </c>
      <c r="AC26" s="52"/>
      <c r="AD26" s="69">
        <v>9.3457943925233638E-3</v>
      </c>
      <c r="AE26" s="52">
        <v>1</v>
      </c>
    </row>
    <row r="27" spans="3:31">
      <c r="C27" s="51"/>
      <c r="D27" s="69"/>
      <c r="E27" s="52"/>
      <c r="F27" s="69"/>
      <c r="G27" s="52"/>
      <c r="H27" s="69"/>
      <c r="I27" s="52"/>
      <c r="J27" s="69"/>
      <c r="K27" s="52"/>
      <c r="L27" s="69"/>
      <c r="M27" s="52"/>
      <c r="N27" s="69"/>
      <c r="O27" s="52"/>
      <c r="P27" s="69"/>
      <c r="Q27" s="52"/>
      <c r="R27" s="69"/>
      <c r="S27" s="52"/>
      <c r="T27" s="69"/>
      <c r="U27" s="52"/>
      <c r="V27" s="69"/>
      <c r="W27" s="52"/>
      <c r="X27" s="69"/>
      <c r="Y27" s="52"/>
      <c r="Z27" s="69"/>
      <c r="AA27" s="52"/>
      <c r="AB27" s="69"/>
      <c r="AC27" s="52"/>
      <c r="AD27" s="69"/>
      <c r="AE27" s="52"/>
    </row>
    <row r="28" spans="3:31">
      <c r="C28" s="51" t="s">
        <v>335</v>
      </c>
      <c r="D28" s="69"/>
      <c r="E28" s="52"/>
      <c r="F28" s="69"/>
      <c r="G28" s="52"/>
      <c r="H28" s="69"/>
      <c r="I28" s="52"/>
      <c r="J28" s="69"/>
      <c r="K28" s="52"/>
      <c r="L28" s="69"/>
      <c r="M28" s="52"/>
      <c r="N28" s="69"/>
      <c r="O28" s="52"/>
      <c r="P28" s="69"/>
      <c r="Q28" s="52"/>
      <c r="R28" s="69"/>
      <c r="S28" s="52"/>
      <c r="T28" s="69"/>
      <c r="U28" s="52"/>
      <c r="V28" s="69"/>
      <c r="W28" s="52"/>
      <c r="X28" s="69"/>
      <c r="Y28" s="52"/>
      <c r="Z28" s="69"/>
      <c r="AA28" s="52"/>
      <c r="AB28" s="69"/>
      <c r="AC28" s="52"/>
      <c r="AD28" s="69"/>
      <c r="AE28" s="52"/>
    </row>
    <row r="29" spans="3:31">
      <c r="C29" s="75" t="s">
        <v>775</v>
      </c>
      <c r="D29" s="69">
        <v>0</v>
      </c>
      <c r="E29" s="52"/>
      <c r="F29" s="69">
        <v>0</v>
      </c>
      <c r="G29" s="52"/>
      <c r="H29" s="69">
        <v>0</v>
      </c>
      <c r="I29" s="52"/>
      <c r="J29" s="69">
        <v>0</v>
      </c>
      <c r="K29" s="52"/>
      <c r="L29" s="69">
        <v>0</v>
      </c>
      <c r="M29" s="52"/>
      <c r="N29" s="69">
        <v>9.3457943925233638E-3</v>
      </c>
      <c r="O29" s="52">
        <v>1</v>
      </c>
      <c r="P29" s="69">
        <v>0</v>
      </c>
      <c r="Q29" s="52"/>
      <c r="R29" s="69">
        <v>0</v>
      </c>
      <c r="S29" s="52"/>
      <c r="T29" s="69">
        <v>0</v>
      </c>
      <c r="U29" s="52"/>
      <c r="V29" s="69">
        <v>0</v>
      </c>
      <c r="W29" s="52"/>
      <c r="X29" s="69">
        <v>0</v>
      </c>
      <c r="Y29" s="52"/>
      <c r="Z29" s="69">
        <v>0</v>
      </c>
      <c r="AA29" s="52"/>
      <c r="AB29" s="69">
        <v>0</v>
      </c>
      <c r="AC29" s="52"/>
      <c r="AD29" s="69">
        <v>9.3457943925233638E-3</v>
      </c>
      <c r="AE29" s="52">
        <v>1</v>
      </c>
    </row>
    <row r="30" spans="3:31">
      <c r="C30" s="75" t="s">
        <v>776</v>
      </c>
      <c r="D30" s="69">
        <v>0</v>
      </c>
      <c r="E30" s="52"/>
      <c r="F30" s="69">
        <v>0</v>
      </c>
      <c r="G30" s="52"/>
      <c r="H30" s="69">
        <v>0</v>
      </c>
      <c r="I30" s="52"/>
      <c r="J30" s="69">
        <v>0</v>
      </c>
      <c r="K30" s="52"/>
      <c r="L30" s="69">
        <v>0</v>
      </c>
      <c r="M30" s="52"/>
      <c r="N30" s="69">
        <v>1.8691588785046728E-2</v>
      </c>
      <c r="O30" s="52">
        <v>2</v>
      </c>
      <c r="P30" s="69">
        <v>0</v>
      </c>
      <c r="Q30" s="52"/>
      <c r="R30" s="69">
        <v>9.3457943925233638E-3</v>
      </c>
      <c r="S30" s="52">
        <v>1</v>
      </c>
      <c r="T30" s="69">
        <v>0</v>
      </c>
      <c r="U30" s="52"/>
      <c r="V30" s="69">
        <v>0</v>
      </c>
      <c r="W30" s="52"/>
      <c r="X30" s="69">
        <v>0</v>
      </c>
      <c r="Y30" s="52"/>
      <c r="Z30" s="69">
        <v>0</v>
      </c>
      <c r="AA30" s="52"/>
      <c r="AB30" s="69">
        <v>0</v>
      </c>
      <c r="AC30" s="52"/>
      <c r="AD30" s="69">
        <v>2.8037383177570093E-2</v>
      </c>
      <c r="AE30" s="52">
        <v>3</v>
      </c>
    </row>
    <row r="31" spans="3:31">
      <c r="C31" s="51"/>
      <c r="D31" s="69"/>
      <c r="E31" s="52"/>
      <c r="F31" s="69"/>
      <c r="G31" s="52"/>
      <c r="H31" s="69"/>
      <c r="I31" s="52"/>
      <c r="J31" s="69"/>
      <c r="K31" s="52"/>
      <c r="L31" s="69"/>
      <c r="M31" s="52"/>
      <c r="N31" s="69"/>
      <c r="O31" s="52"/>
      <c r="P31" s="69"/>
      <c r="Q31" s="52"/>
      <c r="R31" s="69"/>
      <c r="S31" s="52"/>
      <c r="T31" s="69"/>
      <c r="U31" s="52"/>
      <c r="V31" s="69"/>
      <c r="W31" s="52"/>
      <c r="X31" s="69"/>
      <c r="Y31" s="52"/>
      <c r="Z31" s="69"/>
      <c r="AA31" s="52"/>
      <c r="AB31" s="69"/>
      <c r="AC31" s="52"/>
      <c r="AD31" s="69"/>
      <c r="AE31" s="52"/>
    </row>
    <row r="32" spans="3:31">
      <c r="C32" s="51" t="s">
        <v>513</v>
      </c>
      <c r="D32" s="69"/>
      <c r="E32" s="52"/>
      <c r="F32" s="69"/>
      <c r="G32" s="52"/>
      <c r="H32" s="69"/>
      <c r="I32" s="52"/>
      <c r="J32" s="69"/>
      <c r="K32" s="52"/>
      <c r="L32" s="69"/>
      <c r="M32" s="52"/>
      <c r="N32" s="69"/>
      <c r="O32" s="52"/>
      <c r="P32" s="69"/>
      <c r="Q32" s="52"/>
      <c r="R32" s="69"/>
      <c r="S32" s="52"/>
      <c r="T32" s="69"/>
      <c r="U32" s="52"/>
      <c r="V32" s="69"/>
      <c r="W32" s="52"/>
      <c r="X32" s="69"/>
      <c r="Y32" s="52"/>
      <c r="Z32" s="69"/>
      <c r="AA32" s="52"/>
      <c r="AB32" s="69"/>
      <c r="AC32" s="52"/>
      <c r="AD32" s="69"/>
      <c r="AE32" s="52"/>
    </row>
    <row r="33" spans="3:31">
      <c r="C33" s="75" t="s">
        <v>775</v>
      </c>
      <c r="D33" s="69">
        <v>0</v>
      </c>
      <c r="E33" s="52"/>
      <c r="F33" s="69">
        <v>0</v>
      </c>
      <c r="G33" s="52"/>
      <c r="H33" s="69">
        <v>0</v>
      </c>
      <c r="I33" s="52"/>
      <c r="J33" s="69">
        <v>0</v>
      </c>
      <c r="K33" s="52"/>
      <c r="L33" s="69">
        <v>0</v>
      </c>
      <c r="M33" s="52"/>
      <c r="N33" s="69">
        <v>0</v>
      </c>
      <c r="O33" s="52"/>
      <c r="P33" s="69">
        <v>0</v>
      </c>
      <c r="Q33" s="52"/>
      <c r="R33" s="69">
        <v>0</v>
      </c>
      <c r="S33" s="52"/>
      <c r="T33" s="69">
        <v>0</v>
      </c>
      <c r="U33" s="52"/>
      <c r="V33" s="69">
        <v>0</v>
      </c>
      <c r="W33" s="52"/>
      <c r="X33" s="69">
        <v>9.3457943925233638E-3</v>
      </c>
      <c r="Y33" s="52">
        <v>1</v>
      </c>
      <c r="Z33" s="69">
        <v>0</v>
      </c>
      <c r="AA33" s="52"/>
      <c r="AB33" s="69">
        <v>0</v>
      </c>
      <c r="AC33" s="52"/>
      <c r="AD33" s="69">
        <v>9.3457943925233638E-3</v>
      </c>
      <c r="AE33" s="52">
        <v>1</v>
      </c>
    </row>
    <row r="34" spans="3:31">
      <c r="C34" s="75" t="s">
        <v>776</v>
      </c>
      <c r="D34" s="69">
        <v>0</v>
      </c>
      <c r="E34" s="52"/>
      <c r="F34" s="69">
        <v>0</v>
      </c>
      <c r="G34" s="52"/>
      <c r="H34" s="69">
        <v>0</v>
      </c>
      <c r="I34" s="52"/>
      <c r="J34" s="69">
        <v>0</v>
      </c>
      <c r="K34" s="52"/>
      <c r="L34" s="69">
        <v>0</v>
      </c>
      <c r="M34" s="52"/>
      <c r="N34" s="69">
        <v>0</v>
      </c>
      <c r="O34" s="52"/>
      <c r="P34" s="69">
        <v>0</v>
      </c>
      <c r="Q34" s="52"/>
      <c r="R34" s="69">
        <v>0</v>
      </c>
      <c r="S34" s="52"/>
      <c r="T34" s="69">
        <v>0</v>
      </c>
      <c r="U34" s="52"/>
      <c r="V34" s="69">
        <v>0</v>
      </c>
      <c r="W34" s="52"/>
      <c r="X34" s="69">
        <v>9.3457943925233638E-3</v>
      </c>
      <c r="Y34" s="52">
        <v>1</v>
      </c>
      <c r="Z34" s="69">
        <v>0</v>
      </c>
      <c r="AA34" s="52"/>
      <c r="AB34" s="69">
        <v>0</v>
      </c>
      <c r="AC34" s="52"/>
      <c r="AD34" s="69">
        <v>9.3457943925233638E-3</v>
      </c>
      <c r="AE34" s="52">
        <v>1</v>
      </c>
    </row>
    <row r="35" spans="3:31">
      <c r="C35" s="51"/>
      <c r="D35" s="69"/>
      <c r="E35" s="52"/>
      <c r="F35" s="69"/>
      <c r="G35" s="52"/>
      <c r="H35" s="69"/>
      <c r="I35" s="52"/>
      <c r="J35" s="69"/>
      <c r="K35" s="52"/>
      <c r="L35" s="69"/>
      <c r="M35" s="52"/>
      <c r="N35" s="69"/>
      <c r="O35" s="52"/>
      <c r="P35" s="69"/>
      <c r="Q35" s="52"/>
      <c r="R35" s="69"/>
      <c r="S35" s="52"/>
      <c r="T35" s="69"/>
      <c r="U35" s="52"/>
      <c r="V35" s="69"/>
      <c r="W35" s="52"/>
      <c r="X35" s="69"/>
      <c r="Y35" s="52"/>
      <c r="Z35" s="69"/>
      <c r="AA35" s="52"/>
      <c r="AB35" s="69"/>
      <c r="AC35" s="52"/>
      <c r="AD35" s="69"/>
      <c r="AE35" s="52"/>
    </row>
    <row r="36" spans="3:31">
      <c r="C36" s="51" t="s">
        <v>163</v>
      </c>
      <c r="D36" s="69"/>
      <c r="E36" s="52"/>
      <c r="F36" s="69"/>
      <c r="G36" s="52"/>
      <c r="H36" s="69"/>
      <c r="I36" s="52"/>
      <c r="J36" s="69"/>
      <c r="K36" s="52"/>
      <c r="L36" s="69"/>
      <c r="M36" s="52"/>
      <c r="N36" s="69"/>
      <c r="O36" s="52"/>
      <c r="P36" s="69"/>
      <c r="Q36" s="52"/>
      <c r="R36" s="69"/>
      <c r="S36" s="52"/>
      <c r="T36" s="69"/>
      <c r="U36" s="52"/>
      <c r="V36" s="69"/>
      <c r="W36" s="52"/>
      <c r="X36" s="69"/>
      <c r="Y36" s="52"/>
      <c r="Z36" s="69"/>
      <c r="AA36" s="52"/>
      <c r="AB36" s="69"/>
      <c r="AC36" s="52"/>
      <c r="AD36" s="69"/>
      <c r="AE36" s="52"/>
    </row>
    <row r="37" spans="3:31">
      <c r="C37" s="75" t="s">
        <v>776</v>
      </c>
      <c r="D37" s="69">
        <v>0</v>
      </c>
      <c r="E37" s="52"/>
      <c r="F37" s="69">
        <v>9.3457943925233638E-3</v>
      </c>
      <c r="G37" s="52">
        <v>1</v>
      </c>
      <c r="H37" s="69">
        <v>0</v>
      </c>
      <c r="I37" s="52"/>
      <c r="J37" s="69">
        <v>0</v>
      </c>
      <c r="K37" s="52"/>
      <c r="L37" s="69">
        <v>0</v>
      </c>
      <c r="M37" s="52"/>
      <c r="N37" s="69">
        <v>0</v>
      </c>
      <c r="O37" s="52"/>
      <c r="P37" s="69">
        <v>0</v>
      </c>
      <c r="Q37" s="52"/>
      <c r="R37" s="69">
        <v>0</v>
      </c>
      <c r="S37" s="52"/>
      <c r="T37" s="69">
        <v>0</v>
      </c>
      <c r="U37" s="52"/>
      <c r="V37" s="69">
        <v>0</v>
      </c>
      <c r="W37" s="52"/>
      <c r="X37" s="69">
        <v>0</v>
      </c>
      <c r="Y37" s="52"/>
      <c r="Z37" s="69">
        <v>0</v>
      </c>
      <c r="AA37" s="52"/>
      <c r="AB37" s="69">
        <v>0</v>
      </c>
      <c r="AC37" s="52"/>
      <c r="AD37" s="69">
        <v>9.3457943925233638E-3</v>
      </c>
      <c r="AE37" s="52">
        <v>1</v>
      </c>
    </row>
    <row r="38" spans="3:31">
      <c r="C38" s="51"/>
      <c r="D38" s="69"/>
      <c r="E38" s="52"/>
      <c r="F38" s="69"/>
      <c r="G38" s="52"/>
      <c r="H38" s="69"/>
      <c r="I38" s="52"/>
      <c r="J38" s="69"/>
      <c r="K38" s="52"/>
      <c r="L38" s="69"/>
      <c r="M38" s="52"/>
      <c r="N38" s="69"/>
      <c r="O38" s="52"/>
      <c r="P38" s="69"/>
      <c r="Q38" s="52"/>
      <c r="R38" s="69"/>
      <c r="S38" s="52"/>
      <c r="T38" s="69"/>
      <c r="U38" s="52"/>
      <c r="V38" s="69"/>
      <c r="W38" s="52"/>
      <c r="X38" s="69"/>
      <c r="Y38" s="52"/>
      <c r="Z38" s="69"/>
      <c r="AA38" s="52"/>
      <c r="AB38" s="69"/>
      <c r="AC38" s="52"/>
      <c r="AD38" s="69"/>
      <c r="AE38" s="52"/>
    </row>
    <row r="39" spans="3:31">
      <c r="C39" s="51" t="s">
        <v>76</v>
      </c>
      <c r="D39" s="69"/>
      <c r="E39" s="52"/>
      <c r="F39" s="69"/>
      <c r="G39" s="52"/>
      <c r="H39" s="69"/>
      <c r="I39" s="52"/>
      <c r="J39" s="69"/>
      <c r="K39" s="52"/>
      <c r="L39" s="69"/>
      <c r="M39" s="52"/>
      <c r="N39" s="69"/>
      <c r="O39" s="52"/>
      <c r="P39" s="69"/>
      <c r="Q39" s="52"/>
      <c r="R39" s="69"/>
      <c r="S39" s="52"/>
      <c r="T39" s="69"/>
      <c r="U39" s="52"/>
      <c r="V39" s="69"/>
      <c r="W39" s="52"/>
      <c r="X39" s="69"/>
      <c r="Y39" s="52"/>
      <c r="Z39" s="69"/>
      <c r="AA39" s="52"/>
      <c r="AB39" s="69"/>
      <c r="AC39" s="52"/>
      <c r="AD39" s="69"/>
      <c r="AE39" s="52"/>
    </row>
    <row r="40" spans="3:31">
      <c r="C40" s="75" t="s">
        <v>775</v>
      </c>
      <c r="D40" s="69">
        <v>0</v>
      </c>
      <c r="E40" s="52"/>
      <c r="F40" s="69">
        <v>0</v>
      </c>
      <c r="G40" s="52"/>
      <c r="H40" s="69">
        <v>0</v>
      </c>
      <c r="I40" s="52"/>
      <c r="J40" s="69">
        <v>0</v>
      </c>
      <c r="K40" s="52"/>
      <c r="L40" s="69">
        <v>0</v>
      </c>
      <c r="M40" s="52"/>
      <c r="N40" s="69">
        <v>0</v>
      </c>
      <c r="O40" s="52"/>
      <c r="P40" s="69">
        <v>2.8037383177570093E-2</v>
      </c>
      <c r="Q40" s="52">
        <v>3</v>
      </c>
      <c r="R40" s="69">
        <v>0</v>
      </c>
      <c r="S40" s="52"/>
      <c r="T40" s="69">
        <v>0</v>
      </c>
      <c r="U40" s="52"/>
      <c r="V40" s="69">
        <v>0</v>
      </c>
      <c r="W40" s="52"/>
      <c r="X40" s="69">
        <v>0</v>
      </c>
      <c r="Y40" s="52"/>
      <c r="Z40" s="69">
        <v>0</v>
      </c>
      <c r="AA40" s="52"/>
      <c r="AB40" s="69">
        <v>0</v>
      </c>
      <c r="AC40" s="52"/>
      <c r="AD40" s="69">
        <v>2.8037383177570093E-2</v>
      </c>
      <c r="AE40" s="52">
        <v>3</v>
      </c>
    </row>
    <row r="41" spans="3:31">
      <c r="C41" s="75" t="s">
        <v>776</v>
      </c>
      <c r="D41" s="69">
        <v>0</v>
      </c>
      <c r="E41" s="52"/>
      <c r="F41" s="69">
        <v>0</v>
      </c>
      <c r="G41" s="52"/>
      <c r="H41" s="69">
        <v>0</v>
      </c>
      <c r="I41" s="52"/>
      <c r="J41" s="69">
        <v>0</v>
      </c>
      <c r="K41" s="52"/>
      <c r="L41" s="69">
        <v>0</v>
      </c>
      <c r="M41" s="52"/>
      <c r="N41" s="69">
        <v>0</v>
      </c>
      <c r="O41" s="52"/>
      <c r="P41" s="69">
        <v>1.8691588785046728E-2</v>
      </c>
      <c r="Q41" s="52">
        <v>2</v>
      </c>
      <c r="R41" s="69">
        <v>0</v>
      </c>
      <c r="S41" s="52"/>
      <c r="T41" s="69">
        <v>9.3457943925233638E-3</v>
      </c>
      <c r="U41" s="52">
        <v>1</v>
      </c>
      <c r="V41" s="69">
        <v>0</v>
      </c>
      <c r="W41" s="52"/>
      <c r="X41" s="69">
        <v>0</v>
      </c>
      <c r="Y41" s="52"/>
      <c r="Z41" s="69">
        <v>0</v>
      </c>
      <c r="AA41" s="52"/>
      <c r="AB41" s="69">
        <v>0</v>
      </c>
      <c r="AC41" s="52"/>
      <c r="AD41" s="69">
        <v>2.8037383177570093E-2</v>
      </c>
      <c r="AE41" s="52">
        <v>3</v>
      </c>
    </row>
    <row r="42" spans="3:31">
      <c r="C42" s="51"/>
      <c r="D42" s="69"/>
      <c r="E42" s="52"/>
      <c r="F42" s="69"/>
      <c r="G42" s="52"/>
      <c r="H42" s="69"/>
      <c r="I42" s="52"/>
      <c r="J42" s="69"/>
      <c r="K42" s="52"/>
      <c r="L42" s="69"/>
      <c r="M42" s="52"/>
      <c r="N42" s="69"/>
      <c r="O42" s="52"/>
      <c r="P42" s="69"/>
      <c r="Q42" s="52"/>
      <c r="R42" s="69"/>
      <c r="S42" s="52"/>
      <c r="T42" s="69"/>
      <c r="U42" s="52"/>
      <c r="V42" s="69"/>
      <c r="W42" s="52"/>
      <c r="X42" s="69"/>
      <c r="Y42" s="52"/>
      <c r="Z42" s="69"/>
      <c r="AA42" s="52"/>
      <c r="AB42" s="69"/>
      <c r="AC42" s="52"/>
      <c r="AD42" s="69"/>
      <c r="AE42" s="52"/>
    </row>
    <row r="43" spans="3:31">
      <c r="C43" s="51" t="s">
        <v>294</v>
      </c>
      <c r="D43" s="69"/>
      <c r="E43" s="52"/>
      <c r="F43" s="69"/>
      <c r="G43" s="52"/>
      <c r="H43" s="69"/>
      <c r="I43" s="52"/>
      <c r="J43" s="69"/>
      <c r="K43" s="52"/>
      <c r="L43" s="69"/>
      <c r="M43" s="52"/>
      <c r="N43" s="69"/>
      <c r="O43" s="52"/>
      <c r="P43" s="69"/>
      <c r="Q43" s="52"/>
      <c r="R43" s="69"/>
      <c r="S43" s="52"/>
      <c r="T43" s="69"/>
      <c r="U43" s="52"/>
      <c r="V43" s="69"/>
      <c r="W43" s="52"/>
      <c r="X43" s="69"/>
      <c r="Y43" s="52"/>
      <c r="Z43" s="69"/>
      <c r="AA43" s="52"/>
      <c r="AB43" s="69"/>
      <c r="AC43" s="52"/>
      <c r="AD43" s="69"/>
      <c r="AE43" s="52"/>
    </row>
    <row r="44" spans="3:31">
      <c r="C44" s="75" t="s">
        <v>776</v>
      </c>
      <c r="D44" s="69">
        <v>0</v>
      </c>
      <c r="E44" s="52"/>
      <c r="F44" s="69">
        <v>0</v>
      </c>
      <c r="G44" s="52"/>
      <c r="H44" s="69">
        <v>0</v>
      </c>
      <c r="I44" s="52"/>
      <c r="J44" s="69">
        <v>0</v>
      </c>
      <c r="K44" s="52"/>
      <c r="L44" s="69">
        <v>0</v>
      </c>
      <c r="M44" s="52"/>
      <c r="N44" s="69">
        <v>0</v>
      </c>
      <c r="O44" s="52"/>
      <c r="P44" s="69">
        <v>9.3457943925233638E-3</v>
      </c>
      <c r="Q44" s="52">
        <v>1</v>
      </c>
      <c r="R44" s="69">
        <v>0</v>
      </c>
      <c r="S44" s="52"/>
      <c r="T44" s="69">
        <v>0</v>
      </c>
      <c r="U44" s="52"/>
      <c r="V44" s="69">
        <v>0</v>
      </c>
      <c r="W44" s="52"/>
      <c r="X44" s="69">
        <v>0</v>
      </c>
      <c r="Y44" s="52"/>
      <c r="Z44" s="69">
        <v>0</v>
      </c>
      <c r="AA44" s="52"/>
      <c r="AB44" s="69">
        <v>0</v>
      </c>
      <c r="AC44" s="52"/>
      <c r="AD44" s="69">
        <v>9.3457943925233638E-3</v>
      </c>
      <c r="AE44" s="52">
        <v>1</v>
      </c>
    </row>
    <row r="45" spans="3:31">
      <c r="C45" s="51"/>
      <c r="D45" s="69"/>
      <c r="E45" s="52"/>
      <c r="F45" s="69"/>
      <c r="G45" s="52"/>
      <c r="H45" s="69"/>
      <c r="I45" s="52"/>
      <c r="J45" s="69"/>
      <c r="K45" s="52"/>
      <c r="L45" s="69"/>
      <c r="M45" s="52"/>
      <c r="N45" s="69"/>
      <c r="O45" s="52"/>
      <c r="P45" s="69"/>
      <c r="Q45" s="52"/>
      <c r="R45" s="69"/>
      <c r="S45" s="52"/>
      <c r="T45" s="69"/>
      <c r="U45" s="52"/>
      <c r="V45" s="69"/>
      <c r="W45" s="52"/>
      <c r="X45" s="69"/>
      <c r="Y45" s="52"/>
      <c r="Z45" s="69"/>
      <c r="AA45" s="52"/>
      <c r="AB45" s="69"/>
      <c r="AC45" s="52"/>
      <c r="AD45" s="69"/>
      <c r="AE45" s="52"/>
    </row>
    <row r="46" spans="3:31">
      <c r="C46" s="51" t="s">
        <v>389</v>
      </c>
      <c r="D46" s="69"/>
      <c r="E46" s="52"/>
      <c r="F46" s="69"/>
      <c r="G46" s="52"/>
      <c r="H46" s="69"/>
      <c r="I46" s="52"/>
      <c r="J46" s="69"/>
      <c r="K46" s="52"/>
      <c r="L46" s="69"/>
      <c r="M46" s="52"/>
      <c r="N46" s="69"/>
      <c r="O46" s="52"/>
      <c r="P46" s="69"/>
      <c r="Q46" s="52"/>
      <c r="R46" s="69"/>
      <c r="S46" s="52"/>
      <c r="T46" s="69"/>
      <c r="U46" s="52"/>
      <c r="V46" s="69"/>
      <c r="W46" s="52"/>
      <c r="X46" s="69"/>
      <c r="Y46" s="52"/>
      <c r="Z46" s="69"/>
      <c r="AA46" s="52"/>
      <c r="AB46" s="69"/>
      <c r="AC46" s="52"/>
      <c r="AD46" s="69"/>
      <c r="AE46" s="52"/>
    </row>
    <row r="47" spans="3:31">
      <c r="C47" s="75" t="s">
        <v>775</v>
      </c>
      <c r="D47" s="69">
        <v>0</v>
      </c>
      <c r="E47" s="52"/>
      <c r="F47" s="69">
        <v>0</v>
      </c>
      <c r="G47" s="52"/>
      <c r="H47" s="69">
        <v>0</v>
      </c>
      <c r="I47" s="52"/>
      <c r="J47" s="69">
        <v>0</v>
      </c>
      <c r="K47" s="52"/>
      <c r="L47" s="69">
        <v>0</v>
      </c>
      <c r="M47" s="52"/>
      <c r="N47" s="69">
        <v>0</v>
      </c>
      <c r="O47" s="52"/>
      <c r="P47" s="69">
        <v>1.8691588785046728E-2</v>
      </c>
      <c r="Q47" s="52">
        <v>2</v>
      </c>
      <c r="R47" s="69">
        <v>0</v>
      </c>
      <c r="S47" s="52"/>
      <c r="T47" s="69">
        <v>0</v>
      </c>
      <c r="U47" s="52"/>
      <c r="V47" s="69">
        <v>0</v>
      </c>
      <c r="W47" s="52"/>
      <c r="X47" s="69">
        <v>0</v>
      </c>
      <c r="Y47" s="52"/>
      <c r="Z47" s="69">
        <v>0</v>
      </c>
      <c r="AA47" s="52"/>
      <c r="AB47" s="69">
        <v>0</v>
      </c>
      <c r="AC47" s="52"/>
      <c r="AD47" s="69">
        <v>1.8691588785046728E-2</v>
      </c>
      <c r="AE47" s="52">
        <v>2</v>
      </c>
    </row>
    <row r="48" spans="3:31">
      <c r="C48" s="51"/>
      <c r="D48" s="69"/>
      <c r="E48" s="52"/>
      <c r="F48" s="69"/>
      <c r="G48" s="52"/>
      <c r="H48" s="69"/>
      <c r="I48" s="52"/>
      <c r="J48" s="69"/>
      <c r="K48" s="52"/>
      <c r="L48" s="69"/>
      <c r="M48" s="52"/>
      <c r="N48" s="69"/>
      <c r="O48" s="52"/>
      <c r="P48" s="69"/>
      <c r="Q48" s="52"/>
      <c r="R48" s="69"/>
      <c r="S48" s="52"/>
      <c r="T48" s="69"/>
      <c r="U48" s="52"/>
      <c r="V48" s="69"/>
      <c r="W48" s="52"/>
      <c r="X48" s="69"/>
      <c r="Y48" s="52"/>
      <c r="Z48" s="69"/>
      <c r="AA48" s="52"/>
      <c r="AB48" s="69"/>
      <c r="AC48" s="52"/>
      <c r="AD48" s="69"/>
      <c r="AE48" s="52"/>
    </row>
    <row r="49" spans="3:31">
      <c r="C49" s="51" t="s">
        <v>464</v>
      </c>
      <c r="D49" s="69"/>
      <c r="E49" s="52"/>
      <c r="F49" s="69"/>
      <c r="G49" s="52"/>
      <c r="H49" s="69"/>
      <c r="I49" s="52"/>
      <c r="J49" s="69"/>
      <c r="K49" s="52"/>
      <c r="L49" s="69"/>
      <c r="M49" s="52"/>
      <c r="N49" s="69"/>
      <c r="O49" s="52"/>
      <c r="P49" s="69"/>
      <c r="Q49" s="52"/>
      <c r="R49" s="69"/>
      <c r="S49" s="52"/>
      <c r="T49" s="69"/>
      <c r="U49" s="52"/>
      <c r="V49" s="69"/>
      <c r="W49" s="52"/>
      <c r="X49" s="69"/>
      <c r="Y49" s="52"/>
      <c r="Z49" s="69"/>
      <c r="AA49" s="52"/>
      <c r="AB49" s="69"/>
      <c r="AC49" s="52"/>
      <c r="AD49" s="69"/>
      <c r="AE49" s="52"/>
    </row>
    <row r="50" spans="3:31">
      <c r="C50" s="75" t="s">
        <v>776</v>
      </c>
      <c r="D50" s="69">
        <v>0</v>
      </c>
      <c r="E50" s="52"/>
      <c r="F50" s="69">
        <v>0</v>
      </c>
      <c r="G50" s="52"/>
      <c r="H50" s="69">
        <v>0</v>
      </c>
      <c r="I50" s="52"/>
      <c r="J50" s="69">
        <v>0</v>
      </c>
      <c r="K50" s="52"/>
      <c r="L50" s="69">
        <v>0</v>
      </c>
      <c r="M50" s="52"/>
      <c r="N50" s="69">
        <v>0</v>
      </c>
      <c r="O50" s="52"/>
      <c r="P50" s="69">
        <v>0</v>
      </c>
      <c r="Q50" s="52"/>
      <c r="R50" s="69">
        <v>0</v>
      </c>
      <c r="S50" s="52"/>
      <c r="T50" s="69">
        <v>0</v>
      </c>
      <c r="U50" s="52"/>
      <c r="V50" s="69">
        <v>0</v>
      </c>
      <c r="W50" s="52"/>
      <c r="X50" s="69">
        <v>9.3457943925233638E-3</v>
      </c>
      <c r="Y50" s="52">
        <v>1</v>
      </c>
      <c r="Z50" s="69">
        <v>0</v>
      </c>
      <c r="AA50" s="52"/>
      <c r="AB50" s="69">
        <v>0</v>
      </c>
      <c r="AC50" s="52"/>
      <c r="AD50" s="69">
        <v>9.3457943925233638E-3</v>
      </c>
      <c r="AE50" s="52">
        <v>1</v>
      </c>
    </row>
    <row r="51" spans="3:31">
      <c r="C51" s="51"/>
      <c r="D51" s="69"/>
      <c r="E51" s="52"/>
      <c r="F51" s="69"/>
      <c r="G51" s="52"/>
      <c r="H51" s="69"/>
      <c r="I51" s="52"/>
      <c r="J51" s="69"/>
      <c r="K51" s="52"/>
      <c r="L51" s="69"/>
      <c r="M51" s="52"/>
      <c r="N51" s="69"/>
      <c r="O51" s="52"/>
      <c r="P51" s="69"/>
      <c r="Q51" s="52"/>
      <c r="R51" s="69"/>
      <c r="S51" s="52"/>
      <c r="T51" s="69"/>
      <c r="U51" s="52"/>
      <c r="V51" s="69"/>
      <c r="W51" s="52"/>
      <c r="X51" s="69"/>
      <c r="Y51" s="52"/>
      <c r="Z51" s="69"/>
      <c r="AA51" s="52"/>
      <c r="AB51" s="69"/>
      <c r="AC51" s="52"/>
      <c r="AD51" s="69"/>
      <c r="AE51" s="52"/>
    </row>
    <row r="52" spans="3:31">
      <c r="C52" s="51" t="s">
        <v>67</v>
      </c>
      <c r="D52" s="69"/>
      <c r="E52" s="52"/>
      <c r="F52" s="69"/>
      <c r="G52" s="52"/>
      <c r="H52" s="69"/>
      <c r="I52" s="52"/>
      <c r="J52" s="69"/>
      <c r="K52" s="52"/>
      <c r="L52" s="69"/>
      <c r="M52" s="52"/>
      <c r="N52" s="69"/>
      <c r="O52" s="52"/>
      <c r="P52" s="69"/>
      <c r="Q52" s="52"/>
      <c r="R52" s="69"/>
      <c r="S52" s="52"/>
      <c r="T52" s="69"/>
      <c r="U52" s="52"/>
      <c r="V52" s="69"/>
      <c r="W52" s="52"/>
      <c r="X52" s="69"/>
      <c r="Y52" s="52"/>
      <c r="Z52" s="69"/>
      <c r="AA52" s="52"/>
      <c r="AB52" s="69"/>
      <c r="AC52" s="52"/>
      <c r="AD52" s="69"/>
      <c r="AE52" s="52"/>
    </row>
    <row r="53" spans="3:31">
      <c r="C53" s="75" t="s">
        <v>776</v>
      </c>
      <c r="D53" s="69">
        <v>9.3457943925233638E-3</v>
      </c>
      <c r="E53" s="52">
        <v>1</v>
      </c>
      <c r="F53" s="69">
        <v>0</v>
      </c>
      <c r="G53" s="52"/>
      <c r="H53" s="69">
        <v>0</v>
      </c>
      <c r="I53" s="52"/>
      <c r="J53" s="69">
        <v>1.8691588785046728E-2</v>
      </c>
      <c r="K53" s="52">
        <v>2</v>
      </c>
      <c r="L53" s="69">
        <v>0</v>
      </c>
      <c r="M53" s="52"/>
      <c r="N53" s="69">
        <v>0</v>
      </c>
      <c r="O53" s="52"/>
      <c r="P53" s="69">
        <v>9.3457943925233638E-3</v>
      </c>
      <c r="Q53" s="52">
        <v>1</v>
      </c>
      <c r="R53" s="69">
        <v>0</v>
      </c>
      <c r="S53" s="52"/>
      <c r="T53" s="69">
        <v>0</v>
      </c>
      <c r="U53" s="52"/>
      <c r="V53" s="69">
        <v>0</v>
      </c>
      <c r="W53" s="52"/>
      <c r="X53" s="69">
        <v>0</v>
      </c>
      <c r="Y53" s="52"/>
      <c r="Z53" s="69">
        <v>0</v>
      </c>
      <c r="AA53" s="52"/>
      <c r="AB53" s="69">
        <v>0</v>
      </c>
      <c r="AC53" s="52"/>
      <c r="AD53" s="69">
        <v>3.7383177570093455E-2</v>
      </c>
      <c r="AE53" s="52">
        <v>4</v>
      </c>
    </row>
    <row r="54" spans="3:31">
      <c r="C54" s="51"/>
      <c r="D54" s="69"/>
      <c r="E54" s="52"/>
      <c r="F54" s="69"/>
      <c r="G54" s="52"/>
      <c r="H54" s="69"/>
      <c r="I54" s="52"/>
      <c r="J54" s="69"/>
      <c r="K54" s="52"/>
      <c r="L54" s="69"/>
      <c r="M54" s="52"/>
      <c r="N54" s="69"/>
      <c r="O54" s="52"/>
      <c r="P54" s="69"/>
      <c r="Q54" s="52"/>
      <c r="R54" s="69"/>
      <c r="S54" s="52"/>
      <c r="T54" s="69"/>
      <c r="U54" s="52"/>
      <c r="V54" s="69"/>
      <c r="W54" s="52"/>
      <c r="X54" s="69"/>
      <c r="Y54" s="52"/>
      <c r="Z54" s="69"/>
      <c r="AA54" s="52"/>
      <c r="AB54" s="69"/>
      <c r="AC54" s="52"/>
      <c r="AD54" s="69"/>
      <c r="AE54" s="52"/>
    </row>
    <row r="55" spans="3:31">
      <c r="C55" s="51" t="s">
        <v>496</v>
      </c>
      <c r="D55" s="69"/>
      <c r="E55" s="52"/>
      <c r="F55" s="69"/>
      <c r="G55" s="52"/>
      <c r="H55" s="69"/>
      <c r="I55" s="52"/>
      <c r="J55" s="69"/>
      <c r="K55" s="52"/>
      <c r="L55" s="69"/>
      <c r="M55" s="52"/>
      <c r="N55" s="69"/>
      <c r="O55" s="52"/>
      <c r="P55" s="69"/>
      <c r="Q55" s="52"/>
      <c r="R55" s="69"/>
      <c r="S55" s="52"/>
      <c r="T55" s="69"/>
      <c r="U55" s="52"/>
      <c r="V55" s="69"/>
      <c r="W55" s="52"/>
      <c r="X55" s="69"/>
      <c r="Y55" s="52"/>
      <c r="Z55" s="69"/>
      <c r="AA55" s="52"/>
      <c r="AB55" s="69"/>
      <c r="AC55" s="52"/>
      <c r="AD55" s="69"/>
      <c r="AE55" s="52"/>
    </row>
    <row r="56" spans="3:31">
      <c r="C56" s="75" t="s">
        <v>775</v>
      </c>
      <c r="D56" s="69">
        <v>0</v>
      </c>
      <c r="E56" s="52"/>
      <c r="F56" s="69">
        <v>0</v>
      </c>
      <c r="G56" s="52"/>
      <c r="H56" s="69">
        <v>0</v>
      </c>
      <c r="I56" s="52"/>
      <c r="J56" s="69">
        <v>0</v>
      </c>
      <c r="K56" s="52"/>
      <c r="L56" s="69">
        <v>0</v>
      </c>
      <c r="M56" s="52"/>
      <c r="N56" s="69">
        <v>0</v>
      </c>
      <c r="O56" s="52"/>
      <c r="P56" s="69">
        <v>9.3457943925233638E-3</v>
      </c>
      <c r="Q56" s="52">
        <v>1</v>
      </c>
      <c r="R56" s="69">
        <v>0</v>
      </c>
      <c r="S56" s="52"/>
      <c r="T56" s="69">
        <v>0</v>
      </c>
      <c r="U56" s="52"/>
      <c r="V56" s="69">
        <v>0</v>
      </c>
      <c r="W56" s="52"/>
      <c r="X56" s="69">
        <v>0</v>
      </c>
      <c r="Y56" s="52"/>
      <c r="Z56" s="69">
        <v>0</v>
      </c>
      <c r="AA56" s="52"/>
      <c r="AB56" s="69">
        <v>0</v>
      </c>
      <c r="AC56" s="52"/>
      <c r="AD56" s="69">
        <v>9.3457943925233638E-3</v>
      </c>
      <c r="AE56" s="52">
        <v>1</v>
      </c>
    </row>
    <row r="57" spans="3:31">
      <c r="C57" s="51"/>
      <c r="D57" s="69"/>
      <c r="E57" s="52"/>
      <c r="F57" s="69"/>
      <c r="G57" s="52"/>
      <c r="H57" s="69"/>
      <c r="I57" s="52"/>
      <c r="J57" s="69"/>
      <c r="K57" s="52"/>
      <c r="L57" s="69"/>
      <c r="M57" s="52"/>
      <c r="N57" s="69"/>
      <c r="O57" s="52"/>
      <c r="P57" s="69"/>
      <c r="Q57" s="52"/>
      <c r="R57" s="69"/>
      <c r="S57" s="52"/>
      <c r="T57" s="69"/>
      <c r="U57" s="52"/>
      <c r="V57" s="69"/>
      <c r="W57" s="52"/>
      <c r="X57" s="69"/>
      <c r="Y57" s="52"/>
      <c r="Z57" s="69"/>
      <c r="AA57" s="52"/>
      <c r="AB57" s="69"/>
      <c r="AC57" s="52"/>
      <c r="AD57" s="69"/>
      <c r="AE57" s="52"/>
    </row>
    <row r="58" spans="3:31">
      <c r="C58" s="51" t="s">
        <v>178</v>
      </c>
      <c r="D58" s="69"/>
      <c r="E58" s="52"/>
      <c r="F58" s="69"/>
      <c r="G58" s="52"/>
      <c r="H58" s="69"/>
      <c r="I58" s="52"/>
      <c r="J58" s="69"/>
      <c r="K58" s="52"/>
      <c r="L58" s="69"/>
      <c r="M58" s="52"/>
      <c r="N58" s="69"/>
      <c r="O58" s="52"/>
      <c r="P58" s="69"/>
      <c r="Q58" s="52"/>
      <c r="R58" s="69"/>
      <c r="S58" s="52"/>
      <c r="T58" s="69"/>
      <c r="U58" s="52"/>
      <c r="V58" s="69"/>
      <c r="W58" s="52"/>
      <c r="X58" s="69"/>
      <c r="Y58" s="52"/>
      <c r="Z58" s="69"/>
      <c r="AA58" s="52"/>
      <c r="AB58" s="69"/>
      <c r="AC58" s="52"/>
      <c r="AD58" s="69"/>
      <c r="AE58" s="52"/>
    </row>
    <row r="59" spans="3:31">
      <c r="C59" s="75" t="s">
        <v>776</v>
      </c>
      <c r="D59" s="69">
        <v>0</v>
      </c>
      <c r="E59" s="52"/>
      <c r="F59" s="69">
        <v>0</v>
      </c>
      <c r="G59" s="52"/>
      <c r="H59" s="69">
        <v>0</v>
      </c>
      <c r="I59" s="52"/>
      <c r="J59" s="69">
        <v>0</v>
      </c>
      <c r="K59" s="52"/>
      <c r="L59" s="69">
        <v>0</v>
      </c>
      <c r="M59" s="52"/>
      <c r="N59" s="69">
        <v>0</v>
      </c>
      <c r="O59" s="52"/>
      <c r="P59" s="69">
        <v>9.3457943925233638E-3</v>
      </c>
      <c r="Q59" s="52">
        <v>1</v>
      </c>
      <c r="R59" s="69">
        <v>0</v>
      </c>
      <c r="S59" s="52"/>
      <c r="T59" s="69">
        <v>0</v>
      </c>
      <c r="U59" s="52"/>
      <c r="V59" s="69">
        <v>0</v>
      </c>
      <c r="W59" s="52"/>
      <c r="X59" s="69">
        <v>0</v>
      </c>
      <c r="Y59" s="52"/>
      <c r="Z59" s="69">
        <v>0</v>
      </c>
      <c r="AA59" s="52"/>
      <c r="AB59" s="69">
        <v>0</v>
      </c>
      <c r="AC59" s="52"/>
      <c r="AD59" s="69">
        <v>9.3457943925233638E-3</v>
      </c>
      <c r="AE59" s="52">
        <v>1</v>
      </c>
    </row>
    <row r="60" spans="3:31">
      <c r="C60" s="51"/>
      <c r="D60" s="69"/>
      <c r="E60" s="52"/>
      <c r="F60" s="69"/>
      <c r="G60" s="52"/>
      <c r="H60" s="69"/>
      <c r="I60" s="52"/>
      <c r="J60" s="69"/>
      <c r="K60" s="52"/>
      <c r="L60" s="69"/>
      <c r="M60" s="52"/>
      <c r="N60" s="69"/>
      <c r="O60" s="52"/>
      <c r="P60" s="69"/>
      <c r="Q60" s="52"/>
      <c r="R60" s="69"/>
      <c r="S60" s="52"/>
      <c r="T60" s="69"/>
      <c r="U60" s="52"/>
      <c r="V60" s="69"/>
      <c r="W60" s="52"/>
      <c r="X60" s="69"/>
      <c r="Y60" s="52"/>
      <c r="Z60" s="69"/>
      <c r="AA60" s="52"/>
      <c r="AB60" s="69"/>
      <c r="AC60" s="52"/>
      <c r="AD60" s="69"/>
      <c r="AE60" s="52"/>
    </row>
    <row r="61" spans="3:31">
      <c r="C61" s="51" t="s">
        <v>144</v>
      </c>
      <c r="D61" s="69"/>
      <c r="E61" s="52"/>
      <c r="F61" s="69"/>
      <c r="G61" s="52"/>
      <c r="H61" s="69"/>
      <c r="I61" s="52"/>
      <c r="J61" s="69"/>
      <c r="K61" s="52"/>
      <c r="L61" s="69"/>
      <c r="M61" s="52"/>
      <c r="N61" s="69"/>
      <c r="O61" s="52"/>
      <c r="P61" s="69"/>
      <c r="Q61" s="52"/>
      <c r="R61" s="69"/>
      <c r="S61" s="52"/>
      <c r="T61" s="69"/>
      <c r="U61" s="52"/>
      <c r="V61" s="69"/>
      <c r="W61" s="52"/>
      <c r="X61" s="69"/>
      <c r="Y61" s="52"/>
      <c r="Z61" s="69"/>
      <c r="AA61" s="52"/>
      <c r="AB61" s="69"/>
      <c r="AC61" s="52"/>
      <c r="AD61" s="69"/>
      <c r="AE61" s="52"/>
    </row>
    <row r="62" spans="3:31">
      <c r="C62" s="75" t="s">
        <v>776</v>
      </c>
      <c r="D62" s="69">
        <v>0</v>
      </c>
      <c r="E62" s="52"/>
      <c r="F62" s="69">
        <v>0</v>
      </c>
      <c r="G62" s="52"/>
      <c r="H62" s="69">
        <v>0</v>
      </c>
      <c r="I62" s="52"/>
      <c r="J62" s="69">
        <v>0</v>
      </c>
      <c r="K62" s="52"/>
      <c r="L62" s="69">
        <v>0</v>
      </c>
      <c r="M62" s="52"/>
      <c r="N62" s="69">
        <v>0</v>
      </c>
      <c r="O62" s="52"/>
      <c r="P62" s="69">
        <v>0</v>
      </c>
      <c r="Q62" s="52"/>
      <c r="R62" s="69">
        <v>0</v>
      </c>
      <c r="S62" s="52"/>
      <c r="T62" s="69">
        <v>0</v>
      </c>
      <c r="U62" s="52"/>
      <c r="V62" s="69">
        <v>9.3457943925233638E-3</v>
      </c>
      <c r="W62" s="52">
        <v>1</v>
      </c>
      <c r="X62" s="69">
        <v>0</v>
      </c>
      <c r="Y62" s="52"/>
      <c r="Z62" s="69">
        <v>0</v>
      </c>
      <c r="AA62" s="52"/>
      <c r="AB62" s="69">
        <v>0</v>
      </c>
      <c r="AC62" s="52"/>
      <c r="AD62" s="69">
        <v>9.3457943925233638E-3</v>
      </c>
      <c r="AE62" s="52">
        <v>1</v>
      </c>
    </row>
    <row r="63" spans="3:31">
      <c r="C63" s="51"/>
      <c r="D63" s="69"/>
      <c r="E63" s="52"/>
      <c r="F63" s="69"/>
      <c r="G63" s="52"/>
      <c r="H63" s="69"/>
      <c r="I63" s="52"/>
      <c r="J63" s="69"/>
      <c r="K63" s="52"/>
      <c r="L63" s="69"/>
      <c r="M63" s="52"/>
      <c r="N63" s="69"/>
      <c r="O63" s="52"/>
      <c r="P63" s="69"/>
      <c r="Q63" s="52"/>
      <c r="R63" s="69"/>
      <c r="S63" s="52"/>
      <c r="T63" s="69"/>
      <c r="U63" s="52"/>
      <c r="V63" s="69"/>
      <c r="W63" s="52"/>
      <c r="X63" s="69"/>
      <c r="Y63" s="52"/>
      <c r="Z63" s="69"/>
      <c r="AA63" s="52"/>
      <c r="AB63" s="69"/>
      <c r="AC63" s="52"/>
      <c r="AD63" s="69"/>
      <c r="AE63" s="52"/>
    </row>
    <row r="64" spans="3:31">
      <c r="C64" s="51" t="s">
        <v>440</v>
      </c>
      <c r="D64" s="69"/>
      <c r="E64" s="52"/>
      <c r="F64" s="69"/>
      <c r="G64" s="52"/>
      <c r="H64" s="69"/>
      <c r="I64" s="52"/>
      <c r="J64" s="69"/>
      <c r="K64" s="52"/>
      <c r="L64" s="69"/>
      <c r="M64" s="52"/>
      <c r="N64" s="69"/>
      <c r="O64" s="52"/>
      <c r="P64" s="69"/>
      <c r="Q64" s="52"/>
      <c r="R64" s="69"/>
      <c r="S64" s="52"/>
      <c r="T64" s="69"/>
      <c r="U64" s="52"/>
      <c r="V64" s="69"/>
      <c r="W64" s="52"/>
      <c r="X64" s="69"/>
      <c r="Y64" s="52"/>
      <c r="Z64" s="69"/>
      <c r="AA64" s="52"/>
      <c r="AB64" s="69"/>
      <c r="AC64" s="52"/>
      <c r="AD64" s="69"/>
      <c r="AE64" s="52"/>
    </row>
    <row r="65" spans="3:31">
      <c r="C65" s="75" t="s">
        <v>775</v>
      </c>
      <c r="D65" s="69">
        <v>0</v>
      </c>
      <c r="E65" s="52"/>
      <c r="F65" s="69">
        <v>0</v>
      </c>
      <c r="G65" s="52"/>
      <c r="H65" s="69">
        <v>0</v>
      </c>
      <c r="I65" s="52"/>
      <c r="J65" s="69">
        <v>0</v>
      </c>
      <c r="K65" s="52"/>
      <c r="L65" s="69">
        <v>0</v>
      </c>
      <c r="M65" s="52"/>
      <c r="N65" s="69">
        <v>0</v>
      </c>
      <c r="O65" s="52"/>
      <c r="P65" s="69">
        <v>9.3457943925233638E-3</v>
      </c>
      <c r="Q65" s="52">
        <v>1</v>
      </c>
      <c r="R65" s="69">
        <v>0</v>
      </c>
      <c r="S65" s="52"/>
      <c r="T65" s="69">
        <v>0</v>
      </c>
      <c r="U65" s="52"/>
      <c r="V65" s="69">
        <v>0</v>
      </c>
      <c r="W65" s="52"/>
      <c r="X65" s="69">
        <v>0</v>
      </c>
      <c r="Y65" s="52"/>
      <c r="Z65" s="69">
        <v>0</v>
      </c>
      <c r="AA65" s="52"/>
      <c r="AB65" s="69">
        <v>0</v>
      </c>
      <c r="AC65" s="52"/>
      <c r="AD65" s="69">
        <v>9.3457943925233638E-3</v>
      </c>
      <c r="AE65" s="52">
        <v>1</v>
      </c>
    </row>
    <row r="66" spans="3:31">
      <c r="C66" s="51"/>
      <c r="D66" s="69"/>
      <c r="E66" s="52"/>
      <c r="F66" s="69"/>
      <c r="G66" s="52"/>
      <c r="H66" s="69"/>
      <c r="I66" s="52"/>
      <c r="J66" s="69"/>
      <c r="K66" s="52"/>
      <c r="L66" s="69"/>
      <c r="M66" s="52"/>
      <c r="N66" s="69"/>
      <c r="O66" s="52"/>
      <c r="P66" s="69"/>
      <c r="Q66" s="52"/>
      <c r="R66" s="69"/>
      <c r="S66" s="52"/>
      <c r="T66" s="69"/>
      <c r="U66" s="52"/>
      <c r="V66" s="69"/>
      <c r="W66" s="52"/>
      <c r="X66" s="69"/>
      <c r="Y66" s="52"/>
      <c r="Z66" s="69"/>
      <c r="AA66" s="52"/>
      <c r="AB66" s="69"/>
      <c r="AC66" s="52"/>
      <c r="AD66" s="69"/>
      <c r="AE66" s="52"/>
    </row>
    <row r="67" spans="3:31">
      <c r="C67" s="51" t="s">
        <v>429</v>
      </c>
      <c r="D67" s="69"/>
      <c r="E67" s="52"/>
      <c r="F67" s="69"/>
      <c r="G67" s="52"/>
      <c r="H67" s="69"/>
      <c r="I67" s="52"/>
      <c r="J67" s="69"/>
      <c r="K67" s="52"/>
      <c r="L67" s="69"/>
      <c r="M67" s="52"/>
      <c r="N67" s="69"/>
      <c r="O67" s="52"/>
      <c r="P67" s="69"/>
      <c r="Q67" s="52"/>
      <c r="R67" s="69"/>
      <c r="S67" s="52"/>
      <c r="T67" s="69"/>
      <c r="U67" s="52"/>
      <c r="V67" s="69"/>
      <c r="W67" s="52"/>
      <c r="X67" s="69"/>
      <c r="Y67" s="52"/>
      <c r="Z67" s="69"/>
      <c r="AA67" s="52"/>
      <c r="AB67" s="69"/>
      <c r="AC67" s="52"/>
      <c r="AD67" s="69"/>
      <c r="AE67" s="52"/>
    </row>
    <row r="68" spans="3:31">
      <c r="C68" s="75" t="s">
        <v>776</v>
      </c>
      <c r="D68" s="69">
        <v>0</v>
      </c>
      <c r="E68" s="52"/>
      <c r="F68" s="69">
        <v>0</v>
      </c>
      <c r="G68" s="52"/>
      <c r="H68" s="69">
        <v>0</v>
      </c>
      <c r="I68" s="52"/>
      <c r="J68" s="69">
        <v>0</v>
      </c>
      <c r="K68" s="52"/>
      <c r="L68" s="69">
        <v>0</v>
      </c>
      <c r="M68" s="52"/>
      <c r="N68" s="69">
        <v>0</v>
      </c>
      <c r="O68" s="52"/>
      <c r="P68" s="69">
        <v>1.8691588785046728E-2</v>
      </c>
      <c r="Q68" s="52">
        <v>2</v>
      </c>
      <c r="R68" s="69">
        <v>0</v>
      </c>
      <c r="S68" s="52"/>
      <c r="T68" s="69">
        <v>0</v>
      </c>
      <c r="U68" s="52"/>
      <c r="V68" s="69">
        <v>0</v>
      </c>
      <c r="W68" s="52"/>
      <c r="X68" s="69">
        <v>0</v>
      </c>
      <c r="Y68" s="52"/>
      <c r="Z68" s="69">
        <v>0</v>
      </c>
      <c r="AA68" s="52"/>
      <c r="AB68" s="69">
        <v>0</v>
      </c>
      <c r="AC68" s="52"/>
      <c r="AD68" s="69">
        <v>1.8691588785046728E-2</v>
      </c>
      <c r="AE68" s="52">
        <v>2</v>
      </c>
    </row>
    <row r="69" spans="3:31">
      <c r="C69" s="51"/>
      <c r="D69" s="69"/>
      <c r="E69" s="52"/>
      <c r="F69" s="69"/>
      <c r="G69" s="52"/>
      <c r="H69" s="69"/>
      <c r="I69" s="52"/>
      <c r="J69" s="69"/>
      <c r="K69" s="52"/>
      <c r="L69" s="69"/>
      <c r="M69" s="52"/>
      <c r="N69" s="69"/>
      <c r="O69" s="52"/>
      <c r="P69" s="69"/>
      <c r="Q69" s="52"/>
      <c r="R69" s="69"/>
      <c r="S69" s="52"/>
      <c r="T69" s="69"/>
      <c r="U69" s="52"/>
      <c r="V69" s="69"/>
      <c r="W69" s="52"/>
      <c r="X69" s="69"/>
      <c r="Y69" s="52"/>
      <c r="Z69" s="69"/>
      <c r="AA69" s="52"/>
      <c r="AB69" s="69"/>
      <c r="AC69" s="52"/>
      <c r="AD69" s="69"/>
      <c r="AE69" s="52"/>
    </row>
    <row r="70" spans="3:31">
      <c r="C70" s="51" t="s">
        <v>482</v>
      </c>
      <c r="D70" s="69"/>
      <c r="E70" s="52"/>
      <c r="F70" s="69"/>
      <c r="G70" s="52"/>
      <c r="H70" s="69"/>
      <c r="I70" s="52"/>
      <c r="J70" s="69"/>
      <c r="K70" s="52"/>
      <c r="L70" s="69"/>
      <c r="M70" s="52"/>
      <c r="N70" s="69"/>
      <c r="O70" s="52"/>
      <c r="P70" s="69"/>
      <c r="Q70" s="52"/>
      <c r="R70" s="69"/>
      <c r="S70" s="52"/>
      <c r="T70" s="69"/>
      <c r="U70" s="52"/>
      <c r="V70" s="69"/>
      <c r="W70" s="52"/>
      <c r="X70" s="69"/>
      <c r="Y70" s="52"/>
      <c r="Z70" s="69"/>
      <c r="AA70" s="52"/>
      <c r="AB70" s="69"/>
      <c r="AC70" s="52"/>
      <c r="AD70" s="69"/>
      <c r="AE70" s="52"/>
    </row>
    <row r="71" spans="3:31">
      <c r="C71" s="75" t="s">
        <v>775</v>
      </c>
      <c r="D71" s="69">
        <v>0</v>
      </c>
      <c r="E71" s="52"/>
      <c r="F71" s="69">
        <v>0</v>
      </c>
      <c r="G71" s="52"/>
      <c r="H71" s="69">
        <v>0</v>
      </c>
      <c r="I71" s="52"/>
      <c r="J71" s="69">
        <v>0</v>
      </c>
      <c r="K71" s="52"/>
      <c r="L71" s="69">
        <v>0</v>
      </c>
      <c r="M71" s="52"/>
      <c r="N71" s="69">
        <v>0</v>
      </c>
      <c r="O71" s="52"/>
      <c r="P71" s="69">
        <v>0</v>
      </c>
      <c r="Q71" s="52"/>
      <c r="R71" s="69">
        <v>0</v>
      </c>
      <c r="S71" s="52"/>
      <c r="T71" s="69">
        <v>0</v>
      </c>
      <c r="U71" s="52"/>
      <c r="V71" s="69">
        <v>0</v>
      </c>
      <c r="W71" s="52"/>
      <c r="X71" s="69">
        <v>9.3457943925233638E-3</v>
      </c>
      <c r="Y71" s="52">
        <v>1</v>
      </c>
      <c r="Z71" s="69">
        <v>0</v>
      </c>
      <c r="AA71" s="52"/>
      <c r="AB71" s="69">
        <v>0</v>
      </c>
      <c r="AC71" s="52"/>
      <c r="AD71" s="69">
        <v>9.3457943925233638E-3</v>
      </c>
      <c r="AE71" s="52">
        <v>1</v>
      </c>
    </row>
    <row r="72" spans="3:31">
      <c r="C72" s="51"/>
      <c r="D72" s="69"/>
      <c r="E72" s="52"/>
      <c r="F72" s="69"/>
      <c r="G72" s="52"/>
      <c r="H72" s="69"/>
      <c r="I72" s="52"/>
      <c r="J72" s="69"/>
      <c r="K72" s="52"/>
      <c r="L72" s="69"/>
      <c r="M72" s="52"/>
      <c r="N72" s="69"/>
      <c r="O72" s="52"/>
      <c r="P72" s="69"/>
      <c r="Q72" s="52"/>
      <c r="R72" s="69"/>
      <c r="S72" s="52"/>
      <c r="T72" s="69"/>
      <c r="U72" s="52"/>
      <c r="V72" s="69"/>
      <c r="W72" s="52"/>
      <c r="X72" s="69"/>
      <c r="Y72" s="52"/>
      <c r="Z72" s="69"/>
      <c r="AA72" s="52"/>
      <c r="AB72" s="69"/>
      <c r="AC72" s="52"/>
      <c r="AD72" s="69"/>
      <c r="AE72" s="52"/>
    </row>
    <row r="73" spans="3:31">
      <c r="C73" s="51" t="s">
        <v>415</v>
      </c>
      <c r="D73" s="69"/>
      <c r="E73" s="52"/>
      <c r="F73" s="69"/>
      <c r="G73" s="52"/>
      <c r="H73" s="69"/>
      <c r="I73" s="52"/>
      <c r="J73" s="69"/>
      <c r="K73" s="52"/>
      <c r="L73" s="69"/>
      <c r="M73" s="52"/>
      <c r="N73" s="69"/>
      <c r="O73" s="52"/>
      <c r="P73" s="69"/>
      <c r="Q73" s="52"/>
      <c r="R73" s="69"/>
      <c r="S73" s="52"/>
      <c r="T73" s="69"/>
      <c r="U73" s="52"/>
      <c r="V73" s="69"/>
      <c r="W73" s="52"/>
      <c r="X73" s="69"/>
      <c r="Y73" s="52"/>
      <c r="Z73" s="69"/>
      <c r="AA73" s="52"/>
      <c r="AB73" s="69"/>
      <c r="AC73" s="52"/>
      <c r="AD73" s="69"/>
      <c r="AE73" s="52"/>
    </row>
    <row r="74" spans="3:31">
      <c r="C74" s="75" t="s">
        <v>775</v>
      </c>
      <c r="D74" s="69">
        <v>0</v>
      </c>
      <c r="E74" s="52"/>
      <c r="F74" s="69">
        <v>9.3457943925233638E-3</v>
      </c>
      <c r="G74" s="52">
        <v>1</v>
      </c>
      <c r="H74" s="69">
        <v>0</v>
      </c>
      <c r="I74" s="52"/>
      <c r="J74" s="69">
        <v>0</v>
      </c>
      <c r="K74" s="52"/>
      <c r="L74" s="69">
        <v>0</v>
      </c>
      <c r="M74" s="52"/>
      <c r="N74" s="69">
        <v>0</v>
      </c>
      <c r="O74" s="52"/>
      <c r="P74" s="69">
        <v>0</v>
      </c>
      <c r="Q74" s="52"/>
      <c r="R74" s="69">
        <v>0</v>
      </c>
      <c r="S74" s="52"/>
      <c r="T74" s="69">
        <v>0</v>
      </c>
      <c r="U74" s="52"/>
      <c r="V74" s="69">
        <v>0</v>
      </c>
      <c r="W74" s="52"/>
      <c r="X74" s="69">
        <v>0</v>
      </c>
      <c r="Y74" s="52"/>
      <c r="Z74" s="69">
        <v>0</v>
      </c>
      <c r="AA74" s="52"/>
      <c r="AB74" s="69">
        <v>0</v>
      </c>
      <c r="AC74" s="52"/>
      <c r="AD74" s="69">
        <v>9.3457943925233638E-3</v>
      </c>
      <c r="AE74" s="52">
        <v>1</v>
      </c>
    </row>
    <row r="75" spans="3:31">
      <c r="C75" s="51"/>
      <c r="D75" s="69"/>
      <c r="E75" s="52"/>
      <c r="F75" s="69"/>
      <c r="G75" s="52"/>
      <c r="H75" s="69"/>
      <c r="I75" s="52"/>
      <c r="J75" s="69"/>
      <c r="K75" s="52"/>
      <c r="L75" s="69"/>
      <c r="M75" s="52"/>
      <c r="N75" s="69"/>
      <c r="O75" s="52"/>
      <c r="P75" s="69"/>
      <c r="Q75" s="52"/>
      <c r="R75" s="69"/>
      <c r="S75" s="52"/>
      <c r="T75" s="69"/>
      <c r="U75" s="52"/>
      <c r="V75" s="69"/>
      <c r="W75" s="52"/>
      <c r="X75" s="69"/>
      <c r="Y75" s="52"/>
      <c r="Z75" s="69"/>
      <c r="AA75" s="52"/>
      <c r="AB75" s="69"/>
      <c r="AC75" s="52"/>
      <c r="AD75" s="69"/>
      <c r="AE75" s="52"/>
    </row>
    <row r="76" spans="3:31">
      <c r="C76" s="51" t="s">
        <v>491</v>
      </c>
      <c r="D76" s="69"/>
      <c r="E76" s="52"/>
      <c r="F76" s="69"/>
      <c r="G76" s="52"/>
      <c r="H76" s="69"/>
      <c r="I76" s="52"/>
      <c r="J76" s="69"/>
      <c r="K76" s="52"/>
      <c r="L76" s="69"/>
      <c r="M76" s="52"/>
      <c r="N76" s="69"/>
      <c r="O76" s="52"/>
      <c r="P76" s="69"/>
      <c r="Q76" s="52"/>
      <c r="R76" s="69"/>
      <c r="S76" s="52"/>
      <c r="T76" s="69"/>
      <c r="U76" s="52"/>
      <c r="V76" s="69"/>
      <c r="W76" s="52"/>
      <c r="X76" s="69"/>
      <c r="Y76" s="52"/>
      <c r="Z76" s="69"/>
      <c r="AA76" s="52"/>
      <c r="AB76" s="69"/>
      <c r="AC76" s="52"/>
      <c r="AD76" s="69"/>
      <c r="AE76" s="52"/>
    </row>
    <row r="77" spans="3:31">
      <c r="C77" s="75" t="s">
        <v>775</v>
      </c>
      <c r="D77" s="69">
        <v>0</v>
      </c>
      <c r="E77" s="52"/>
      <c r="F77" s="69">
        <v>9.3457943925233638E-3</v>
      </c>
      <c r="G77" s="52">
        <v>1</v>
      </c>
      <c r="H77" s="69">
        <v>0</v>
      </c>
      <c r="I77" s="52"/>
      <c r="J77" s="69">
        <v>0</v>
      </c>
      <c r="K77" s="52"/>
      <c r="L77" s="69">
        <v>0</v>
      </c>
      <c r="M77" s="52"/>
      <c r="N77" s="69">
        <v>0</v>
      </c>
      <c r="O77" s="52"/>
      <c r="P77" s="69">
        <v>0</v>
      </c>
      <c r="Q77" s="52"/>
      <c r="R77" s="69">
        <v>0</v>
      </c>
      <c r="S77" s="52"/>
      <c r="T77" s="69">
        <v>0</v>
      </c>
      <c r="U77" s="52"/>
      <c r="V77" s="69">
        <v>0</v>
      </c>
      <c r="W77" s="52"/>
      <c r="X77" s="69">
        <v>0</v>
      </c>
      <c r="Y77" s="52"/>
      <c r="Z77" s="69">
        <v>0</v>
      </c>
      <c r="AA77" s="52"/>
      <c r="AB77" s="69">
        <v>0</v>
      </c>
      <c r="AC77" s="52"/>
      <c r="AD77" s="69">
        <v>9.3457943925233638E-3</v>
      </c>
      <c r="AE77" s="52">
        <v>1</v>
      </c>
    </row>
    <row r="78" spans="3:31">
      <c r="C78" s="51"/>
      <c r="D78" s="69"/>
      <c r="E78" s="52"/>
      <c r="F78" s="69"/>
      <c r="G78" s="52"/>
      <c r="H78" s="69"/>
      <c r="I78" s="52"/>
      <c r="J78" s="69"/>
      <c r="K78" s="52"/>
      <c r="L78" s="69"/>
      <c r="M78" s="52"/>
      <c r="N78" s="69"/>
      <c r="O78" s="52"/>
      <c r="P78" s="69"/>
      <c r="Q78" s="52"/>
      <c r="R78" s="69"/>
      <c r="S78" s="52"/>
      <c r="T78" s="69"/>
      <c r="U78" s="52"/>
      <c r="V78" s="69"/>
      <c r="W78" s="52"/>
      <c r="X78" s="69"/>
      <c r="Y78" s="52"/>
      <c r="Z78" s="69"/>
      <c r="AA78" s="52"/>
      <c r="AB78" s="69"/>
      <c r="AC78" s="52"/>
      <c r="AD78" s="69"/>
      <c r="AE78" s="52"/>
    </row>
    <row r="79" spans="3:31">
      <c r="C79" s="51" t="s">
        <v>506</v>
      </c>
      <c r="D79" s="69"/>
      <c r="E79" s="52"/>
      <c r="F79" s="69"/>
      <c r="G79" s="52"/>
      <c r="H79" s="69"/>
      <c r="I79" s="52"/>
      <c r="J79" s="69"/>
      <c r="K79" s="52"/>
      <c r="L79" s="69"/>
      <c r="M79" s="52"/>
      <c r="N79" s="69"/>
      <c r="O79" s="52"/>
      <c r="P79" s="69"/>
      <c r="Q79" s="52"/>
      <c r="R79" s="69"/>
      <c r="S79" s="52"/>
      <c r="T79" s="69"/>
      <c r="U79" s="52"/>
      <c r="V79" s="69"/>
      <c r="W79" s="52"/>
      <c r="X79" s="69"/>
      <c r="Y79" s="52"/>
      <c r="Z79" s="69"/>
      <c r="AA79" s="52"/>
      <c r="AB79" s="69"/>
      <c r="AC79" s="52"/>
      <c r="AD79" s="69"/>
      <c r="AE79" s="52"/>
    </row>
    <row r="80" spans="3:31">
      <c r="C80" s="75" t="s">
        <v>776</v>
      </c>
      <c r="D80" s="69">
        <v>0</v>
      </c>
      <c r="E80" s="52"/>
      <c r="F80" s="69">
        <v>9.3457943925233638E-3</v>
      </c>
      <c r="G80" s="52">
        <v>1</v>
      </c>
      <c r="H80" s="69">
        <v>0</v>
      </c>
      <c r="I80" s="52"/>
      <c r="J80" s="69">
        <v>0</v>
      </c>
      <c r="K80" s="52"/>
      <c r="L80" s="69">
        <v>0</v>
      </c>
      <c r="M80" s="52"/>
      <c r="N80" s="69">
        <v>0</v>
      </c>
      <c r="O80" s="52"/>
      <c r="P80" s="69">
        <v>0</v>
      </c>
      <c r="Q80" s="52"/>
      <c r="R80" s="69">
        <v>0</v>
      </c>
      <c r="S80" s="52"/>
      <c r="T80" s="69">
        <v>0</v>
      </c>
      <c r="U80" s="52"/>
      <c r="V80" s="69">
        <v>0</v>
      </c>
      <c r="W80" s="52"/>
      <c r="X80" s="69">
        <v>0</v>
      </c>
      <c r="Y80" s="52"/>
      <c r="Z80" s="69">
        <v>0</v>
      </c>
      <c r="AA80" s="52"/>
      <c r="AB80" s="69">
        <v>0</v>
      </c>
      <c r="AC80" s="52"/>
      <c r="AD80" s="69">
        <v>9.3457943925233638E-3</v>
      </c>
      <c r="AE80" s="52">
        <v>1</v>
      </c>
    </row>
    <row r="81" spans="3:31">
      <c r="C81" s="51"/>
      <c r="D81" s="69"/>
      <c r="E81" s="52"/>
      <c r="F81" s="69"/>
      <c r="G81" s="52"/>
      <c r="H81" s="69"/>
      <c r="I81" s="52"/>
      <c r="J81" s="69"/>
      <c r="K81" s="52"/>
      <c r="L81" s="69"/>
      <c r="M81" s="52"/>
      <c r="N81" s="69"/>
      <c r="O81" s="52"/>
      <c r="P81" s="69"/>
      <c r="Q81" s="52"/>
      <c r="R81" s="69"/>
      <c r="S81" s="52"/>
      <c r="T81" s="69"/>
      <c r="U81" s="52"/>
      <c r="V81" s="69"/>
      <c r="W81" s="52"/>
      <c r="X81" s="69"/>
      <c r="Y81" s="52"/>
      <c r="Z81" s="69"/>
      <c r="AA81" s="52"/>
      <c r="AB81" s="69"/>
      <c r="AC81" s="52"/>
      <c r="AD81" s="69"/>
      <c r="AE81" s="52"/>
    </row>
    <row r="82" spans="3:31">
      <c r="C82" s="51" t="s">
        <v>190</v>
      </c>
      <c r="D82" s="69"/>
      <c r="E82" s="52"/>
      <c r="F82" s="69"/>
      <c r="G82" s="52"/>
      <c r="H82" s="69"/>
      <c r="I82" s="52"/>
      <c r="J82" s="69"/>
      <c r="K82" s="52"/>
      <c r="L82" s="69"/>
      <c r="M82" s="52"/>
      <c r="N82" s="69"/>
      <c r="O82" s="52"/>
      <c r="P82" s="69"/>
      <c r="Q82" s="52"/>
      <c r="R82" s="69"/>
      <c r="S82" s="52"/>
      <c r="T82" s="69"/>
      <c r="U82" s="52"/>
      <c r="V82" s="69"/>
      <c r="W82" s="52"/>
      <c r="X82" s="69"/>
      <c r="Y82" s="52"/>
      <c r="Z82" s="69"/>
      <c r="AA82" s="52"/>
      <c r="AB82" s="69"/>
      <c r="AC82" s="52"/>
      <c r="AD82" s="69"/>
      <c r="AE82" s="52"/>
    </row>
    <row r="83" spans="3:31">
      <c r="C83" s="75" t="s">
        <v>776</v>
      </c>
      <c r="D83" s="69">
        <v>0</v>
      </c>
      <c r="E83" s="52"/>
      <c r="F83" s="69">
        <v>0</v>
      </c>
      <c r="G83" s="52"/>
      <c r="H83" s="69">
        <v>0</v>
      </c>
      <c r="I83" s="52"/>
      <c r="J83" s="69">
        <v>0</v>
      </c>
      <c r="K83" s="52"/>
      <c r="L83" s="69">
        <v>0</v>
      </c>
      <c r="M83" s="52"/>
      <c r="N83" s="69">
        <v>0</v>
      </c>
      <c r="O83" s="52"/>
      <c r="P83" s="69">
        <v>7.476635514018691E-2</v>
      </c>
      <c r="Q83" s="52">
        <v>8</v>
      </c>
      <c r="R83" s="69">
        <v>0</v>
      </c>
      <c r="S83" s="52"/>
      <c r="T83" s="69">
        <v>0</v>
      </c>
      <c r="U83" s="52"/>
      <c r="V83" s="69">
        <v>0</v>
      </c>
      <c r="W83" s="52"/>
      <c r="X83" s="69">
        <v>0</v>
      </c>
      <c r="Y83" s="52"/>
      <c r="Z83" s="69">
        <v>0</v>
      </c>
      <c r="AA83" s="52"/>
      <c r="AB83" s="69">
        <v>0</v>
      </c>
      <c r="AC83" s="52"/>
      <c r="AD83" s="69">
        <v>7.476635514018691E-2</v>
      </c>
      <c r="AE83" s="52">
        <v>8</v>
      </c>
    </row>
    <row r="84" spans="3:31">
      <c r="C84" s="51"/>
      <c r="D84" s="69"/>
      <c r="E84" s="52"/>
      <c r="F84" s="69"/>
      <c r="G84" s="52"/>
      <c r="H84" s="69"/>
      <c r="I84" s="52"/>
      <c r="J84" s="69"/>
      <c r="K84" s="52"/>
      <c r="L84" s="69"/>
      <c r="M84" s="52"/>
      <c r="N84" s="69"/>
      <c r="O84" s="52"/>
      <c r="P84" s="69"/>
      <c r="Q84" s="52"/>
      <c r="R84" s="69"/>
      <c r="S84" s="52"/>
      <c r="T84" s="69"/>
      <c r="U84" s="52"/>
      <c r="V84" s="69"/>
      <c r="W84" s="52"/>
      <c r="X84" s="69"/>
      <c r="Y84" s="52"/>
      <c r="Z84" s="69"/>
      <c r="AA84" s="52"/>
      <c r="AB84" s="69"/>
      <c r="AC84" s="52"/>
      <c r="AD84" s="69"/>
      <c r="AE84" s="52"/>
    </row>
    <row r="85" spans="3:31">
      <c r="C85" s="51" t="s">
        <v>118</v>
      </c>
      <c r="D85" s="69"/>
      <c r="E85" s="52"/>
      <c r="F85" s="69"/>
      <c r="G85" s="52"/>
      <c r="H85" s="69"/>
      <c r="I85" s="52"/>
      <c r="J85" s="69"/>
      <c r="K85" s="52"/>
      <c r="L85" s="69"/>
      <c r="M85" s="52"/>
      <c r="N85" s="69"/>
      <c r="O85" s="52"/>
      <c r="P85" s="69"/>
      <c r="Q85" s="52"/>
      <c r="R85" s="69"/>
      <c r="S85" s="52"/>
      <c r="T85" s="69"/>
      <c r="U85" s="52"/>
      <c r="V85" s="69"/>
      <c r="W85" s="52"/>
      <c r="X85" s="69"/>
      <c r="Y85" s="52"/>
      <c r="Z85" s="69"/>
      <c r="AA85" s="52"/>
      <c r="AB85" s="69"/>
      <c r="AC85" s="52"/>
      <c r="AD85" s="69"/>
      <c r="AE85" s="52"/>
    </row>
    <row r="86" spans="3:31">
      <c r="C86" s="75" t="s">
        <v>775</v>
      </c>
      <c r="D86" s="69">
        <v>0</v>
      </c>
      <c r="E86" s="52"/>
      <c r="F86" s="69">
        <v>0</v>
      </c>
      <c r="G86" s="52"/>
      <c r="H86" s="69">
        <v>0</v>
      </c>
      <c r="I86" s="52"/>
      <c r="J86" s="69">
        <v>0</v>
      </c>
      <c r="K86" s="52"/>
      <c r="L86" s="69">
        <v>0</v>
      </c>
      <c r="M86" s="52"/>
      <c r="N86" s="69">
        <v>0</v>
      </c>
      <c r="O86" s="52"/>
      <c r="P86" s="69">
        <v>0</v>
      </c>
      <c r="Q86" s="52"/>
      <c r="R86" s="69">
        <v>0</v>
      </c>
      <c r="S86" s="52"/>
      <c r="T86" s="69">
        <v>0</v>
      </c>
      <c r="U86" s="52"/>
      <c r="V86" s="69">
        <v>0</v>
      </c>
      <c r="W86" s="52"/>
      <c r="X86" s="69">
        <v>0</v>
      </c>
      <c r="Y86" s="52"/>
      <c r="Z86" s="69">
        <v>9.3457943925233638E-3</v>
      </c>
      <c r="AA86" s="52">
        <v>1</v>
      </c>
      <c r="AB86" s="69">
        <v>0</v>
      </c>
      <c r="AC86" s="52"/>
      <c r="AD86" s="69">
        <v>9.3457943925233638E-3</v>
      </c>
      <c r="AE86" s="52">
        <v>1</v>
      </c>
    </row>
    <row r="87" spans="3:31">
      <c r="C87" s="51"/>
      <c r="D87" s="69"/>
      <c r="E87" s="52"/>
      <c r="F87" s="69"/>
      <c r="G87" s="52"/>
      <c r="H87" s="69"/>
      <c r="I87" s="52"/>
      <c r="J87" s="69"/>
      <c r="K87" s="52"/>
      <c r="L87" s="69"/>
      <c r="M87" s="52"/>
      <c r="N87" s="69"/>
      <c r="O87" s="52"/>
      <c r="P87" s="69"/>
      <c r="Q87" s="52"/>
      <c r="R87" s="69"/>
      <c r="S87" s="52"/>
      <c r="T87" s="69"/>
      <c r="U87" s="52"/>
      <c r="V87" s="69"/>
      <c r="W87" s="52"/>
      <c r="X87" s="69"/>
      <c r="Y87" s="52"/>
      <c r="Z87" s="69"/>
      <c r="AA87" s="52"/>
      <c r="AB87" s="69"/>
      <c r="AC87" s="52"/>
      <c r="AD87" s="69"/>
      <c r="AE87" s="52"/>
    </row>
    <row r="88" spans="3:31">
      <c r="C88" s="51" t="s">
        <v>322</v>
      </c>
      <c r="D88" s="69"/>
      <c r="E88" s="52"/>
      <c r="F88" s="69"/>
      <c r="G88" s="52"/>
      <c r="H88" s="69"/>
      <c r="I88" s="52"/>
      <c r="J88" s="69"/>
      <c r="K88" s="52"/>
      <c r="L88" s="69"/>
      <c r="M88" s="52"/>
      <c r="N88" s="69"/>
      <c r="O88" s="52"/>
      <c r="P88" s="69"/>
      <c r="Q88" s="52"/>
      <c r="R88" s="69"/>
      <c r="S88" s="52"/>
      <c r="T88" s="69"/>
      <c r="U88" s="52"/>
      <c r="V88" s="69"/>
      <c r="W88" s="52"/>
      <c r="X88" s="69"/>
      <c r="Y88" s="52"/>
      <c r="Z88" s="69"/>
      <c r="AA88" s="52"/>
      <c r="AB88" s="69"/>
      <c r="AC88" s="52"/>
      <c r="AD88" s="69"/>
      <c r="AE88" s="52"/>
    </row>
    <row r="89" spans="3:31">
      <c r="C89" s="75" t="s">
        <v>775</v>
      </c>
      <c r="D89" s="69">
        <v>0</v>
      </c>
      <c r="E89" s="52"/>
      <c r="F89" s="69">
        <v>0</v>
      </c>
      <c r="G89" s="52"/>
      <c r="H89" s="69">
        <v>0</v>
      </c>
      <c r="I89" s="52"/>
      <c r="J89" s="69">
        <v>0</v>
      </c>
      <c r="K89" s="52"/>
      <c r="L89" s="69">
        <v>0</v>
      </c>
      <c r="M89" s="52"/>
      <c r="N89" s="69">
        <v>0</v>
      </c>
      <c r="O89" s="52"/>
      <c r="P89" s="69">
        <v>9.3457943925233638E-3</v>
      </c>
      <c r="Q89" s="52">
        <v>1</v>
      </c>
      <c r="R89" s="69">
        <v>0</v>
      </c>
      <c r="S89" s="52"/>
      <c r="T89" s="69">
        <v>0</v>
      </c>
      <c r="U89" s="52"/>
      <c r="V89" s="69">
        <v>0</v>
      </c>
      <c r="W89" s="52"/>
      <c r="X89" s="69">
        <v>0</v>
      </c>
      <c r="Y89" s="52"/>
      <c r="Z89" s="69">
        <v>0</v>
      </c>
      <c r="AA89" s="52"/>
      <c r="AB89" s="69">
        <v>0</v>
      </c>
      <c r="AC89" s="52"/>
      <c r="AD89" s="69">
        <v>9.3457943925233638E-3</v>
      </c>
      <c r="AE89" s="52">
        <v>1</v>
      </c>
    </row>
    <row r="90" spans="3:31">
      <c r="C90" s="51"/>
      <c r="D90" s="69"/>
      <c r="E90" s="52"/>
      <c r="F90" s="69"/>
      <c r="G90" s="52"/>
      <c r="H90" s="69"/>
      <c r="I90" s="52"/>
      <c r="J90" s="69"/>
      <c r="K90" s="52"/>
      <c r="L90" s="69"/>
      <c r="M90" s="52"/>
      <c r="N90" s="69"/>
      <c r="O90" s="52"/>
      <c r="P90" s="69"/>
      <c r="Q90" s="52"/>
      <c r="R90" s="69"/>
      <c r="S90" s="52"/>
      <c r="T90" s="69"/>
      <c r="U90" s="52"/>
      <c r="V90" s="69"/>
      <c r="W90" s="52"/>
      <c r="X90" s="69"/>
      <c r="Y90" s="52"/>
      <c r="Z90" s="69"/>
      <c r="AA90" s="52"/>
      <c r="AB90" s="69"/>
      <c r="AC90" s="52"/>
      <c r="AD90" s="69"/>
      <c r="AE90" s="52"/>
    </row>
    <row r="91" spans="3:31">
      <c r="C91" s="51" t="s">
        <v>86</v>
      </c>
      <c r="D91" s="69"/>
      <c r="E91" s="52"/>
      <c r="F91" s="69"/>
      <c r="G91" s="52"/>
      <c r="H91" s="69"/>
      <c r="I91" s="52"/>
      <c r="J91" s="69"/>
      <c r="K91" s="52"/>
      <c r="L91" s="69"/>
      <c r="M91" s="52"/>
      <c r="N91" s="69"/>
      <c r="O91" s="52"/>
      <c r="P91" s="69"/>
      <c r="Q91" s="52"/>
      <c r="R91" s="69"/>
      <c r="S91" s="52"/>
      <c r="T91" s="69"/>
      <c r="U91" s="52"/>
      <c r="V91" s="69"/>
      <c r="W91" s="52"/>
      <c r="X91" s="69"/>
      <c r="Y91" s="52"/>
      <c r="Z91" s="69"/>
      <c r="AA91" s="52"/>
      <c r="AB91" s="69"/>
      <c r="AC91" s="52"/>
      <c r="AD91" s="69"/>
      <c r="AE91" s="52"/>
    </row>
    <row r="92" spans="3:31">
      <c r="C92" s="75" t="s">
        <v>776</v>
      </c>
      <c r="D92" s="69">
        <v>2.8037383177570093E-2</v>
      </c>
      <c r="E92" s="52">
        <v>3</v>
      </c>
      <c r="F92" s="69">
        <v>0</v>
      </c>
      <c r="G92" s="52"/>
      <c r="H92" s="69">
        <v>0</v>
      </c>
      <c r="I92" s="52"/>
      <c r="J92" s="69">
        <v>0</v>
      </c>
      <c r="K92" s="52"/>
      <c r="L92" s="69">
        <v>0</v>
      </c>
      <c r="M92" s="52"/>
      <c r="N92" s="69">
        <v>0</v>
      </c>
      <c r="O92" s="52"/>
      <c r="P92" s="69">
        <v>0</v>
      </c>
      <c r="Q92" s="52"/>
      <c r="R92" s="69">
        <v>0</v>
      </c>
      <c r="S92" s="52"/>
      <c r="T92" s="69">
        <v>0</v>
      </c>
      <c r="U92" s="52"/>
      <c r="V92" s="69">
        <v>0</v>
      </c>
      <c r="W92" s="52"/>
      <c r="X92" s="69">
        <v>0</v>
      </c>
      <c r="Y92" s="52"/>
      <c r="Z92" s="69">
        <v>0</v>
      </c>
      <c r="AA92" s="52"/>
      <c r="AB92" s="69">
        <v>0</v>
      </c>
      <c r="AC92" s="52"/>
      <c r="AD92" s="69">
        <v>2.8037383177570093E-2</v>
      </c>
      <c r="AE92" s="52">
        <v>3</v>
      </c>
    </row>
    <row r="93" spans="3:31">
      <c r="C93" s="51"/>
      <c r="D93" s="69"/>
      <c r="E93" s="52"/>
      <c r="F93" s="69"/>
      <c r="G93" s="52"/>
      <c r="H93" s="69"/>
      <c r="I93" s="52"/>
      <c r="J93" s="69"/>
      <c r="K93" s="52"/>
      <c r="L93" s="69"/>
      <c r="M93" s="52"/>
      <c r="N93" s="69"/>
      <c r="O93" s="52"/>
      <c r="P93" s="69"/>
      <c r="Q93" s="52"/>
      <c r="R93" s="69"/>
      <c r="S93" s="52"/>
      <c r="T93" s="69"/>
      <c r="U93" s="52"/>
      <c r="V93" s="69"/>
      <c r="W93" s="52"/>
      <c r="X93" s="69"/>
      <c r="Y93" s="52"/>
      <c r="Z93" s="69"/>
      <c r="AA93" s="52"/>
      <c r="AB93" s="69"/>
      <c r="AC93" s="52"/>
      <c r="AD93" s="69"/>
      <c r="AE93" s="52"/>
    </row>
    <row r="94" spans="3:31">
      <c r="C94" s="51" t="s">
        <v>43</v>
      </c>
      <c r="D94" s="69"/>
      <c r="E94" s="52"/>
      <c r="F94" s="69"/>
      <c r="G94" s="52"/>
      <c r="H94" s="69"/>
      <c r="I94" s="52"/>
      <c r="J94" s="69"/>
      <c r="K94" s="52"/>
      <c r="L94" s="69"/>
      <c r="M94" s="52"/>
      <c r="N94" s="69"/>
      <c r="O94" s="52"/>
      <c r="P94" s="69"/>
      <c r="Q94" s="52"/>
      <c r="R94" s="69"/>
      <c r="S94" s="52"/>
      <c r="T94" s="69"/>
      <c r="U94" s="52"/>
      <c r="V94" s="69"/>
      <c r="W94" s="52"/>
      <c r="X94" s="69"/>
      <c r="Y94" s="52"/>
      <c r="Z94" s="69"/>
      <c r="AA94" s="52"/>
      <c r="AB94" s="69"/>
      <c r="AC94" s="52"/>
      <c r="AD94" s="69"/>
      <c r="AE94" s="52"/>
    </row>
    <row r="95" spans="3:31">
      <c r="C95" s="75" t="s">
        <v>775</v>
      </c>
      <c r="D95" s="69">
        <v>0</v>
      </c>
      <c r="E95" s="52"/>
      <c r="F95" s="69">
        <v>0</v>
      </c>
      <c r="G95" s="52"/>
      <c r="H95" s="69">
        <v>0</v>
      </c>
      <c r="I95" s="52"/>
      <c r="J95" s="69">
        <v>0</v>
      </c>
      <c r="K95" s="52"/>
      <c r="L95" s="69">
        <v>0</v>
      </c>
      <c r="M95" s="52"/>
      <c r="N95" s="69">
        <v>0</v>
      </c>
      <c r="O95" s="52"/>
      <c r="P95" s="69">
        <v>0</v>
      </c>
      <c r="Q95" s="52"/>
      <c r="R95" s="69">
        <v>0</v>
      </c>
      <c r="S95" s="52"/>
      <c r="T95" s="69">
        <v>0</v>
      </c>
      <c r="U95" s="52"/>
      <c r="V95" s="69">
        <v>9.3457943925233638E-3</v>
      </c>
      <c r="W95" s="52">
        <v>1</v>
      </c>
      <c r="X95" s="69">
        <v>9.3457943925233638E-3</v>
      </c>
      <c r="Y95" s="52">
        <v>1</v>
      </c>
      <c r="Z95" s="69">
        <v>0</v>
      </c>
      <c r="AA95" s="52"/>
      <c r="AB95" s="69">
        <v>0</v>
      </c>
      <c r="AC95" s="52"/>
      <c r="AD95" s="69">
        <v>1.8691588785046728E-2</v>
      </c>
      <c r="AE95" s="52">
        <v>2</v>
      </c>
    </row>
    <row r="96" spans="3:31">
      <c r="C96" s="51"/>
      <c r="D96" s="69"/>
      <c r="E96" s="52"/>
      <c r="F96" s="69"/>
      <c r="G96" s="52"/>
      <c r="H96" s="69"/>
      <c r="I96" s="52"/>
      <c r="J96" s="69"/>
      <c r="K96" s="52"/>
      <c r="L96" s="69"/>
      <c r="M96" s="52"/>
      <c r="N96" s="69"/>
      <c r="O96" s="52"/>
      <c r="P96" s="69"/>
      <c r="Q96" s="52"/>
      <c r="R96" s="69"/>
      <c r="S96" s="52"/>
      <c r="T96" s="69"/>
      <c r="U96" s="52"/>
      <c r="V96" s="69"/>
      <c r="W96" s="52"/>
      <c r="X96" s="69"/>
      <c r="Y96" s="52"/>
      <c r="Z96" s="69"/>
      <c r="AA96" s="52"/>
      <c r="AB96" s="69"/>
      <c r="AC96" s="52"/>
      <c r="AD96" s="69"/>
      <c r="AE96" s="52"/>
    </row>
    <row r="97" spans="3:31">
      <c r="C97" s="51" t="s">
        <v>276</v>
      </c>
      <c r="D97" s="69"/>
      <c r="E97" s="52"/>
      <c r="F97" s="69"/>
      <c r="G97" s="52"/>
      <c r="H97" s="69"/>
      <c r="I97" s="52"/>
      <c r="J97" s="69"/>
      <c r="K97" s="52"/>
      <c r="L97" s="69"/>
      <c r="M97" s="52"/>
      <c r="N97" s="69"/>
      <c r="O97" s="52"/>
      <c r="P97" s="69"/>
      <c r="Q97" s="52"/>
      <c r="R97" s="69"/>
      <c r="S97" s="52"/>
      <c r="T97" s="69"/>
      <c r="U97" s="52"/>
      <c r="V97" s="69"/>
      <c r="W97" s="52"/>
      <c r="X97" s="69"/>
      <c r="Y97" s="52"/>
      <c r="Z97" s="69"/>
      <c r="AA97" s="52"/>
      <c r="AB97" s="69"/>
      <c r="AC97" s="52"/>
      <c r="AD97" s="69"/>
      <c r="AE97" s="52"/>
    </row>
    <row r="98" spans="3:31">
      <c r="C98" s="75" t="s">
        <v>776</v>
      </c>
      <c r="D98" s="69">
        <v>0</v>
      </c>
      <c r="E98" s="52"/>
      <c r="F98" s="69">
        <v>9.3457943925233638E-3</v>
      </c>
      <c r="G98" s="52">
        <v>1</v>
      </c>
      <c r="H98" s="69">
        <v>0</v>
      </c>
      <c r="I98" s="52"/>
      <c r="J98" s="69">
        <v>0</v>
      </c>
      <c r="K98" s="52"/>
      <c r="L98" s="69">
        <v>0</v>
      </c>
      <c r="M98" s="52"/>
      <c r="N98" s="69">
        <v>0</v>
      </c>
      <c r="O98" s="52"/>
      <c r="P98" s="69">
        <v>0</v>
      </c>
      <c r="Q98" s="52"/>
      <c r="R98" s="69">
        <v>0</v>
      </c>
      <c r="S98" s="52"/>
      <c r="T98" s="69">
        <v>0</v>
      </c>
      <c r="U98" s="52"/>
      <c r="V98" s="69">
        <v>0</v>
      </c>
      <c r="W98" s="52"/>
      <c r="X98" s="69">
        <v>0</v>
      </c>
      <c r="Y98" s="52"/>
      <c r="Z98" s="69">
        <v>0</v>
      </c>
      <c r="AA98" s="52"/>
      <c r="AB98" s="69">
        <v>0</v>
      </c>
      <c r="AC98" s="52"/>
      <c r="AD98" s="69">
        <v>9.3457943925233638E-3</v>
      </c>
      <c r="AE98" s="52">
        <v>1</v>
      </c>
    </row>
    <row r="99" spans="3:31">
      <c r="C99" s="51"/>
      <c r="D99" s="69"/>
      <c r="E99" s="52"/>
      <c r="F99" s="69"/>
      <c r="G99" s="52"/>
      <c r="H99" s="69"/>
      <c r="I99" s="52"/>
      <c r="J99" s="69"/>
      <c r="K99" s="52"/>
      <c r="L99" s="69"/>
      <c r="M99" s="52"/>
      <c r="N99" s="69"/>
      <c r="O99" s="52"/>
      <c r="P99" s="69"/>
      <c r="Q99" s="52"/>
      <c r="R99" s="69"/>
      <c r="S99" s="52"/>
      <c r="T99" s="69"/>
      <c r="U99" s="52"/>
      <c r="V99" s="69"/>
      <c r="W99" s="52"/>
      <c r="X99" s="69"/>
      <c r="Y99" s="52"/>
      <c r="Z99" s="69"/>
      <c r="AA99" s="52"/>
      <c r="AB99" s="69"/>
      <c r="AC99" s="52"/>
      <c r="AD99" s="69"/>
      <c r="AE99" s="52"/>
    </row>
    <row r="100" spans="3:31">
      <c r="C100" s="51" t="s">
        <v>317</v>
      </c>
      <c r="D100" s="69"/>
      <c r="E100" s="52"/>
      <c r="F100" s="69"/>
      <c r="G100" s="52"/>
      <c r="H100" s="69"/>
      <c r="I100" s="52"/>
      <c r="J100" s="69"/>
      <c r="K100" s="52"/>
      <c r="L100" s="69"/>
      <c r="M100" s="52"/>
      <c r="N100" s="69"/>
      <c r="O100" s="52"/>
      <c r="P100" s="69"/>
      <c r="Q100" s="52"/>
      <c r="R100" s="69"/>
      <c r="S100" s="52"/>
      <c r="T100" s="69"/>
      <c r="U100" s="52"/>
      <c r="V100" s="69"/>
      <c r="W100" s="52"/>
      <c r="X100" s="69"/>
      <c r="Y100" s="52"/>
      <c r="Z100" s="69"/>
      <c r="AA100" s="52"/>
      <c r="AB100" s="69"/>
      <c r="AC100" s="52"/>
      <c r="AD100" s="69"/>
      <c r="AE100" s="52"/>
    </row>
    <row r="101" spans="3:31">
      <c r="C101" s="75" t="s">
        <v>775</v>
      </c>
      <c r="D101" s="69">
        <v>0</v>
      </c>
      <c r="E101" s="52"/>
      <c r="F101" s="69">
        <v>9.3457943925233638E-3</v>
      </c>
      <c r="G101" s="52">
        <v>1</v>
      </c>
      <c r="H101" s="69">
        <v>0</v>
      </c>
      <c r="I101" s="52"/>
      <c r="J101" s="69">
        <v>0</v>
      </c>
      <c r="K101" s="52"/>
      <c r="L101" s="69">
        <v>0</v>
      </c>
      <c r="M101" s="52"/>
      <c r="N101" s="69">
        <v>0</v>
      </c>
      <c r="O101" s="52"/>
      <c r="P101" s="69">
        <v>0</v>
      </c>
      <c r="Q101" s="52"/>
      <c r="R101" s="69">
        <v>0</v>
      </c>
      <c r="S101" s="52"/>
      <c r="T101" s="69">
        <v>0</v>
      </c>
      <c r="U101" s="52"/>
      <c r="V101" s="69">
        <v>0</v>
      </c>
      <c r="W101" s="52"/>
      <c r="X101" s="69">
        <v>0</v>
      </c>
      <c r="Y101" s="52"/>
      <c r="Z101" s="69">
        <v>0</v>
      </c>
      <c r="AA101" s="52"/>
      <c r="AB101" s="69">
        <v>0</v>
      </c>
      <c r="AC101" s="52"/>
      <c r="AD101" s="69">
        <v>9.3457943925233638E-3</v>
      </c>
      <c r="AE101" s="52">
        <v>1</v>
      </c>
    </row>
    <row r="102" spans="3:31">
      <c r="C102" s="75" t="s">
        <v>776</v>
      </c>
      <c r="D102" s="69">
        <v>0</v>
      </c>
      <c r="E102" s="52"/>
      <c r="F102" s="69">
        <v>9.3457943925233638E-3</v>
      </c>
      <c r="G102" s="52">
        <v>1</v>
      </c>
      <c r="H102" s="69">
        <v>0</v>
      </c>
      <c r="I102" s="52"/>
      <c r="J102" s="69">
        <v>0</v>
      </c>
      <c r="K102" s="52"/>
      <c r="L102" s="69">
        <v>0</v>
      </c>
      <c r="M102" s="52"/>
      <c r="N102" s="69">
        <v>0</v>
      </c>
      <c r="O102" s="52"/>
      <c r="P102" s="69">
        <v>0</v>
      </c>
      <c r="Q102" s="52"/>
      <c r="R102" s="69">
        <v>0</v>
      </c>
      <c r="S102" s="52"/>
      <c r="T102" s="69">
        <v>0</v>
      </c>
      <c r="U102" s="52"/>
      <c r="V102" s="69">
        <v>0</v>
      </c>
      <c r="W102" s="52"/>
      <c r="X102" s="69">
        <v>9.3457943925233638E-3</v>
      </c>
      <c r="Y102" s="52">
        <v>1</v>
      </c>
      <c r="Z102" s="69">
        <v>0</v>
      </c>
      <c r="AA102" s="52"/>
      <c r="AB102" s="69">
        <v>0</v>
      </c>
      <c r="AC102" s="52"/>
      <c r="AD102" s="69">
        <v>1.8691588785046728E-2</v>
      </c>
      <c r="AE102" s="52">
        <v>2</v>
      </c>
    </row>
    <row r="103" spans="3:31">
      <c r="C103" s="51"/>
      <c r="D103" s="69"/>
      <c r="E103" s="52"/>
      <c r="F103" s="69"/>
      <c r="G103" s="52"/>
      <c r="H103" s="69"/>
      <c r="I103" s="52"/>
      <c r="J103" s="69"/>
      <c r="K103" s="52"/>
      <c r="L103" s="69"/>
      <c r="M103" s="52"/>
      <c r="N103" s="69"/>
      <c r="O103" s="52"/>
      <c r="P103" s="69"/>
      <c r="Q103" s="52"/>
      <c r="R103" s="69"/>
      <c r="S103" s="52"/>
      <c r="T103" s="69"/>
      <c r="U103" s="52"/>
      <c r="V103" s="69"/>
      <c r="W103" s="52"/>
      <c r="X103" s="69"/>
      <c r="Y103" s="52"/>
      <c r="Z103" s="69"/>
      <c r="AA103" s="52"/>
      <c r="AB103" s="69"/>
      <c r="AC103" s="52"/>
      <c r="AD103" s="69"/>
      <c r="AE103" s="52"/>
    </row>
    <row r="104" spans="3:31">
      <c r="C104" s="51" t="s">
        <v>34</v>
      </c>
      <c r="D104" s="69"/>
      <c r="E104" s="52"/>
      <c r="F104" s="69"/>
      <c r="G104" s="52"/>
      <c r="H104" s="69"/>
      <c r="I104" s="52"/>
      <c r="J104" s="69"/>
      <c r="K104" s="52"/>
      <c r="L104" s="69"/>
      <c r="M104" s="52"/>
      <c r="N104" s="69"/>
      <c r="O104" s="52"/>
      <c r="P104" s="69"/>
      <c r="Q104" s="52"/>
      <c r="R104" s="69"/>
      <c r="S104" s="52"/>
      <c r="T104" s="69"/>
      <c r="U104" s="52"/>
      <c r="V104" s="69"/>
      <c r="W104" s="52"/>
      <c r="X104" s="69"/>
      <c r="Y104" s="52"/>
      <c r="Z104" s="69"/>
      <c r="AA104" s="52"/>
      <c r="AB104" s="69"/>
      <c r="AC104" s="52"/>
      <c r="AD104" s="69"/>
      <c r="AE104" s="52"/>
    </row>
    <row r="105" spans="3:31">
      <c r="C105" s="75" t="s">
        <v>775</v>
      </c>
      <c r="D105" s="69">
        <v>0</v>
      </c>
      <c r="E105" s="52"/>
      <c r="F105" s="69">
        <v>9.3457943925233638E-3</v>
      </c>
      <c r="G105" s="52">
        <v>1</v>
      </c>
      <c r="H105" s="69">
        <v>0</v>
      </c>
      <c r="I105" s="52"/>
      <c r="J105" s="69">
        <v>0</v>
      </c>
      <c r="K105" s="52"/>
      <c r="L105" s="69">
        <v>0</v>
      </c>
      <c r="M105" s="52"/>
      <c r="N105" s="69">
        <v>0</v>
      </c>
      <c r="O105" s="52"/>
      <c r="P105" s="69">
        <v>0</v>
      </c>
      <c r="Q105" s="52"/>
      <c r="R105" s="69">
        <v>0</v>
      </c>
      <c r="S105" s="52"/>
      <c r="T105" s="69">
        <v>0</v>
      </c>
      <c r="U105" s="52"/>
      <c r="V105" s="69">
        <v>0</v>
      </c>
      <c r="W105" s="52"/>
      <c r="X105" s="69">
        <v>0</v>
      </c>
      <c r="Y105" s="52"/>
      <c r="Z105" s="69">
        <v>0</v>
      </c>
      <c r="AA105" s="52"/>
      <c r="AB105" s="69">
        <v>0</v>
      </c>
      <c r="AC105" s="52"/>
      <c r="AD105" s="69">
        <v>9.3457943925233638E-3</v>
      </c>
      <c r="AE105" s="52">
        <v>1</v>
      </c>
    </row>
    <row r="106" spans="3:31">
      <c r="C106" s="75" t="s">
        <v>776</v>
      </c>
      <c r="D106" s="69">
        <v>0</v>
      </c>
      <c r="E106" s="52"/>
      <c r="F106" s="69">
        <v>9.3457943925233638E-3</v>
      </c>
      <c r="G106" s="52">
        <v>1</v>
      </c>
      <c r="H106" s="69">
        <v>0</v>
      </c>
      <c r="I106" s="52"/>
      <c r="J106" s="69">
        <v>0</v>
      </c>
      <c r="K106" s="52"/>
      <c r="L106" s="69">
        <v>0</v>
      </c>
      <c r="M106" s="52"/>
      <c r="N106" s="69">
        <v>0</v>
      </c>
      <c r="O106" s="52"/>
      <c r="P106" s="69">
        <v>0</v>
      </c>
      <c r="Q106" s="52"/>
      <c r="R106" s="69">
        <v>0</v>
      </c>
      <c r="S106" s="52"/>
      <c r="T106" s="69">
        <v>0</v>
      </c>
      <c r="U106" s="52"/>
      <c r="V106" s="69">
        <v>3.7383177570093455E-2</v>
      </c>
      <c r="W106" s="52">
        <v>4</v>
      </c>
      <c r="X106" s="69">
        <v>0</v>
      </c>
      <c r="Y106" s="52"/>
      <c r="Z106" s="69">
        <v>0</v>
      </c>
      <c r="AA106" s="52"/>
      <c r="AB106" s="69">
        <v>0</v>
      </c>
      <c r="AC106" s="52"/>
      <c r="AD106" s="69">
        <v>4.6728971962616821E-2</v>
      </c>
      <c r="AE106" s="52">
        <v>5</v>
      </c>
    </row>
    <row r="107" spans="3:31">
      <c r="C107" s="51"/>
      <c r="D107" s="69"/>
      <c r="E107" s="52"/>
      <c r="F107" s="69"/>
      <c r="G107" s="52"/>
      <c r="H107" s="69"/>
      <c r="I107" s="52"/>
      <c r="J107" s="69"/>
      <c r="K107" s="52"/>
      <c r="L107" s="69"/>
      <c r="M107" s="52"/>
      <c r="N107" s="69"/>
      <c r="O107" s="52"/>
      <c r="P107" s="69"/>
      <c r="Q107" s="52"/>
      <c r="R107" s="69"/>
      <c r="S107" s="52"/>
      <c r="T107" s="69"/>
      <c r="U107" s="52"/>
      <c r="V107" s="69"/>
      <c r="W107" s="52"/>
      <c r="X107" s="69"/>
      <c r="Y107" s="52"/>
      <c r="Z107" s="69"/>
      <c r="AA107" s="52"/>
      <c r="AB107" s="69"/>
      <c r="AC107" s="52"/>
      <c r="AD107" s="69"/>
      <c r="AE107" s="52"/>
    </row>
    <row r="108" spans="3:31">
      <c r="C108" s="51" t="s">
        <v>456</v>
      </c>
      <c r="D108" s="69"/>
      <c r="E108" s="52"/>
      <c r="F108" s="69"/>
      <c r="G108" s="52"/>
      <c r="H108" s="69"/>
      <c r="I108" s="52"/>
      <c r="J108" s="69"/>
      <c r="K108" s="52"/>
      <c r="L108" s="69"/>
      <c r="M108" s="52"/>
      <c r="N108" s="69"/>
      <c r="O108" s="52"/>
      <c r="P108" s="69"/>
      <c r="Q108" s="52"/>
      <c r="R108" s="69"/>
      <c r="S108" s="52"/>
      <c r="T108" s="69"/>
      <c r="U108" s="52"/>
      <c r="V108" s="69"/>
      <c r="W108" s="52"/>
      <c r="X108" s="69"/>
      <c r="Y108" s="52"/>
      <c r="Z108" s="69"/>
      <c r="AA108" s="52"/>
      <c r="AB108" s="69"/>
      <c r="AC108" s="52"/>
      <c r="AD108" s="69"/>
      <c r="AE108" s="52"/>
    </row>
    <row r="109" spans="3:31">
      <c r="C109" s="75" t="s">
        <v>776</v>
      </c>
      <c r="D109" s="69">
        <v>0</v>
      </c>
      <c r="E109" s="52"/>
      <c r="F109" s="69">
        <v>0</v>
      </c>
      <c r="G109" s="52"/>
      <c r="H109" s="69">
        <v>0</v>
      </c>
      <c r="I109" s="52"/>
      <c r="J109" s="69">
        <v>0</v>
      </c>
      <c r="K109" s="52"/>
      <c r="L109" s="69">
        <v>0</v>
      </c>
      <c r="M109" s="52"/>
      <c r="N109" s="69">
        <v>0</v>
      </c>
      <c r="O109" s="52"/>
      <c r="P109" s="69">
        <v>1.8691588785046728E-2</v>
      </c>
      <c r="Q109" s="52">
        <v>2</v>
      </c>
      <c r="R109" s="69">
        <v>0</v>
      </c>
      <c r="S109" s="52"/>
      <c r="T109" s="69">
        <v>0</v>
      </c>
      <c r="U109" s="52"/>
      <c r="V109" s="69">
        <v>0</v>
      </c>
      <c r="W109" s="52"/>
      <c r="X109" s="69">
        <v>0</v>
      </c>
      <c r="Y109" s="52"/>
      <c r="Z109" s="69">
        <v>0</v>
      </c>
      <c r="AA109" s="52"/>
      <c r="AB109" s="69">
        <v>0</v>
      </c>
      <c r="AC109" s="52"/>
      <c r="AD109" s="69">
        <v>1.8691588785046728E-2</v>
      </c>
      <c r="AE109" s="52">
        <v>2</v>
      </c>
    </row>
    <row r="110" spans="3:31">
      <c r="C110" s="51"/>
      <c r="D110" s="69"/>
      <c r="E110" s="52"/>
      <c r="F110" s="69"/>
      <c r="G110" s="52"/>
      <c r="H110" s="69"/>
      <c r="I110" s="52"/>
      <c r="J110" s="69"/>
      <c r="K110" s="52"/>
      <c r="L110" s="69"/>
      <c r="M110" s="52"/>
      <c r="N110" s="69"/>
      <c r="O110" s="52"/>
      <c r="P110" s="69"/>
      <c r="Q110" s="52"/>
      <c r="R110" s="69"/>
      <c r="S110" s="52"/>
      <c r="T110" s="69"/>
      <c r="U110" s="52"/>
      <c r="V110" s="69"/>
      <c r="W110" s="52"/>
      <c r="X110" s="69"/>
      <c r="Y110" s="52"/>
      <c r="Z110" s="69"/>
      <c r="AA110" s="52"/>
      <c r="AB110" s="69"/>
      <c r="AC110" s="52"/>
      <c r="AD110" s="69"/>
      <c r="AE110" s="52"/>
    </row>
    <row r="111" spans="3:31">
      <c r="C111" s="51" t="s">
        <v>58</v>
      </c>
      <c r="D111" s="69"/>
      <c r="E111" s="52"/>
      <c r="F111" s="69"/>
      <c r="G111" s="52"/>
      <c r="H111" s="69"/>
      <c r="I111" s="52"/>
      <c r="J111" s="69"/>
      <c r="K111" s="52"/>
      <c r="L111" s="69"/>
      <c r="M111" s="52"/>
      <c r="N111" s="69"/>
      <c r="O111" s="52"/>
      <c r="P111" s="69"/>
      <c r="Q111" s="52"/>
      <c r="R111" s="69"/>
      <c r="S111" s="52"/>
      <c r="T111" s="69"/>
      <c r="U111" s="52"/>
      <c r="V111" s="69"/>
      <c r="W111" s="52"/>
      <c r="X111" s="69"/>
      <c r="Y111" s="52"/>
      <c r="Z111" s="69"/>
      <c r="AA111" s="52"/>
      <c r="AB111" s="69"/>
      <c r="AC111" s="52"/>
      <c r="AD111" s="69"/>
      <c r="AE111" s="52"/>
    </row>
    <row r="112" spans="3:31">
      <c r="C112" s="75" t="s">
        <v>775</v>
      </c>
      <c r="D112" s="69">
        <v>0</v>
      </c>
      <c r="E112" s="52"/>
      <c r="F112" s="69">
        <v>0</v>
      </c>
      <c r="G112" s="52"/>
      <c r="H112" s="69">
        <v>0</v>
      </c>
      <c r="I112" s="52"/>
      <c r="J112" s="69">
        <v>9.3457943925233638E-3</v>
      </c>
      <c r="K112" s="52">
        <v>1</v>
      </c>
      <c r="L112" s="69">
        <v>0</v>
      </c>
      <c r="M112" s="52"/>
      <c r="N112" s="69">
        <v>0</v>
      </c>
      <c r="O112" s="52"/>
      <c r="P112" s="69">
        <v>0</v>
      </c>
      <c r="Q112" s="52"/>
      <c r="R112" s="69">
        <v>0</v>
      </c>
      <c r="S112" s="52"/>
      <c r="T112" s="69">
        <v>0</v>
      </c>
      <c r="U112" s="52"/>
      <c r="V112" s="69">
        <v>0</v>
      </c>
      <c r="W112" s="52"/>
      <c r="X112" s="69">
        <v>0</v>
      </c>
      <c r="Y112" s="52"/>
      <c r="Z112" s="69">
        <v>0</v>
      </c>
      <c r="AA112" s="52"/>
      <c r="AB112" s="69">
        <v>0</v>
      </c>
      <c r="AC112" s="52"/>
      <c r="AD112" s="69">
        <v>9.3457943925233638E-3</v>
      </c>
      <c r="AE112" s="52">
        <v>1</v>
      </c>
    </row>
    <row r="113" spans="3:31">
      <c r="C113" s="75" t="s">
        <v>776</v>
      </c>
      <c r="D113" s="69">
        <v>0</v>
      </c>
      <c r="E113" s="52"/>
      <c r="F113" s="69">
        <v>0</v>
      </c>
      <c r="G113" s="52"/>
      <c r="H113" s="69">
        <v>0</v>
      </c>
      <c r="I113" s="52"/>
      <c r="J113" s="69">
        <v>6.5420560747663545E-2</v>
      </c>
      <c r="K113" s="52">
        <v>7</v>
      </c>
      <c r="L113" s="69">
        <v>0</v>
      </c>
      <c r="M113" s="52"/>
      <c r="N113" s="69">
        <v>0</v>
      </c>
      <c r="O113" s="52"/>
      <c r="P113" s="69">
        <v>0</v>
      </c>
      <c r="Q113" s="52"/>
      <c r="R113" s="69">
        <v>0</v>
      </c>
      <c r="S113" s="52"/>
      <c r="T113" s="69">
        <v>0</v>
      </c>
      <c r="U113" s="52"/>
      <c r="V113" s="69">
        <v>0</v>
      </c>
      <c r="W113" s="52"/>
      <c r="X113" s="69">
        <v>0</v>
      </c>
      <c r="Y113" s="52"/>
      <c r="Z113" s="69">
        <v>0</v>
      </c>
      <c r="AA113" s="52"/>
      <c r="AB113" s="69">
        <v>0</v>
      </c>
      <c r="AC113" s="52"/>
      <c r="AD113" s="69">
        <v>6.5420560747663545E-2</v>
      </c>
      <c r="AE113" s="52">
        <v>7</v>
      </c>
    </row>
    <row r="114" spans="3:31">
      <c r="C114" s="51"/>
      <c r="D114" s="69"/>
      <c r="E114" s="52"/>
      <c r="F114" s="69"/>
      <c r="G114" s="52"/>
      <c r="H114" s="69"/>
      <c r="I114" s="52"/>
      <c r="J114" s="69"/>
      <c r="K114" s="52"/>
      <c r="L114" s="69"/>
      <c r="M114" s="52"/>
      <c r="N114" s="69"/>
      <c r="O114" s="52"/>
      <c r="P114" s="69"/>
      <c r="Q114" s="52"/>
      <c r="R114" s="69"/>
      <c r="S114" s="52"/>
      <c r="T114" s="69"/>
      <c r="U114" s="52"/>
      <c r="V114" s="69"/>
      <c r="W114" s="52"/>
      <c r="X114" s="69"/>
      <c r="Y114" s="52"/>
      <c r="Z114" s="69"/>
      <c r="AA114" s="52"/>
      <c r="AB114" s="69"/>
      <c r="AC114" s="52"/>
      <c r="AD114" s="69"/>
      <c r="AE114" s="52"/>
    </row>
    <row r="115" spans="3:31">
      <c r="C115" s="51" t="s">
        <v>246</v>
      </c>
      <c r="D115" s="69"/>
      <c r="E115" s="52"/>
      <c r="F115" s="69"/>
      <c r="G115" s="52"/>
      <c r="H115" s="69"/>
      <c r="I115" s="52"/>
      <c r="J115" s="69"/>
      <c r="K115" s="52"/>
      <c r="L115" s="69"/>
      <c r="M115" s="52"/>
      <c r="N115" s="69"/>
      <c r="O115" s="52"/>
      <c r="P115" s="69"/>
      <c r="Q115" s="52"/>
      <c r="R115" s="69"/>
      <c r="S115" s="52"/>
      <c r="T115" s="69"/>
      <c r="U115" s="52"/>
      <c r="V115" s="69"/>
      <c r="W115" s="52"/>
      <c r="X115" s="69"/>
      <c r="Y115" s="52"/>
      <c r="Z115" s="69"/>
      <c r="AA115" s="52"/>
      <c r="AB115" s="69"/>
      <c r="AC115" s="52"/>
      <c r="AD115" s="69"/>
      <c r="AE115" s="52"/>
    </row>
    <row r="116" spans="3:31">
      <c r="C116" s="75" t="s">
        <v>775</v>
      </c>
      <c r="D116" s="69">
        <v>0</v>
      </c>
      <c r="E116" s="52"/>
      <c r="F116" s="69">
        <v>0</v>
      </c>
      <c r="G116" s="52"/>
      <c r="H116" s="69">
        <v>0</v>
      </c>
      <c r="I116" s="52"/>
      <c r="J116" s="69">
        <v>0</v>
      </c>
      <c r="K116" s="52"/>
      <c r="L116" s="69">
        <v>0</v>
      </c>
      <c r="M116" s="52"/>
      <c r="N116" s="69">
        <v>0</v>
      </c>
      <c r="O116" s="52"/>
      <c r="P116" s="69">
        <v>0</v>
      </c>
      <c r="Q116" s="52"/>
      <c r="R116" s="69">
        <v>0</v>
      </c>
      <c r="S116" s="52"/>
      <c r="T116" s="69">
        <v>0</v>
      </c>
      <c r="U116" s="52"/>
      <c r="V116" s="69">
        <v>0</v>
      </c>
      <c r="W116" s="52"/>
      <c r="X116" s="69">
        <v>1.8691588785046728E-2</v>
      </c>
      <c r="Y116" s="52">
        <v>2</v>
      </c>
      <c r="Z116" s="69">
        <v>0</v>
      </c>
      <c r="AA116" s="52"/>
      <c r="AB116" s="69">
        <v>0</v>
      </c>
      <c r="AC116" s="52"/>
      <c r="AD116" s="69">
        <v>1.8691588785046728E-2</v>
      </c>
      <c r="AE116" s="52">
        <v>2</v>
      </c>
    </row>
    <row r="117" spans="3:31">
      <c r="C117" s="75" t="s">
        <v>776</v>
      </c>
      <c r="D117" s="69">
        <v>0</v>
      </c>
      <c r="E117" s="52"/>
      <c r="F117" s="69">
        <v>0</v>
      </c>
      <c r="G117" s="52"/>
      <c r="H117" s="69">
        <v>0</v>
      </c>
      <c r="I117" s="52"/>
      <c r="J117" s="69">
        <v>0</v>
      </c>
      <c r="K117" s="52"/>
      <c r="L117" s="69">
        <v>0</v>
      </c>
      <c r="M117" s="52"/>
      <c r="N117" s="69">
        <v>0</v>
      </c>
      <c r="O117" s="52"/>
      <c r="P117" s="69">
        <v>0</v>
      </c>
      <c r="Q117" s="52"/>
      <c r="R117" s="69">
        <v>0</v>
      </c>
      <c r="S117" s="52"/>
      <c r="T117" s="69">
        <v>0</v>
      </c>
      <c r="U117" s="52"/>
      <c r="V117" s="69">
        <v>0</v>
      </c>
      <c r="W117" s="52"/>
      <c r="X117" s="69">
        <v>2.8037383177570093E-2</v>
      </c>
      <c r="Y117" s="52">
        <v>3</v>
      </c>
      <c r="Z117" s="69">
        <v>0</v>
      </c>
      <c r="AA117" s="52"/>
      <c r="AB117" s="69">
        <v>0</v>
      </c>
      <c r="AC117" s="52"/>
      <c r="AD117" s="69">
        <v>2.8037383177570093E-2</v>
      </c>
      <c r="AE117" s="52">
        <v>3</v>
      </c>
    </row>
    <row r="118" spans="3:31">
      <c r="C118" s="51"/>
      <c r="D118" s="69"/>
      <c r="E118" s="52"/>
      <c r="F118" s="69"/>
      <c r="G118" s="52"/>
      <c r="H118" s="69"/>
      <c r="I118" s="52"/>
      <c r="J118" s="69"/>
      <c r="K118" s="52"/>
      <c r="L118" s="69"/>
      <c r="M118" s="52"/>
      <c r="N118" s="69"/>
      <c r="O118" s="52"/>
      <c r="P118" s="69"/>
      <c r="Q118" s="52"/>
      <c r="R118" s="69"/>
      <c r="S118" s="52"/>
      <c r="T118" s="69"/>
      <c r="U118" s="52"/>
      <c r="V118" s="69"/>
      <c r="W118" s="52"/>
      <c r="X118" s="69"/>
      <c r="Y118" s="52"/>
      <c r="Z118" s="69"/>
      <c r="AA118" s="52"/>
      <c r="AB118" s="69"/>
      <c r="AC118" s="52"/>
      <c r="AD118" s="69"/>
      <c r="AE118" s="52"/>
    </row>
    <row r="119" spans="3:31">
      <c r="C119" s="51" t="s">
        <v>205</v>
      </c>
      <c r="D119" s="69"/>
      <c r="E119" s="52"/>
      <c r="F119" s="69"/>
      <c r="G119" s="52"/>
      <c r="H119" s="69"/>
      <c r="I119" s="52"/>
      <c r="J119" s="69"/>
      <c r="K119" s="52"/>
      <c r="L119" s="69"/>
      <c r="M119" s="52"/>
      <c r="N119" s="69"/>
      <c r="O119" s="52"/>
      <c r="P119" s="69"/>
      <c r="Q119" s="52"/>
      <c r="R119" s="69"/>
      <c r="S119" s="52"/>
      <c r="T119" s="69"/>
      <c r="U119" s="52"/>
      <c r="V119" s="69"/>
      <c r="W119" s="52"/>
      <c r="X119" s="69"/>
      <c r="Y119" s="52"/>
      <c r="Z119" s="69"/>
      <c r="AA119" s="52"/>
      <c r="AB119" s="69"/>
      <c r="AC119" s="52"/>
      <c r="AD119" s="69"/>
      <c r="AE119" s="52"/>
    </row>
    <row r="120" spans="3:31">
      <c r="C120" s="75" t="s">
        <v>776</v>
      </c>
      <c r="D120" s="69">
        <v>0</v>
      </c>
      <c r="E120" s="52"/>
      <c r="F120" s="69">
        <v>0</v>
      </c>
      <c r="G120" s="52"/>
      <c r="H120" s="69">
        <v>0</v>
      </c>
      <c r="I120" s="52"/>
      <c r="J120" s="69">
        <v>0</v>
      </c>
      <c r="K120" s="52"/>
      <c r="L120" s="69">
        <v>0</v>
      </c>
      <c r="M120" s="52"/>
      <c r="N120" s="69">
        <v>0</v>
      </c>
      <c r="O120" s="52"/>
      <c r="P120" s="69">
        <v>9.3457943925233641E-2</v>
      </c>
      <c r="Q120" s="52">
        <v>10</v>
      </c>
      <c r="R120" s="69">
        <v>0</v>
      </c>
      <c r="S120" s="52"/>
      <c r="T120" s="69">
        <v>0</v>
      </c>
      <c r="U120" s="52"/>
      <c r="V120" s="69">
        <v>0</v>
      </c>
      <c r="W120" s="52"/>
      <c r="X120" s="69">
        <v>9.3457943925233638E-3</v>
      </c>
      <c r="Y120" s="52">
        <v>1</v>
      </c>
      <c r="Z120" s="69">
        <v>0</v>
      </c>
      <c r="AA120" s="52"/>
      <c r="AB120" s="69">
        <v>0</v>
      </c>
      <c r="AC120" s="52"/>
      <c r="AD120" s="69">
        <v>0.10280373831775701</v>
      </c>
      <c r="AE120" s="52">
        <v>11</v>
      </c>
    </row>
    <row r="121" spans="3:31">
      <c r="C121" s="51"/>
      <c r="D121" s="69"/>
      <c r="E121" s="52"/>
      <c r="F121" s="69"/>
      <c r="G121" s="52"/>
      <c r="H121" s="69"/>
      <c r="I121" s="52"/>
      <c r="J121" s="69"/>
      <c r="K121" s="52"/>
      <c r="L121" s="69"/>
      <c r="M121" s="52"/>
      <c r="N121" s="69"/>
      <c r="O121" s="52"/>
      <c r="P121" s="69"/>
      <c r="Q121" s="52"/>
      <c r="R121" s="69"/>
      <c r="S121" s="52"/>
      <c r="T121" s="69"/>
      <c r="U121" s="52"/>
      <c r="V121" s="69"/>
      <c r="W121" s="52"/>
      <c r="X121" s="69"/>
      <c r="Y121" s="52"/>
      <c r="Z121" s="69"/>
      <c r="AA121" s="52"/>
      <c r="AB121" s="69"/>
      <c r="AC121" s="52"/>
      <c r="AD121" s="69"/>
      <c r="AE121" s="52"/>
    </row>
    <row r="122" spans="3:31">
      <c r="C122" s="51" t="s">
        <v>238</v>
      </c>
      <c r="D122" s="69"/>
      <c r="E122" s="52"/>
      <c r="F122" s="69"/>
      <c r="G122" s="52"/>
      <c r="H122" s="69"/>
      <c r="I122" s="52"/>
      <c r="J122" s="69"/>
      <c r="K122" s="52"/>
      <c r="L122" s="69"/>
      <c r="M122" s="52"/>
      <c r="N122" s="69"/>
      <c r="O122" s="52"/>
      <c r="P122" s="69"/>
      <c r="Q122" s="52"/>
      <c r="R122" s="69"/>
      <c r="S122" s="52"/>
      <c r="T122" s="69"/>
      <c r="U122" s="52"/>
      <c r="V122" s="69"/>
      <c r="W122" s="52"/>
      <c r="X122" s="69"/>
      <c r="Y122" s="52"/>
      <c r="Z122" s="69"/>
      <c r="AA122" s="52"/>
      <c r="AB122" s="69"/>
      <c r="AC122" s="52"/>
      <c r="AD122" s="69"/>
      <c r="AE122" s="52"/>
    </row>
    <row r="123" spans="3:31">
      <c r="C123" s="75" t="s">
        <v>775</v>
      </c>
      <c r="D123" s="69">
        <v>0</v>
      </c>
      <c r="E123" s="52"/>
      <c r="F123" s="69">
        <v>0</v>
      </c>
      <c r="G123" s="52"/>
      <c r="H123" s="69">
        <v>0</v>
      </c>
      <c r="I123" s="52"/>
      <c r="J123" s="69">
        <v>0</v>
      </c>
      <c r="K123" s="52"/>
      <c r="L123" s="69">
        <v>0</v>
      </c>
      <c r="M123" s="52"/>
      <c r="N123" s="69">
        <v>0</v>
      </c>
      <c r="O123" s="52"/>
      <c r="P123" s="69">
        <v>0</v>
      </c>
      <c r="Q123" s="52"/>
      <c r="R123" s="69">
        <v>0</v>
      </c>
      <c r="S123" s="52"/>
      <c r="T123" s="69">
        <v>0</v>
      </c>
      <c r="U123" s="52"/>
      <c r="V123" s="69">
        <v>0</v>
      </c>
      <c r="W123" s="52"/>
      <c r="X123" s="69">
        <v>0</v>
      </c>
      <c r="Y123" s="52"/>
      <c r="Z123" s="69">
        <v>0</v>
      </c>
      <c r="AA123" s="52"/>
      <c r="AB123" s="69">
        <v>9.3457943925233638E-3</v>
      </c>
      <c r="AC123" s="52">
        <v>1</v>
      </c>
      <c r="AD123" s="69">
        <v>9.3457943925233638E-3</v>
      </c>
      <c r="AE123" s="52">
        <v>1</v>
      </c>
    </row>
    <row r="124" spans="3:31">
      <c r="C124" s="51"/>
      <c r="D124" s="69"/>
      <c r="E124" s="52"/>
      <c r="F124" s="69"/>
      <c r="G124" s="52"/>
      <c r="H124" s="69"/>
      <c r="I124" s="52"/>
      <c r="J124" s="69"/>
      <c r="K124" s="52"/>
      <c r="L124" s="69"/>
      <c r="M124" s="52"/>
      <c r="N124" s="69"/>
      <c r="O124" s="52"/>
      <c r="P124" s="69"/>
      <c r="Q124" s="52"/>
      <c r="R124" s="69"/>
      <c r="S124" s="52"/>
      <c r="T124" s="69"/>
      <c r="U124" s="52"/>
      <c r="V124" s="69"/>
      <c r="W124" s="52"/>
      <c r="X124" s="69"/>
      <c r="Y124" s="52"/>
      <c r="Z124" s="69"/>
      <c r="AA124" s="52"/>
      <c r="AB124" s="69"/>
      <c r="AC124" s="52"/>
      <c r="AD124" s="69"/>
      <c r="AE124" s="52"/>
    </row>
    <row r="125" spans="3:31">
      <c r="C125" s="51" t="s">
        <v>518</v>
      </c>
      <c r="D125" s="69"/>
      <c r="E125" s="52"/>
      <c r="F125" s="69"/>
      <c r="G125" s="52"/>
      <c r="H125" s="69"/>
      <c r="I125" s="52"/>
      <c r="J125" s="69"/>
      <c r="K125" s="52"/>
      <c r="L125" s="69"/>
      <c r="M125" s="52"/>
      <c r="N125" s="69"/>
      <c r="O125" s="52"/>
      <c r="P125" s="69"/>
      <c r="Q125" s="52"/>
      <c r="R125" s="69"/>
      <c r="S125" s="52"/>
      <c r="T125" s="69"/>
      <c r="U125" s="52"/>
      <c r="V125" s="69"/>
      <c r="W125" s="52"/>
      <c r="X125" s="69"/>
      <c r="Y125" s="52"/>
      <c r="Z125" s="69"/>
      <c r="AA125" s="52"/>
      <c r="AB125" s="69"/>
      <c r="AC125" s="52"/>
      <c r="AD125" s="69"/>
      <c r="AE125" s="52"/>
    </row>
    <row r="126" spans="3:31">
      <c r="C126" s="75" t="s">
        <v>775</v>
      </c>
      <c r="D126" s="69">
        <v>0</v>
      </c>
      <c r="E126" s="52"/>
      <c r="F126" s="69">
        <v>0</v>
      </c>
      <c r="G126" s="52"/>
      <c r="H126" s="69">
        <v>0</v>
      </c>
      <c r="I126" s="52"/>
      <c r="J126" s="69">
        <v>0</v>
      </c>
      <c r="K126" s="52"/>
      <c r="L126" s="69">
        <v>0</v>
      </c>
      <c r="M126" s="52"/>
      <c r="N126" s="69">
        <v>0</v>
      </c>
      <c r="O126" s="52"/>
      <c r="P126" s="69">
        <v>9.3457943925233638E-3</v>
      </c>
      <c r="Q126" s="52">
        <v>1</v>
      </c>
      <c r="R126" s="69">
        <v>0</v>
      </c>
      <c r="S126" s="52"/>
      <c r="T126" s="69">
        <v>0</v>
      </c>
      <c r="U126" s="52"/>
      <c r="V126" s="69">
        <v>0</v>
      </c>
      <c r="W126" s="52"/>
      <c r="X126" s="69">
        <v>0</v>
      </c>
      <c r="Y126" s="52"/>
      <c r="Z126" s="69">
        <v>0</v>
      </c>
      <c r="AA126" s="52"/>
      <c r="AB126" s="69">
        <v>0</v>
      </c>
      <c r="AC126" s="52"/>
      <c r="AD126" s="69">
        <v>9.3457943925233638E-3</v>
      </c>
      <c r="AE126" s="52">
        <v>1</v>
      </c>
    </row>
    <row r="127" spans="3:31">
      <c r="C127" s="51"/>
      <c r="D127" s="69"/>
      <c r="E127" s="52"/>
      <c r="F127" s="69"/>
      <c r="G127" s="52"/>
      <c r="H127" s="69"/>
      <c r="I127" s="52"/>
      <c r="J127" s="69"/>
      <c r="K127" s="52"/>
      <c r="L127" s="69"/>
      <c r="M127" s="52"/>
      <c r="N127" s="69"/>
      <c r="O127" s="52"/>
      <c r="P127" s="69"/>
      <c r="Q127" s="52"/>
      <c r="R127" s="69"/>
      <c r="S127" s="52"/>
      <c r="T127" s="69"/>
      <c r="U127" s="52"/>
      <c r="V127" s="69"/>
      <c r="W127" s="52"/>
      <c r="X127" s="69"/>
      <c r="Y127" s="52"/>
      <c r="Z127" s="69"/>
      <c r="AA127" s="52"/>
      <c r="AB127" s="69"/>
      <c r="AC127" s="52"/>
      <c r="AD127" s="69"/>
      <c r="AE127" s="52"/>
    </row>
    <row r="128" spans="3:31">
      <c r="C128" s="51" t="s">
        <v>352</v>
      </c>
      <c r="D128" s="69"/>
      <c r="E128" s="52"/>
      <c r="F128" s="69"/>
      <c r="G128" s="52"/>
      <c r="H128" s="69"/>
      <c r="I128" s="52"/>
      <c r="J128" s="69"/>
      <c r="K128" s="52"/>
      <c r="L128" s="69"/>
      <c r="M128" s="52"/>
      <c r="N128" s="69"/>
      <c r="O128" s="52"/>
      <c r="P128" s="69"/>
      <c r="Q128" s="52"/>
      <c r="R128" s="69"/>
      <c r="S128" s="52"/>
      <c r="T128" s="69"/>
      <c r="U128" s="52"/>
      <c r="V128" s="69"/>
      <c r="W128" s="52"/>
      <c r="X128" s="69"/>
      <c r="Y128" s="52"/>
      <c r="Z128" s="69"/>
      <c r="AA128" s="52"/>
      <c r="AB128" s="69"/>
      <c r="AC128" s="52"/>
      <c r="AD128" s="69"/>
      <c r="AE128" s="52"/>
    </row>
    <row r="129" spans="3:31">
      <c r="C129" s="75" t="s">
        <v>776</v>
      </c>
      <c r="D129" s="69">
        <v>0</v>
      </c>
      <c r="E129" s="52"/>
      <c r="F129" s="69">
        <v>0</v>
      </c>
      <c r="G129" s="52"/>
      <c r="H129" s="69">
        <v>3.7383177570093455E-2</v>
      </c>
      <c r="I129" s="52">
        <v>4</v>
      </c>
      <c r="J129" s="69">
        <v>0</v>
      </c>
      <c r="K129" s="52"/>
      <c r="L129" s="69">
        <v>0</v>
      </c>
      <c r="M129" s="52"/>
      <c r="N129" s="69">
        <v>0</v>
      </c>
      <c r="O129" s="52"/>
      <c r="P129" s="69">
        <v>0</v>
      </c>
      <c r="Q129" s="52"/>
      <c r="R129" s="69">
        <v>0</v>
      </c>
      <c r="S129" s="52"/>
      <c r="T129" s="69">
        <v>0</v>
      </c>
      <c r="U129" s="52"/>
      <c r="V129" s="69">
        <v>0</v>
      </c>
      <c r="W129" s="52"/>
      <c r="X129" s="69">
        <v>0</v>
      </c>
      <c r="Y129" s="52"/>
      <c r="Z129" s="69">
        <v>0</v>
      </c>
      <c r="AA129" s="52"/>
      <c r="AB129" s="69">
        <v>0</v>
      </c>
      <c r="AC129" s="52"/>
      <c r="AD129" s="69">
        <v>3.7383177570093455E-2</v>
      </c>
      <c r="AE129" s="52">
        <v>4</v>
      </c>
    </row>
    <row r="130" spans="3:31">
      <c r="C130" s="51"/>
      <c r="D130" s="69"/>
      <c r="E130" s="52"/>
      <c r="F130" s="69"/>
      <c r="G130" s="52"/>
      <c r="H130" s="69"/>
      <c r="I130" s="52"/>
      <c r="J130" s="69"/>
      <c r="K130" s="52"/>
      <c r="L130" s="69"/>
      <c r="M130" s="52"/>
      <c r="N130" s="69"/>
      <c r="O130" s="52"/>
      <c r="P130" s="69"/>
      <c r="Q130" s="52"/>
      <c r="R130" s="69"/>
      <c r="S130" s="52"/>
      <c r="T130" s="69"/>
      <c r="U130" s="52"/>
      <c r="V130" s="69"/>
      <c r="W130" s="52"/>
      <c r="X130" s="69"/>
      <c r="Y130" s="52"/>
      <c r="Z130" s="69"/>
      <c r="AA130" s="52"/>
      <c r="AB130" s="69"/>
      <c r="AC130" s="52"/>
      <c r="AD130" s="69"/>
      <c r="AE130" s="52"/>
    </row>
    <row r="131" spans="3:31">
      <c r="C131" s="51" t="s">
        <v>301</v>
      </c>
      <c r="D131" s="69"/>
      <c r="E131" s="52"/>
      <c r="F131" s="69"/>
      <c r="G131" s="52"/>
      <c r="H131" s="69"/>
      <c r="I131" s="52"/>
      <c r="J131" s="69"/>
      <c r="K131" s="52"/>
      <c r="L131" s="69"/>
      <c r="M131" s="52"/>
      <c r="N131" s="69"/>
      <c r="O131" s="52"/>
      <c r="P131" s="69"/>
      <c r="Q131" s="52"/>
      <c r="R131" s="69"/>
      <c r="S131" s="52"/>
      <c r="T131" s="69"/>
      <c r="U131" s="52"/>
      <c r="V131" s="69"/>
      <c r="W131" s="52"/>
      <c r="X131" s="69"/>
      <c r="Y131" s="52"/>
      <c r="Z131" s="69"/>
      <c r="AA131" s="52"/>
      <c r="AB131" s="69"/>
      <c r="AC131" s="52"/>
      <c r="AD131" s="69"/>
      <c r="AE131" s="52"/>
    </row>
    <row r="132" spans="3:31">
      <c r="C132" s="75" t="s">
        <v>776</v>
      </c>
      <c r="D132" s="69">
        <v>0</v>
      </c>
      <c r="E132" s="52"/>
      <c r="F132" s="69">
        <v>0</v>
      </c>
      <c r="G132" s="52"/>
      <c r="H132" s="69">
        <v>0</v>
      </c>
      <c r="I132" s="52"/>
      <c r="J132" s="69">
        <v>0</v>
      </c>
      <c r="K132" s="52"/>
      <c r="L132" s="69">
        <v>0</v>
      </c>
      <c r="M132" s="52"/>
      <c r="N132" s="69">
        <v>0</v>
      </c>
      <c r="O132" s="52"/>
      <c r="P132" s="69">
        <v>9.3457943925233638E-3</v>
      </c>
      <c r="Q132" s="52">
        <v>1</v>
      </c>
      <c r="R132" s="69">
        <v>0</v>
      </c>
      <c r="S132" s="52"/>
      <c r="T132" s="69">
        <v>0</v>
      </c>
      <c r="U132" s="52"/>
      <c r="V132" s="69">
        <v>0</v>
      </c>
      <c r="W132" s="52"/>
      <c r="X132" s="69">
        <v>0</v>
      </c>
      <c r="Y132" s="52"/>
      <c r="Z132" s="69">
        <v>0</v>
      </c>
      <c r="AA132" s="52"/>
      <c r="AB132" s="69">
        <v>0</v>
      </c>
      <c r="AC132" s="52"/>
      <c r="AD132" s="69">
        <v>9.3457943925233638E-3</v>
      </c>
      <c r="AE132" s="52">
        <v>1</v>
      </c>
    </row>
    <row r="133" spans="3:31">
      <c r="C133" s="51"/>
      <c r="D133" s="69"/>
      <c r="E133" s="52"/>
      <c r="F133" s="69"/>
      <c r="G133" s="52"/>
      <c r="H133" s="69"/>
      <c r="I133" s="52"/>
      <c r="J133" s="69"/>
      <c r="K133" s="52"/>
      <c r="L133" s="69"/>
      <c r="M133" s="52"/>
      <c r="N133" s="69"/>
      <c r="O133" s="52"/>
      <c r="P133" s="69"/>
      <c r="Q133" s="52"/>
      <c r="R133" s="69"/>
      <c r="S133" s="52"/>
      <c r="T133" s="69"/>
      <c r="U133" s="52"/>
      <c r="V133" s="69"/>
      <c r="W133" s="52"/>
      <c r="X133" s="69"/>
      <c r="Y133" s="52"/>
      <c r="Z133" s="69"/>
      <c r="AA133" s="52"/>
      <c r="AB133" s="69"/>
      <c r="AC133" s="52"/>
      <c r="AD133" s="69"/>
      <c r="AE133" s="52"/>
    </row>
    <row r="134" spans="3:31">
      <c r="C134" s="51" t="s">
        <v>360</v>
      </c>
      <c r="D134" s="69"/>
      <c r="E134" s="52"/>
      <c r="F134" s="69"/>
      <c r="G134" s="52"/>
      <c r="H134" s="69"/>
      <c r="I134" s="52"/>
      <c r="J134" s="69"/>
      <c r="K134" s="52"/>
      <c r="L134" s="69"/>
      <c r="M134" s="52"/>
      <c r="N134" s="69"/>
      <c r="O134" s="52"/>
      <c r="P134" s="69"/>
      <c r="Q134" s="52"/>
      <c r="R134" s="69"/>
      <c r="S134" s="52"/>
      <c r="T134" s="69"/>
      <c r="U134" s="52"/>
      <c r="V134" s="69"/>
      <c r="W134" s="52"/>
      <c r="X134" s="69"/>
      <c r="Y134" s="52"/>
      <c r="Z134" s="69"/>
      <c r="AA134" s="52"/>
      <c r="AB134" s="69"/>
      <c r="AC134" s="52"/>
      <c r="AD134" s="69"/>
      <c r="AE134" s="52"/>
    </row>
    <row r="135" spans="3:31">
      <c r="C135" s="75" t="s">
        <v>776</v>
      </c>
      <c r="D135" s="69">
        <v>0</v>
      </c>
      <c r="E135" s="52"/>
      <c r="F135" s="69">
        <v>0</v>
      </c>
      <c r="G135" s="52"/>
      <c r="H135" s="69">
        <v>0</v>
      </c>
      <c r="I135" s="52"/>
      <c r="J135" s="69">
        <v>0</v>
      </c>
      <c r="K135" s="52"/>
      <c r="L135" s="69">
        <v>0</v>
      </c>
      <c r="M135" s="52"/>
      <c r="N135" s="69">
        <v>0</v>
      </c>
      <c r="O135" s="52"/>
      <c r="P135" s="69">
        <v>9.3457943925233638E-3</v>
      </c>
      <c r="Q135" s="52">
        <v>1</v>
      </c>
      <c r="R135" s="69">
        <v>0</v>
      </c>
      <c r="S135" s="52"/>
      <c r="T135" s="69">
        <v>0</v>
      </c>
      <c r="U135" s="52"/>
      <c r="V135" s="69">
        <v>0</v>
      </c>
      <c r="W135" s="52"/>
      <c r="X135" s="69">
        <v>0</v>
      </c>
      <c r="Y135" s="52"/>
      <c r="Z135" s="69">
        <v>0</v>
      </c>
      <c r="AA135" s="52"/>
      <c r="AB135" s="69">
        <v>0</v>
      </c>
      <c r="AC135" s="52"/>
      <c r="AD135" s="69">
        <v>9.3457943925233638E-3</v>
      </c>
      <c r="AE135" s="52">
        <v>1</v>
      </c>
    </row>
    <row r="136" spans="3:31">
      <c r="C136" s="51"/>
      <c r="D136" s="69"/>
      <c r="E136" s="52"/>
      <c r="F136" s="69"/>
      <c r="G136" s="52"/>
      <c r="H136" s="69"/>
      <c r="I136" s="52"/>
      <c r="J136" s="69"/>
      <c r="K136" s="52"/>
      <c r="L136" s="69"/>
      <c r="M136" s="52"/>
      <c r="N136" s="69"/>
      <c r="O136" s="52"/>
      <c r="P136" s="69"/>
      <c r="Q136" s="52"/>
      <c r="R136" s="69"/>
      <c r="S136" s="52"/>
      <c r="T136" s="69"/>
      <c r="U136" s="52"/>
      <c r="V136" s="69"/>
      <c r="W136" s="52"/>
      <c r="X136" s="69"/>
      <c r="Y136" s="52"/>
      <c r="Z136" s="69"/>
      <c r="AA136" s="52"/>
      <c r="AB136" s="69"/>
      <c r="AC136" s="52"/>
      <c r="AD136" s="69"/>
      <c r="AE136" s="52"/>
    </row>
    <row r="137" spans="3:31">
      <c r="C137" s="51" t="s">
        <v>50</v>
      </c>
      <c r="D137" s="69"/>
      <c r="E137" s="52"/>
      <c r="F137" s="69"/>
      <c r="G137" s="52"/>
      <c r="H137" s="69"/>
      <c r="I137" s="52"/>
      <c r="J137" s="69"/>
      <c r="K137" s="52"/>
      <c r="L137" s="69"/>
      <c r="M137" s="52"/>
      <c r="N137" s="69"/>
      <c r="O137" s="52"/>
      <c r="P137" s="69"/>
      <c r="Q137" s="52"/>
      <c r="R137" s="69"/>
      <c r="S137" s="52"/>
      <c r="T137" s="69"/>
      <c r="U137" s="52"/>
      <c r="V137" s="69"/>
      <c r="W137" s="52"/>
      <c r="X137" s="69"/>
      <c r="Y137" s="52"/>
      <c r="Z137" s="69"/>
      <c r="AA137" s="52"/>
      <c r="AB137" s="69"/>
      <c r="AC137" s="52"/>
      <c r="AD137" s="69"/>
      <c r="AE137" s="52"/>
    </row>
    <row r="138" spans="3:31">
      <c r="C138" s="75" t="s">
        <v>776</v>
      </c>
      <c r="D138" s="69">
        <v>0</v>
      </c>
      <c r="E138" s="52"/>
      <c r="F138" s="69">
        <v>0</v>
      </c>
      <c r="G138" s="52"/>
      <c r="H138" s="69">
        <v>0</v>
      </c>
      <c r="I138" s="52"/>
      <c r="J138" s="69">
        <v>0</v>
      </c>
      <c r="K138" s="52"/>
      <c r="L138" s="69">
        <v>3.7383177570093455E-2</v>
      </c>
      <c r="M138" s="52">
        <v>4</v>
      </c>
      <c r="N138" s="69">
        <v>0</v>
      </c>
      <c r="O138" s="52"/>
      <c r="P138" s="69">
        <v>0</v>
      </c>
      <c r="Q138" s="52"/>
      <c r="R138" s="69">
        <v>0</v>
      </c>
      <c r="S138" s="52"/>
      <c r="T138" s="69">
        <v>1.8691588785046728E-2</v>
      </c>
      <c r="U138" s="52">
        <v>2</v>
      </c>
      <c r="V138" s="69">
        <v>0</v>
      </c>
      <c r="W138" s="52"/>
      <c r="X138" s="69">
        <v>0</v>
      </c>
      <c r="Y138" s="52"/>
      <c r="Z138" s="69">
        <v>0</v>
      </c>
      <c r="AA138" s="52"/>
      <c r="AB138" s="69">
        <v>0</v>
      </c>
      <c r="AC138" s="52"/>
      <c r="AD138" s="69">
        <v>5.6074766355140186E-2</v>
      </c>
      <c r="AE138" s="52">
        <v>6</v>
      </c>
    </row>
    <row r="139" spans="3:31">
      <c r="C139" s="51"/>
      <c r="D139" s="69"/>
      <c r="E139" s="52"/>
      <c r="F139" s="69"/>
      <c r="G139" s="52"/>
      <c r="H139" s="69"/>
      <c r="I139" s="52"/>
      <c r="J139" s="69"/>
      <c r="K139" s="52"/>
      <c r="L139" s="69"/>
      <c r="M139" s="52"/>
      <c r="N139" s="69"/>
      <c r="O139" s="52"/>
      <c r="P139" s="69"/>
      <c r="Q139" s="52"/>
      <c r="R139" s="69"/>
      <c r="S139" s="52"/>
      <c r="T139" s="69"/>
      <c r="U139" s="52"/>
      <c r="V139" s="69"/>
      <c r="W139" s="52"/>
      <c r="X139" s="69"/>
      <c r="Y139" s="52"/>
      <c r="Z139" s="69"/>
      <c r="AA139" s="52"/>
      <c r="AB139" s="69"/>
      <c r="AC139" s="52"/>
      <c r="AD139" s="69"/>
      <c r="AE139" s="52"/>
    </row>
    <row r="140" spans="3:31">
      <c r="C140" s="51" t="s">
        <v>397</v>
      </c>
      <c r="D140" s="69"/>
      <c r="E140" s="52"/>
      <c r="F140" s="69"/>
      <c r="G140" s="52"/>
      <c r="H140" s="69"/>
      <c r="I140" s="52"/>
      <c r="J140" s="69"/>
      <c r="K140" s="52"/>
      <c r="L140" s="69"/>
      <c r="M140" s="52"/>
      <c r="N140" s="69"/>
      <c r="O140" s="52"/>
      <c r="P140" s="69"/>
      <c r="Q140" s="52"/>
      <c r="R140" s="69"/>
      <c r="S140" s="52"/>
      <c r="T140" s="69"/>
      <c r="U140" s="52"/>
      <c r="V140" s="69"/>
      <c r="W140" s="52"/>
      <c r="X140" s="69"/>
      <c r="Y140" s="52"/>
      <c r="Z140" s="69"/>
      <c r="AA140" s="52"/>
      <c r="AB140" s="69"/>
      <c r="AC140" s="52"/>
      <c r="AD140" s="69"/>
      <c r="AE140" s="52"/>
    </row>
    <row r="141" spans="3:31">
      <c r="C141" s="75" t="s">
        <v>775</v>
      </c>
      <c r="D141" s="69">
        <v>0</v>
      </c>
      <c r="E141" s="52"/>
      <c r="F141" s="69">
        <v>0</v>
      </c>
      <c r="G141" s="52"/>
      <c r="H141" s="69">
        <v>0</v>
      </c>
      <c r="I141" s="52"/>
      <c r="J141" s="69">
        <v>0</v>
      </c>
      <c r="K141" s="52"/>
      <c r="L141" s="69">
        <v>0</v>
      </c>
      <c r="M141" s="52"/>
      <c r="N141" s="69">
        <v>0</v>
      </c>
      <c r="O141" s="52"/>
      <c r="P141" s="69">
        <v>9.3457943925233638E-3</v>
      </c>
      <c r="Q141" s="52">
        <v>1</v>
      </c>
      <c r="R141" s="69">
        <v>0</v>
      </c>
      <c r="S141" s="52"/>
      <c r="T141" s="69">
        <v>0</v>
      </c>
      <c r="U141" s="52"/>
      <c r="V141" s="69">
        <v>0</v>
      </c>
      <c r="W141" s="52"/>
      <c r="X141" s="69">
        <v>0</v>
      </c>
      <c r="Y141" s="52"/>
      <c r="Z141" s="69">
        <v>0</v>
      </c>
      <c r="AA141" s="52"/>
      <c r="AB141" s="69">
        <v>0</v>
      </c>
      <c r="AC141" s="52"/>
      <c r="AD141" s="69">
        <v>9.3457943925233638E-3</v>
      </c>
      <c r="AE141" s="52">
        <v>1</v>
      </c>
    </row>
    <row r="142" spans="3:31">
      <c r="C142" s="51"/>
      <c r="D142" s="69"/>
      <c r="E142" s="52"/>
      <c r="F142" s="69"/>
      <c r="G142" s="52"/>
      <c r="H142" s="69"/>
      <c r="I142" s="52"/>
      <c r="J142" s="69"/>
      <c r="K142" s="52"/>
      <c r="L142" s="69"/>
      <c r="M142" s="52"/>
      <c r="N142" s="69"/>
      <c r="O142" s="52"/>
      <c r="P142" s="69"/>
      <c r="Q142" s="52"/>
      <c r="R142" s="69"/>
      <c r="S142" s="52"/>
      <c r="T142" s="69"/>
      <c r="U142" s="52"/>
      <c r="V142" s="69"/>
      <c r="W142" s="52"/>
      <c r="X142" s="69"/>
      <c r="Y142" s="52"/>
      <c r="Z142" s="69"/>
      <c r="AA142" s="52"/>
      <c r="AB142" s="69"/>
      <c r="AC142" s="52"/>
      <c r="AD142" s="69"/>
      <c r="AE142" s="52"/>
    </row>
    <row r="143" spans="3:31">
      <c r="C143" s="51" t="s">
        <v>487</v>
      </c>
      <c r="D143" s="69"/>
      <c r="E143" s="52"/>
      <c r="F143" s="69"/>
      <c r="G143" s="52"/>
      <c r="H143" s="69"/>
      <c r="I143" s="52"/>
      <c r="J143" s="69"/>
      <c r="K143" s="52"/>
      <c r="L143" s="69"/>
      <c r="M143" s="52"/>
      <c r="N143" s="69"/>
      <c r="O143" s="52"/>
      <c r="P143" s="69"/>
      <c r="Q143" s="52"/>
      <c r="R143" s="69"/>
      <c r="S143" s="52"/>
      <c r="T143" s="69"/>
      <c r="U143" s="52"/>
      <c r="V143" s="69"/>
      <c r="W143" s="52"/>
      <c r="X143" s="69"/>
      <c r="Y143" s="52"/>
      <c r="Z143" s="69"/>
      <c r="AA143" s="52"/>
      <c r="AB143" s="69"/>
      <c r="AC143" s="52"/>
      <c r="AD143" s="69"/>
      <c r="AE143" s="52"/>
    </row>
    <row r="144" spans="3:31">
      <c r="C144" s="75" t="s">
        <v>776</v>
      </c>
      <c r="D144" s="69">
        <v>0</v>
      </c>
      <c r="E144" s="52"/>
      <c r="F144" s="69">
        <v>0</v>
      </c>
      <c r="G144" s="52"/>
      <c r="H144" s="69">
        <v>0</v>
      </c>
      <c r="I144" s="52"/>
      <c r="J144" s="69">
        <v>0</v>
      </c>
      <c r="K144" s="52"/>
      <c r="L144" s="69">
        <v>0</v>
      </c>
      <c r="M144" s="52"/>
      <c r="N144" s="69">
        <v>0</v>
      </c>
      <c r="O144" s="52"/>
      <c r="P144" s="69">
        <v>9.3457943925233638E-3</v>
      </c>
      <c r="Q144" s="52">
        <v>1</v>
      </c>
      <c r="R144" s="69">
        <v>0</v>
      </c>
      <c r="S144" s="52"/>
      <c r="T144" s="69">
        <v>0</v>
      </c>
      <c r="U144" s="52"/>
      <c r="V144" s="69">
        <v>0</v>
      </c>
      <c r="W144" s="52"/>
      <c r="X144" s="69">
        <v>9.3457943925233638E-3</v>
      </c>
      <c r="Y144" s="52">
        <v>1</v>
      </c>
      <c r="Z144" s="69">
        <v>0</v>
      </c>
      <c r="AA144" s="52"/>
      <c r="AB144" s="69">
        <v>0</v>
      </c>
      <c r="AC144" s="52"/>
      <c r="AD144" s="69">
        <v>1.8691588785046728E-2</v>
      </c>
      <c r="AE144" s="52">
        <v>2</v>
      </c>
    </row>
    <row r="145" spans="3:31">
      <c r="C145" s="51"/>
      <c r="D145" s="69"/>
      <c r="E145" s="52"/>
      <c r="F145" s="69"/>
      <c r="G145" s="52"/>
      <c r="H145" s="69"/>
      <c r="I145" s="52"/>
      <c r="J145" s="69"/>
      <c r="K145" s="52"/>
      <c r="L145" s="69"/>
      <c r="M145" s="52"/>
      <c r="N145" s="69"/>
      <c r="O145" s="52"/>
      <c r="P145" s="69"/>
      <c r="Q145" s="52"/>
      <c r="R145" s="69"/>
      <c r="S145" s="52"/>
      <c r="T145" s="69"/>
      <c r="U145" s="52"/>
      <c r="V145" s="69"/>
      <c r="W145" s="52"/>
      <c r="X145" s="69"/>
      <c r="Y145" s="52"/>
      <c r="Z145" s="69"/>
      <c r="AA145" s="52"/>
      <c r="AB145" s="69"/>
      <c r="AC145" s="52"/>
      <c r="AD145" s="69"/>
      <c r="AE145" s="52"/>
    </row>
    <row r="146" spans="3:31">
      <c r="C146" s="51" t="s">
        <v>93</v>
      </c>
      <c r="D146" s="69"/>
      <c r="E146" s="52"/>
      <c r="F146" s="69"/>
      <c r="G146" s="52"/>
      <c r="H146" s="69"/>
      <c r="I146" s="52"/>
      <c r="J146" s="69"/>
      <c r="K146" s="52"/>
      <c r="L146" s="69"/>
      <c r="M146" s="52"/>
      <c r="N146" s="69"/>
      <c r="O146" s="52"/>
      <c r="P146" s="69"/>
      <c r="Q146" s="52"/>
      <c r="R146" s="69"/>
      <c r="S146" s="52"/>
      <c r="T146" s="69"/>
      <c r="U146" s="52"/>
      <c r="V146" s="69"/>
      <c r="W146" s="52"/>
      <c r="X146" s="69"/>
      <c r="Y146" s="52"/>
      <c r="Z146" s="69"/>
      <c r="AA146" s="52"/>
      <c r="AB146" s="69"/>
      <c r="AC146" s="52"/>
      <c r="AD146" s="69"/>
      <c r="AE146" s="52"/>
    </row>
    <row r="147" spans="3:31">
      <c r="C147" s="75" t="s">
        <v>775</v>
      </c>
      <c r="D147" s="69">
        <v>0</v>
      </c>
      <c r="E147" s="52"/>
      <c r="F147" s="69">
        <v>0</v>
      </c>
      <c r="G147" s="52"/>
      <c r="H147" s="69">
        <v>0</v>
      </c>
      <c r="I147" s="52"/>
      <c r="J147" s="69">
        <v>0</v>
      </c>
      <c r="K147" s="52"/>
      <c r="L147" s="69">
        <v>0</v>
      </c>
      <c r="M147" s="52"/>
      <c r="N147" s="69">
        <v>0</v>
      </c>
      <c r="O147" s="52"/>
      <c r="P147" s="69">
        <v>9.3457943925233638E-3</v>
      </c>
      <c r="Q147" s="52">
        <v>1</v>
      </c>
      <c r="R147" s="69">
        <v>0</v>
      </c>
      <c r="S147" s="52"/>
      <c r="T147" s="69">
        <v>9.3457943925233638E-3</v>
      </c>
      <c r="U147" s="52">
        <v>1</v>
      </c>
      <c r="V147" s="69">
        <v>0</v>
      </c>
      <c r="W147" s="52"/>
      <c r="X147" s="69">
        <v>0</v>
      </c>
      <c r="Y147" s="52"/>
      <c r="Z147" s="69">
        <v>0</v>
      </c>
      <c r="AA147" s="52"/>
      <c r="AB147" s="69">
        <v>0</v>
      </c>
      <c r="AC147" s="52"/>
      <c r="AD147" s="69">
        <v>1.8691588785046728E-2</v>
      </c>
      <c r="AE147" s="52">
        <v>2</v>
      </c>
    </row>
    <row r="148" spans="3:31">
      <c r="C148" s="51"/>
      <c r="D148" s="69"/>
      <c r="E148" s="52"/>
      <c r="F148" s="69"/>
      <c r="G148" s="52"/>
      <c r="H148" s="69"/>
      <c r="I148" s="52"/>
      <c r="J148" s="69"/>
      <c r="K148" s="52"/>
      <c r="L148" s="69"/>
      <c r="M148" s="52"/>
      <c r="N148" s="69"/>
      <c r="O148" s="52"/>
      <c r="P148" s="69"/>
      <c r="Q148" s="52"/>
      <c r="R148" s="69"/>
      <c r="S148" s="52"/>
      <c r="T148" s="69"/>
      <c r="U148" s="52"/>
      <c r="V148" s="69"/>
      <c r="W148" s="52"/>
      <c r="X148" s="69"/>
      <c r="Y148" s="52"/>
      <c r="Z148" s="69"/>
      <c r="AA148" s="52"/>
      <c r="AB148" s="69"/>
      <c r="AC148" s="52"/>
      <c r="AD148" s="69"/>
      <c r="AE148" s="52"/>
    </row>
    <row r="149" spans="3:31">
      <c r="C149" s="51" t="s">
        <v>477</v>
      </c>
      <c r="D149" s="69"/>
      <c r="E149" s="52"/>
      <c r="F149" s="69"/>
      <c r="G149" s="52"/>
      <c r="H149" s="69"/>
      <c r="I149" s="52"/>
      <c r="J149" s="69"/>
      <c r="K149" s="52"/>
      <c r="L149" s="69"/>
      <c r="M149" s="52"/>
      <c r="N149" s="69"/>
      <c r="O149" s="52"/>
      <c r="P149" s="69"/>
      <c r="Q149" s="52"/>
      <c r="R149" s="69"/>
      <c r="S149" s="52"/>
      <c r="T149" s="69"/>
      <c r="U149" s="52"/>
      <c r="V149" s="69"/>
      <c r="W149" s="52"/>
      <c r="X149" s="69"/>
      <c r="Y149" s="52"/>
      <c r="Z149" s="69"/>
      <c r="AA149" s="52"/>
      <c r="AB149" s="69"/>
      <c r="AC149" s="52"/>
      <c r="AD149" s="69"/>
      <c r="AE149" s="52"/>
    </row>
    <row r="150" spans="3:31">
      <c r="C150" s="75" t="s">
        <v>775</v>
      </c>
      <c r="D150" s="69">
        <v>0</v>
      </c>
      <c r="E150" s="52"/>
      <c r="F150" s="69">
        <v>1.8691588785046728E-2</v>
      </c>
      <c r="G150" s="52">
        <v>2</v>
      </c>
      <c r="H150" s="69">
        <v>0</v>
      </c>
      <c r="I150" s="52"/>
      <c r="J150" s="69">
        <v>0</v>
      </c>
      <c r="K150" s="52"/>
      <c r="L150" s="69">
        <v>0</v>
      </c>
      <c r="M150" s="52"/>
      <c r="N150" s="69">
        <v>0</v>
      </c>
      <c r="O150" s="52"/>
      <c r="P150" s="69">
        <v>0</v>
      </c>
      <c r="Q150" s="52"/>
      <c r="R150" s="69">
        <v>0</v>
      </c>
      <c r="S150" s="52"/>
      <c r="T150" s="69">
        <v>0</v>
      </c>
      <c r="U150" s="52"/>
      <c r="V150" s="69">
        <v>0</v>
      </c>
      <c r="W150" s="52"/>
      <c r="X150" s="69">
        <v>0</v>
      </c>
      <c r="Y150" s="52"/>
      <c r="Z150" s="69">
        <v>0</v>
      </c>
      <c r="AA150" s="52"/>
      <c r="AB150" s="69">
        <v>0</v>
      </c>
      <c r="AC150" s="52"/>
      <c r="AD150" s="69">
        <v>1.8691588785046728E-2</v>
      </c>
      <c r="AE150" s="52">
        <v>2</v>
      </c>
    </row>
    <row r="151" spans="3:31">
      <c r="C151" s="51"/>
      <c r="D151" s="69"/>
      <c r="E151" s="52"/>
      <c r="F151" s="69"/>
      <c r="G151" s="52"/>
      <c r="H151" s="69"/>
      <c r="I151" s="52"/>
      <c r="J151" s="69"/>
      <c r="K151" s="52"/>
      <c r="L151" s="69"/>
      <c r="M151" s="52"/>
      <c r="N151" s="69"/>
      <c r="O151" s="52"/>
      <c r="P151" s="69"/>
      <c r="Q151" s="52"/>
      <c r="R151" s="69"/>
      <c r="S151" s="52"/>
      <c r="T151" s="69"/>
      <c r="U151" s="52"/>
      <c r="V151" s="69"/>
      <c r="W151" s="52"/>
      <c r="X151" s="69"/>
      <c r="Y151" s="52"/>
      <c r="Z151" s="69"/>
      <c r="AA151" s="52"/>
      <c r="AB151" s="69"/>
      <c r="AC151" s="52"/>
      <c r="AD151" s="69"/>
      <c r="AE151" s="52"/>
    </row>
    <row r="152" spans="3:31">
      <c r="C152" s="51" t="s">
        <v>371</v>
      </c>
      <c r="D152" s="69"/>
      <c r="E152" s="52"/>
      <c r="F152" s="69"/>
      <c r="G152" s="52"/>
      <c r="H152" s="69"/>
      <c r="I152" s="52"/>
      <c r="J152" s="69"/>
      <c r="K152" s="52"/>
      <c r="L152" s="69"/>
      <c r="M152" s="52"/>
      <c r="N152" s="69"/>
      <c r="O152" s="52"/>
      <c r="P152" s="69"/>
      <c r="Q152" s="52"/>
      <c r="R152" s="69"/>
      <c r="S152" s="52"/>
      <c r="T152" s="69"/>
      <c r="U152" s="52"/>
      <c r="V152" s="69"/>
      <c r="W152" s="52"/>
      <c r="X152" s="69"/>
      <c r="Y152" s="52"/>
      <c r="Z152" s="69"/>
      <c r="AA152" s="52"/>
      <c r="AB152" s="69"/>
      <c r="AC152" s="52"/>
      <c r="AD152" s="69"/>
      <c r="AE152" s="52"/>
    </row>
    <row r="153" spans="3:31">
      <c r="C153" s="75" t="s">
        <v>775</v>
      </c>
      <c r="D153" s="69">
        <v>0</v>
      </c>
      <c r="E153" s="52"/>
      <c r="F153" s="69">
        <v>0</v>
      </c>
      <c r="G153" s="52"/>
      <c r="H153" s="69">
        <v>0</v>
      </c>
      <c r="I153" s="52"/>
      <c r="J153" s="69">
        <v>0</v>
      </c>
      <c r="K153" s="52"/>
      <c r="L153" s="69">
        <v>0</v>
      </c>
      <c r="M153" s="52"/>
      <c r="N153" s="69">
        <v>0</v>
      </c>
      <c r="O153" s="52"/>
      <c r="P153" s="69">
        <v>9.3457943925233638E-3</v>
      </c>
      <c r="Q153" s="52">
        <v>1</v>
      </c>
      <c r="R153" s="69">
        <v>0</v>
      </c>
      <c r="S153" s="52"/>
      <c r="T153" s="69">
        <v>0</v>
      </c>
      <c r="U153" s="52"/>
      <c r="V153" s="69">
        <v>0</v>
      </c>
      <c r="W153" s="52"/>
      <c r="X153" s="69">
        <v>0</v>
      </c>
      <c r="Y153" s="52"/>
      <c r="Z153" s="69">
        <v>0</v>
      </c>
      <c r="AA153" s="52"/>
      <c r="AB153" s="69">
        <v>0</v>
      </c>
      <c r="AC153" s="52"/>
      <c r="AD153" s="69">
        <v>9.3457943925233638E-3</v>
      </c>
      <c r="AE153" s="52">
        <v>1</v>
      </c>
    </row>
    <row r="154" spans="3:31">
      <c r="C154" s="51"/>
      <c r="D154" s="69"/>
      <c r="E154" s="52"/>
      <c r="F154" s="69"/>
      <c r="G154" s="52"/>
      <c r="H154" s="69"/>
      <c r="I154" s="52"/>
      <c r="J154" s="69"/>
      <c r="K154" s="52"/>
      <c r="L154" s="69"/>
      <c r="M154" s="52"/>
      <c r="N154" s="69"/>
      <c r="O154" s="52"/>
      <c r="P154" s="69"/>
      <c r="Q154" s="52"/>
      <c r="R154" s="69"/>
      <c r="S154" s="52"/>
      <c r="T154" s="69"/>
      <c r="U154" s="52"/>
      <c r="V154" s="69"/>
      <c r="W154" s="52"/>
      <c r="X154" s="69"/>
      <c r="Y154" s="52"/>
      <c r="Z154" s="69"/>
      <c r="AA154" s="52"/>
      <c r="AB154" s="69"/>
      <c r="AC154" s="52"/>
      <c r="AD154" s="69"/>
      <c r="AE154" s="52"/>
    </row>
    <row r="155" spans="3:31">
      <c r="C155" s="51" t="s">
        <v>748</v>
      </c>
      <c r="D155" s="69">
        <v>3.7383177570093455E-2</v>
      </c>
      <c r="E155" s="52">
        <v>4</v>
      </c>
      <c r="F155" s="69">
        <v>0.10280373831775701</v>
      </c>
      <c r="G155" s="52">
        <v>11</v>
      </c>
      <c r="H155" s="69">
        <v>3.7383177570093455E-2</v>
      </c>
      <c r="I155" s="52">
        <v>4</v>
      </c>
      <c r="J155" s="69">
        <v>9.3457943925233641E-2</v>
      </c>
      <c r="K155" s="52">
        <v>10</v>
      </c>
      <c r="L155" s="69">
        <v>3.7383177570093455E-2</v>
      </c>
      <c r="M155" s="52">
        <v>4</v>
      </c>
      <c r="N155" s="69">
        <v>2.8037383177570093E-2</v>
      </c>
      <c r="O155" s="52">
        <v>3</v>
      </c>
      <c r="P155" s="69">
        <v>0.41121495327102803</v>
      </c>
      <c r="Q155" s="52">
        <v>44</v>
      </c>
      <c r="R155" s="69">
        <v>9.3457943925233638E-3</v>
      </c>
      <c r="S155" s="52">
        <v>1</v>
      </c>
      <c r="T155" s="69">
        <v>3.7383177570093455E-2</v>
      </c>
      <c r="U155" s="52">
        <v>4</v>
      </c>
      <c r="V155" s="69">
        <v>5.6074766355140186E-2</v>
      </c>
      <c r="W155" s="52">
        <v>6</v>
      </c>
      <c r="X155" s="69">
        <v>0.13084112149532709</v>
      </c>
      <c r="Y155" s="52">
        <v>14</v>
      </c>
      <c r="Z155" s="69">
        <v>9.3457943925233638E-3</v>
      </c>
      <c r="AA155" s="52">
        <v>1</v>
      </c>
      <c r="AB155" s="69">
        <v>9.3457943925233638E-3</v>
      </c>
      <c r="AC155" s="52">
        <v>1</v>
      </c>
      <c r="AD155" s="69">
        <v>1</v>
      </c>
      <c r="AE155" s="52">
        <v>107</v>
      </c>
    </row>
  </sheetData>
  <pageMargins left="0.7" right="0.7" top="0.75" bottom="0.75" header="0.3" footer="0.3"/>
  <pageSetup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Props1.xml><?xml version="1.0" encoding="utf-8"?>
<ds:datastoreItem xmlns:ds="http://schemas.openxmlformats.org/officeDocument/2006/customXml" ds:itemID="{2C572945-45CD-4C9C-A413-79AF54B0C0EC}">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9AB8525E-E2D8-4308-9770-128EDCF77BF5}">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01DF3B90-0840-4D5F-B5A6-403959305AEB}">
  <ds:schemaRefs>
    <ds:schemaRef ds:uri="http://schemas.microsoft.com/DataMashup"/>
  </ds:schemaRefs>
</ds:datastoreItem>
</file>

<file path=customXml/itemProps4.xml><?xml version="1.0" encoding="utf-8"?>
<ds:datastoreItem xmlns:ds="http://schemas.openxmlformats.org/officeDocument/2006/customXml" ds:itemID="{55889419-3753-4FFC-AE3A-A179B56D5104}">
  <ds:schemaRefs/>
</ds:datastoreItem>
</file>

<file path=customXml/itemProps5.xml><?xml version="1.0" encoding="utf-8"?>
<ds:datastoreItem xmlns:ds="http://schemas.openxmlformats.org/officeDocument/2006/customXml" ds:itemID="{429640A5-EA03-4907-A679-EE7ABE218470}">
  <ds:schemaRefs/>
</ds:datastoreItem>
</file>

<file path=customXml/itemProps6.xml><?xml version="1.0" encoding="utf-8"?>
<ds:datastoreItem xmlns:ds="http://schemas.openxmlformats.org/officeDocument/2006/customXml" ds:itemID="{1DD1132E-8801-4ACD-BB22-DC1CACDF4DC7}">
  <ds:schemaRefs/>
</ds:datastoreItem>
</file>

<file path=customXml/itemProps7.xml><?xml version="1.0" encoding="utf-8"?>
<ds:datastoreItem xmlns:ds="http://schemas.openxmlformats.org/officeDocument/2006/customXml" ds:itemID="{C23107DF-06BA-44EA-98E7-E8DD1D4D5B12}">
  <ds:schemaRefs/>
</ds:datastoreItem>
</file>

<file path=customXml/itemProps8.xml><?xml version="1.0" encoding="utf-8"?>
<ds:datastoreItem xmlns:ds="http://schemas.openxmlformats.org/officeDocument/2006/customXml" ds:itemID="{9DDB1E4E-A572-4066-B7E2-DCB80D5F1B1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Working with Top-Bottom Data</vt:lpstr>
      <vt:lpstr>1. Objective Requirement</vt:lpstr>
      <vt:lpstr>Swiggy_Orders_Data</vt:lpstr>
      <vt:lpstr>Restaurant Area Correction</vt:lpstr>
      <vt:lpstr>Food Item Level Data</vt:lpstr>
      <vt:lpstr>Restaurant Level Analysis</vt:lpstr>
      <vt:lpstr>Area Level Analysis</vt:lpstr>
      <vt:lpstr>Monthly Expenditure</vt:lpstr>
      <vt:lpstr>Food Items Analysis</vt:lpstr>
      <vt:lpstr>KPIs</vt:lpstr>
      <vt:lpstr>Dashboard</vt:lpstr>
      <vt:lpstr>Some more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Aadi Soumyaj</dc:creator>
  <cp:lastModifiedBy>Priyansh Sharma</cp:lastModifiedBy>
  <dcterms:created xsi:type="dcterms:W3CDTF">2024-06-09T05:22:37Z</dcterms:created>
  <dcterms:modified xsi:type="dcterms:W3CDTF">2025-10-03T06:48:53Z</dcterms:modified>
</cp:coreProperties>
</file>