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codeName="ThisWorkbook"/>
  <mc:AlternateContent xmlns:mc="http://schemas.openxmlformats.org/markup-compatibility/2006">
    <mc:Choice Requires="x15">
      <x15ac:absPath xmlns:x15ac="http://schemas.microsoft.com/office/spreadsheetml/2010/11/ac" url="C:\Users\Priyanshu Tiwari\Desktop\"/>
    </mc:Choice>
  </mc:AlternateContent>
  <xr:revisionPtr revIDLastSave="0" documentId="8_{F8FEFC65-F109-42CE-BFD4-EF67182E88DD}" xr6:coauthVersionLast="47" xr6:coauthVersionMax="47" xr10:uidLastSave="{00000000-0000-0000-0000-000000000000}"/>
  <bookViews>
    <workbookView xWindow="-108" yWindow="-108" windowWidth="23256" windowHeight="12456" activeTab="3" xr2:uid="{00000000-000D-0000-FFFF-FFFF00000000}"/>
  </bookViews>
  <sheets>
    <sheet name="Profit &amp; Loss" sheetId="1" r:id="rId1"/>
    <sheet name="Sheet3" sheetId="22" r:id="rId2"/>
    <sheet name="input" sheetId="21" r:id="rId3"/>
    <sheet name="One Page Profile" sheetId="20" r:id="rId4"/>
    <sheet name="Data Sheet" sheetId="6" r:id="rId5"/>
    <sheet name="Quarters" sheetId="3" r:id="rId6"/>
    <sheet name="Balance Sheet" sheetId="2" r:id="rId7"/>
    <sheet name="Cash Flow" sheetId="4" r:id="rId8"/>
    <sheet name="Customization" sheetId="5" r:id="rId9"/>
    <sheet name="Dupont Analysis" sheetId="18" r:id="rId10"/>
    <sheet name="ALTMAN Z SCORE" sheetId="19" r:id="rId11"/>
    <sheet name="stock list" sheetId="9" r:id="rId12"/>
    <sheet name="COMMON SIZE STATEMENT" sheetId="8" r:id="rId13"/>
    <sheet name="RATIO ANALYSIS" sheetId="11" r:id="rId14"/>
    <sheet name="INCOME STATEMENT" sheetId="7" r:id="rId15"/>
    <sheet name="INTRISIC GROWTH" sheetId="14" r:id="rId16"/>
    <sheet name="DCF" sheetId="15" r:id="rId17"/>
    <sheet name="COMPS_VAL" sheetId="16" r:id="rId18"/>
    <sheet name="DATA" sheetId="17" r:id="rId19"/>
    <sheet name="RAW FS" sheetId="13" r:id="rId20"/>
    <sheet name="CASH FLOW DATA" sheetId="10" r:id="rId21"/>
    <sheet name="FORECASTING" sheetId="12" r:id="rId22"/>
  </sheets>
  <externalReferences>
    <externalReference r:id="rId23"/>
    <externalReference r:id="rId24"/>
  </externalReferences>
  <definedNames>
    <definedName name="_xlnm.Print_Area" localSheetId="17">COMPS_VAL!$A$1:$U$21</definedName>
    <definedName name="_xlnm.Print_Area" localSheetId="3">'One Page Profile'!$A$1:$M$54</definedName>
    <definedName name="UPDATE">'Data Sheet'!$E$1</definedName>
  </definedNames>
  <calcPr calcId="19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K48" i="20" l="1"/>
  <c r="K46" i="20"/>
  <c r="K45" i="20"/>
  <c r="K44" i="20"/>
  <c r="K43" i="20"/>
  <c r="K42" i="20"/>
  <c r="G38" i="20"/>
  <c r="G37" i="20"/>
  <c r="G36" i="20"/>
  <c r="G35" i="20"/>
  <c r="G34" i="20"/>
  <c r="G33" i="20"/>
  <c r="G32" i="20"/>
  <c r="G31" i="20"/>
  <c r="G30" i="20"/>
  <c r="G29" i="20"/>
  <c r="E38" i="20"/>
  <c r="E37" i="20"/>
  <c r="E36" i="20"/>
  <c r="E35" i="20"/>
  <c r="E34" i="20"/>
  <c r="E33" i="20"/>
  <c r="E32" i="20"/>
  <c r="E31" i="20"/>
  <c r="E30" i="20"/>
  <c r="E29" i="20"/>
  <c r="D38" i="20"/>
  <c r="D37" i="20"/>
  <c r="D36" i="20"/>
  <c r="D35" i="20"/>
  <c r="D34" i="20"/>
  <c r="D33" i="20"/>
  <c r="D32" i="20"/>
  <c r="D31" i="20"/>
  <c r="D30" i="20"/>
  <c r="D29" i="20"/>
  <c r="B38" i="20"/>
  <c r="B37" i="20"/>
  <c r="B36" i="20"/>
  <c r="B35" i="20"/>
  <c r="B34" i="20"/>
  <c r="B33" i="20"/>
  <c r="B32" i="20"/>
  <c r="B31" i="20"/>
  <c r="B30" i="20"/>
  <c r="B29" i="20"/>
  <c r="F26" i="22"/>
  <c r="F25" i="22"/>
  <c r="F24" i="22"/>
  <c r="F23" i="22"/>
  <c r="F22" i="22"/>
  <c r="F21" i="22"/>
  <c r="F20" i="22"/>
  <c r="F19" i="22"/>
  <c r="F18" i="22"/>
  <c r="F17" i="22"/>
  <c r="G24" i="20"/>
  <c r="F24" i="20"/>
  <c r="E24" i="20"/>
  <c r="D24" i="20"/>
  <c r="C24" i="20"/>
  <c r="G23" i="20"/>
  <c r="F23" i="20"/>
  <c r="E23" i="20"/>
  <c r="D23" i="20"/>
  <c r="C23" i="20"/>
  <c r="G22" i="20"/>
  <c r="F22" i="20"/>
  <c r="E22" i="20"/>
  <c r="D22" i="20"/>
  <c r="C22" i="20"/>
  <c r="G21" i="20"/>
  <c r="F21" i="20"/>
  <c r="E21" i="20"/>
  <c r="D21" i="20"/>
  <c r="C21" i="20"/>
  <c r="G20" i="20"/>
  <c r="F20" i="20"/>
  <c r="E20" i="20"/>
  <c r="D20" i="20"/>
  <c r="C20" i="20"/>
  <c r="G19" i="20"/>
  <c r="F19" i="20"/>
  <c r="E19" i="20"/>
  <c r="D19" i="20"/>
  <c r="C19" i="20"/>
  <c r="K45" i="1"/>
  <c r="J45" i="1"/>
  <c r="I45" i="1"/>
  <c r="H45" i="1"/>
  <c r="G45" i="1"/>
  <c r="F45" i="1"/>
  <c r="E45" i="1"/>
  <c r="D45" i="1"/>
  <c r="C45" i="1"/>
  <c r="B45" i="1"/>
  <c r="K44" i="1"/>
  <c r="J44" i="1"/>
  <c r="I44" i="1"/>
  <c r="H44" i="1"/>
  <c r="G44" i="1"/>
  <c r="F44" i="1"/>
  <c r="E44" i="1"/>
  <c r="D44" i="1"/>
  <c r="C44" i="1"/>
  <c r="B44" i="1"/>
  <c r="K43" i="1"/>
  <c r="J43" i="1"/>
  <c r="I43" i="1"/>
  <c r="H43" i="1"/>
  <c r="G43" i="1"/>
  <c r="F43" i="1"/>
  <c r="E43" i="1"/>
  <c r="D43" i="1"/>
  <c r="C43" i="1"/>
  <c r="B43" i="1"/>
  <c r="K100" i="6"/>
  <c r="J100" i="6"/>
  <c r="I100" i="6"/>
  <c r="H100" i="6"/>
  <c r="G100" i="6"/>
  <c r="F100" i="6"/>
  <c r="E100" i="6"/>
  <c r="D100" i="6"/>
  <c r="C100" i="6"/>
  <c r="B100" i="6"/>
  <c r="K41" i="1"/>
  <c r="J41" i="1"/>
  <c r="I41" i="1"/>
  <c r="H41" i="1"/>
  <c r="G41" i="1"/>
  <c r="F41" i="1"/>
  <c r="E41" i="1"/>
  <c r="D41" i="1"/>
  <c r="C41" i="1"/>
  <c r="B41" i="1"/>
  <c r="K40" i="1"/>
  <c r="J40" i="1"/>
  <c r="I40" i="1"/>
  <c r="H40" i="1"/>
  <c r="G40" i="1"/>
  <c r="F40" i="1"/>
  <c r="E40" i="1"/>
  <c r="D40" i="1"/>
  <c r="C40" i="1"/>
  <c r="B40" i="1"/>
  <c r="K39" i="1"/>
  <c r="J39" i="1"/>
  <c r="I39" i="1"/>
  <c r="H39" i="1"/>
  <c r="G39" i="1"/>
  <c r="F39" i="1"/>
  <c r="E39" i="1"/>
  <c r="D39" i="1"/>
  <c r="C39" i="1"/>
  <c r="B39" i="1"/>
  <c r="K38" i="1"/>
  <c r="J38" i="1"/>
  <c r="I38" i="1"/>
  <c r="H38" i="1"/>
  <c r="G38" i="1"/>
  <c r="F38" i="1"/>
  <c r="E38" i="1"/>
  <c r="D38" i="1"/>
  <c r="C38" i="1"/>
  <c r="B38" i="1"/>
  <c r="G16" i="20"/>
  <c r="F16" i="20"/>
  <c r="E16" i="20"/>
  <c r="D16" i="20"/>
  <c r="C16" i="20"/>
  <c r="G15" i="20"/>
  <c r="F15" i="20"/>
  <c r="E15" i="20"/>
  <c r="D15" i="20"/>
  <c r="C15" i="20"/>
  <c r="K35" i="1"/>
  <c r="J35" i="1"/>
  <c r="F35" i="1"/>
  <c r="E35" i="1"/>
  <c r="D35" i="1"/>
  <c r="C35" i="1"/>
  <c r="K34" i="1"/>
  <c r="J34" i="1"/>
  <c r="I34" i="1"/>
  <c r="H34" i="1"/>
  <c r="G34" i="1"/>
  <c r="F34" i="1"/>
  <c r="E34" i="1"/>
  <c r="D34" i="1"/>
  <c r="C34" i="1"/>
  <c r="B34" i="1"/>
  <c r="G14" i="20"/>
  <c r="F14" i="20"/>
  <c r="E14" i="20"/>
  <c r="D14" i="20"/>
  <c r="C14" i="20"/>
  <c r="K33" i="1"/>
  <c r="J33" i="1"/>
  <c r="I33" i="1"/>
  <c r="H33" i="1"/>
  <c r="G33" i="1"/>
  <c r="F33" i="1"/>
  <c r="E33" i="1"/>
  <c r="D33" i="1"/>
  <c r="C33" i="1"/>
  <c r="G8" i="20"/>
  <c r="F8" i="20"/>
  <c r="E8" i="20"/>
  <c r="D8" i="20"/>
  <c r="C8" i="20"/>
  <c r="K27" i="1"/>
  <c r="J27" i="1"/>
  <c r="I27" i="1"/>
  <c r="H27" i="1"/>
  <c r="G27" i="1"/>
  <c r="F27" i="1"/>
  <c r="E27" i="1"/>
  <c r="D27" i="1"/>
  <c r="C27" i="1"/>
  <c r="G13" i="20"/>
  <c r="F13" i="20"/>
  <c r="E13" i="20"/>
  <c r="D13" i="20"/>
  <c r="C13" i="20"/>
  <c r="G12" i="20"/>
  <c r="F12" i="20"/>
  <c r="E12" i="20"/>
  <c r="D12" i="20"/>
  <c r="C12" i="20"/>
  <c r="K32" i="1"/>
  <c r="J32" i="1"/>
  <c r="I32" i="1"/>
  <c r="H32" i="1"/>
  <c r="G32" i="1"/>
  <c r="F32" i="1"/>
  <c r="E32" i="1"/>
  <c r="D32" i="1"/>
  <c r="C32" i="1"/>
  <c r="B32" i="1"/>
  <c r="G10" i="20"/>
  <c r="F10" i="20"/>
  <c r="E10" i="20"/>
  <c r="D10" i="20"/>
  <c r="C10" i="20"/>
  <c r="G9" i="20"/>
  <c r="F9" i="20"/>
  <c r="E9" i="20"/>
  <c r="D9" i="20"/>
  <c r="C9" i="20"/>
  <c r="G11" i="20"/>
  <c r="F11" i="20"/>
  <c r="E11" i="20"/>
  <c r="D11" i="20"/>
  <c r="C11" i="20"/>
  <c r="K31" i="1"/>
  <c r="J31" i="1"/>
  <c r="I31" i="1"/>
  <c r="H31" i="1"/>
  <c r="G31" i="1"/>
  <c r="F31" i="1"/>
  <c r="E31" i="1"/>
  <c r="D31" i="1"/>
  <c r="C31" i="1"/>
  <c r="B31" i="1"/>
  <c r="K30" i="1"/>
  <c r="J30" i="1"/>
  <c r="I30" i="1"/>
  <c r="H30" i="1"/>
  <c r="G30" i="1"/>
  <c r="F30" i="1"/>
  <c r="E30" i="1"/>
  <c r="D30" i="1"/>
  <c r="C30" i="1"/>
  <c r="B30" i="1"/>
  <c r="K29" i="1"/>
  <c r="J29" i="1"/>
  <c r="I29" i="1"/>
  <c r="H29" i="1"/>
  <c r="G29" i="1"/>
  <c r="F29" i="1"/>
  <c r="E29" i="1"/>
  <c r="D29" i="1"/>
  <c r="C29" i="1"/>
  <c r="B29" i="1"/>
  <c r="K28" i="1"/>
  <c r="J28" i="1"/>
  <c r="I28" i="1"/>
  <c r="H28" i="1"/>
  <c r="G28" i="1"/>
  <c r="F28" i="1"/>
  <c r="E28" i="1"/>
  <c r="D28" i="1"/>
  <c r="C28" i="1"/>
  <c r="B28" i="1"/>
  <c r="G7" i="20"/>
  <c r="F7" i="20"/>
  <c r="E7" i="20"/>
  <c r="D7" i="20"/>
  <c r="C7" i="20"/>
  <c r="G5" i="20"/>
  <c r="G18" i="20" s="1"/>
  <c r="F5" i="20"/>
  <c r="F18" i="20" s="1"/>
  <c r="E5" i="20"/>
  <c r="E18" i="20" s="1"/>
  <c r="D5" i="20"/>
  <c r="D18" i="20" s="1"/>
  <c r="C5" i="20"/>
  <c r="C18" i="20" s="1"/>
  <c r="C3" i="20"/>
  <c r="B2" i="20"/>
  <c r="I85" i="19"/>
  <c r="H85" i="19"/>
  <c r="G85" i="19"/>
  <c r="F85" i="19"/>
  <c r="E85" i="19"/>
  <c r="D85" i="19"/>
  <c r="C85" i="19"/>
  <c r="I84" i="19"/>
  <c r="H84" i="19"/>
  <c r="G84" i="19"/>
  <c r="F84" i="19"/>
  <c r="E84" i="19"/>
  <c r="D84" i="19"/>
  <c r="C84" i="19"/>
  <c r="I83" i="19"/>
  <c r="H83" i="19"/>
  <c r="G83" i="19"/>
  <c r="F83" i="19"/>
  <c r="E83" i="19"/>
  <c r="D83" i="19"/>
  <c r="C83" i="19"/>
  <c r="I79" i="19"/>
  <c r="H79" i="19"/>
  <c r="G79" i="19"/>
  <c r="F79" i="19"/>
  <c r="E79" i="19"/>
  <c r="D79" i="19"/>
  <c r="C79" i="19"/>
  <c r="I78" i="19"/>
  <c r="H78" i="19"/>
  <c r="G78" i="19"/>
  <c r="F78" i="19"/>
  <c r="E78" i="19"/>
  <c r="D78" i="19"/>
  <c r="C78" i="19"/>
  <c r="I73" i="19"/>
  <c r="H73" i="19"/>
  <c r="G73" i="19"/>
  <c r="F73" i="19"/>
  <c r="E73" i="19"/>
  <c r="D73" i="19"/>
  <c r="C73" i="19"/>
  <c r="I72" i="19"/>
  <c r="H72" i="19"/>
  <c r="G72" i="19"/>
  <c r="F72" i="19"/>
  <c r="E72" i="19"/>
  <c r="D72" i="19"/>
  <c r="C72" i="19"/>
  <c r="I66" i="19"/>
  <c r="H66" i="19"/>
  <c r="G66" i="19"/>
  <c r="F66" i="19"/>
  <c r="E66" i="19"/>
  <c r="D66" i="19"/>
  <c r="C66" i="19"/>
  <c r="C61" i="19"/>
  <c r="I60" i="19"/>
  <c r="H60" i="19"/>
  <c r="G60" i="19"/>
  <c r="F60" i="19"/>
  <c r="E60" i="19"/>
  <c r="D60" i="19"/>
  <c r="C60" i="19"/>
  <c r="I55" i="19"/>
  <c r="I61" i="19" s="1"/>
  <c r="H55" i="19"/>
  <c r="G55" i="19"/>
  <c r="G61" i="19" s="1"/>
  <c r="F55" i="19"/>
  <c r="F61" i="19" s="1"/>
  <c r="F67" i="19" s="1"/>
  <c r="E55" i="19"/>
  <c r="E61" i="19" s="1"/>
  <c r="E67" i="19" s="1"/>
  <c r="D55" i="19"/>
  <c r="C55" i="19"/>
  <c r="I54" i="19"/>
  <c r="H54" i="19"/>
  <c r="G54" i="19"/>
  <c r="F54" i="19"/>
  <c r="E54" i="19"/>
  <c r="D54" i="19"/>
  <c r="D56" i="19" s="1"/>
  <c r="C54" i="19"/>
  <c r="C59" i="19"/>
  <c r="C65" i="19" s="1"/>
  <c r="C71" i="19" s="1"/>
  <c r="G56" i="19"/>
  <c r="I53" i="19"/>
  <c r="I59" i="19" s="1"/>
  <c r="I65" i="19" s="1"/>
  <c r="I71" i="19" s="1"/>
  <c r="H53" i="19"/>
  <c r="H59" i="19" s="1"/>
  <c r="H65" i="19" s="1"/>
  <c r="H71" i="19" s="1"/>
  <c r="G53" i="19"/>
  <c r="G59" i="19" s="1"/>
  <c r="G65" i="19" s="1"/>
  <c r="G71" i="19" s="1"/>
  <c r="F53" i="19"/>
  <c r="F77" i="19" s="1"/>
  <c r="E53" i="19"/>
  <c r="E77" i="19" s="1"/>
  <c r="D53" i="19"/>
  <c r="D77" i="19" s="1"/>
  <c r="C53" i="19"/>
  <c r="C77" i="19" s="1"/>
  <c r="B5" i="19"/>
  <c r="B4" i="19"/>
  <c r="I66" i="18"/>
  <c r="I70" i="18" s="1"/>
  <c r="H66" i="18"/>
  <c r="H70" i="18" s="1"/>
  <c r="G66" i="18"/>
  <c r="G70" i="18" s="1"/>
  <c r="F66" i="18"/>
  <c r="F70" i="18" s="1"/>
  <c r="E66" i="18"/>
  <c r="E70" i="18" s="1"/>
  <c r="D66" i="18"/>
  <c r="D70" i="18" s="1"/>
  <c r="C66" i="18"/>
  <c r="C70" i="18" s="1"/>
  <c r="I61" i="18"/>
  <c r="I65" i="18" s="1"/>
  <c r="H61" i="18"/>
  <c r="H85" i="18" s="1"/>
  <c r="H89" i="18" s="1"/>
  <c r="G61" i="18"/>
  <c r="G85" i="18" s="1"/>
  <c r="G89" i="18" s="1"/>
  <c r="F61" i="18"/>
  <c r="F85" i="18" s="1"/>
  <c r="F89" i="18" s="1"/>
  <c r="E61" i="18"/>
  <c r="E65" i="18" s="1"/>
  <c r="D61" i="18"/>
  <c r="D85" i="18" s="1"/>
  <c r="C61" i="18"/>
  <c r="C85" i="18" s="1"/>
  <c r="I55" i="18"/>
  <c r="I71" i="18" s="1"/>
  <c r="H55" i="18"/>
  <c r="H71" i="18" s="1"/>
  <c r="G55" i="18"/>
  <c r="G71" i="18" s="1"/>
  <c r="F55" i="18"/>
  <c r="F71" i="18" s="1"/>
  <c r="E55" i="18"/>
  <c r="E71" i="18" s="1"/>
  <c r="D55" i="18"/>
  <c r="D71" i="18" s="1"/>
  <c r="C55" i="18"/>
  <c r="C71" i="18" s="1"/>
  <c r="I54" i="18"/>
  <c r="H54" i="18"/>
  <c r="H60" i="18" s="1"/>
  <c r="G54" i="18"/>
  <c r="G60" i="18" s="1"/>
  <c r="F54" i="18"/>
  <c r="F60" i="18" s="1"/>
  <c r="E54" i="18"/>
  <c r="E60" i="18" s="1"/>
  <c r="D54" i="18"/>
  <c r="C54" i="18"/>
  <c r="C60" i="18" s="1"/>
  <c r="C78" i="18" s="1"/>
  <c r="C84" i="18" s="1"/>
  <c r="H53" i="18"/>
  <c r="H59" i="18" s="1"/>
  <c r="H64" i="18" s="1"/>
  <c r="H69" i="18" s="1"/>
  <c r="G53" i="18"/>
  <c r="G77" i="18" s="1"/>
  <c r="G83" i="18" s="1"/>
  <c r="G88" i="18" s="1"/>
  <c r="F53" i="18"/>
  <c r="E53" i="18"/>
  <c r="E77" i="18" s="1"/>
  <c r="E83" i="18" s="1"/>
  <c r="E88" i="18" s="1"/>
  <c r="D53" i="18"/>
  <c r="D59" i="18" s="1"/>
  <c r="D64" i="18" s="1"/>
  <c r="D69" i="18" s="1"/>
  <c r="C53" i="18"/>
  <c r="C77" i="18" s="1"/>
  <c r="C83" i="18" s="1"/>
  <c r="C88" i="18" s="1"/>
  <c r="I53" i="18"/>
  <c r="I77" i="18" s="1"/>
  <c r="I83" i="18" s="1"/>
  <c r="I88" i="18" s="1"/>
  <c r="B5" i="18"/>
  <c r="B4" i="18"/>
  <c r="H21" i="15"/>
  <c r="I67" i="19" l="1"/>
  <c r="C67" i="19"/>
  <c r="E68" i="19"/>
  <c r="G67" i="19"/>
  <c r="F68" i="19"/>
  <c r="H56" i="19"/>
  <c r="D61" i="19"/>
  <c r="C68" i="19"/>
  <c r="E56" i="19"/>
  <c r="D59" i="19"/>
  <c r="D65" i="19" s="1"/>
  <c r="D71" i="19" s="1"/>
  <c r="F56" i="19"/>
  <c r="H61" i="19"/>
  <c r="H67" i="19" s="1"/>
  <c r="D62" i="19"/>
  <c r="C56" i="19"/>
  <c r="C62" i="19"/>
  <c r="E80" i="19"/>
  <c r="I62" i="19"/>
  <c r="I74" i="19"/>
  <c r="I56" i="19"/>
  <c r="E62" i="19"/>
  <c r="G68" i="19"/>
  <c r="C74" i="19"/>
  <c r="G77" i="19"/>
  <c r="H77" i="19"/>
  <c r="G62" i="19"/>
  <c r="I68" i="19"/>
  <c r="E74" i="19"/>
  <c r="I77" i="19"/>
  <c r="E59" i="19"/>
  <c r="E65" i="19" s="1"/>
  <c r="E71" i="19" s="1"/>
  <c r="F59" i="19"/>
  <c r="F65" i="19" s="1"/>
  <c r="F71" i="19" s="1"/>
  <c r="G74" i="19"/>
  <c r="F59" i="18"/>
  <c r="F64" i="18" s="1"/>
  <c r="F69" i="18" s="1"/>
  <c r="E67" i="18"/>
  <c r="I67" i="18"/>
  <c r="D65" i="18"/>
  <c r="D67" i="18" s="1"/>
  <c r="F72" i="18"/>
  <c r="C56" i="18"/>
  <c r="G65" i="18"/>
  <c r="G67" i="18" s="1"/>
  <c r="D77" i="18"/>
  <c r="D83" i="18" s="1"/>
  <c r="D88" i="18" s="1"/>
  <c r="I85" i="18"/>
  <c r="I89" i="18" s="1"/>
  <c r="D72" i="18"/>
  <c r="F56" i="18"/>
  <c r="C65" i="18"/>
  <c r="C67" i="18" s="1"/>
  <c r="H72" i="18"/>
  <c r="D79" i="18"/>
  <c r="D90" i="18" s="1"/>
  <c r="I56" i="18"/>
  <c r="F79" i="18"/>
  <c r="F90" i="18" s="1"/>
  <c r="F91" i="18" s="1"/>
  <c r="D56" i="18"/>
  <c r="G79" i="18"/>
  <c r="G90" i="18" s="1"/>
  <c r="G91" i="18" s="1"/>
  <c r="I79" i="18"/>
  <c r="I90" i="18" s="1"/>
  <c r="G72" i="18"/>
  <c r="H62" i="18"/>
  <c r="H78" i="18"/>
  <c r="H84" i="18" s="1"/>
  <c r="H86" i="18" s="1"/>
  <c r="C86" i="18"/>
  <c r="C89" i="18"/>
  <c r="I72" i="18"/>
  <c r="E62" i="18"/>
  <c r="E78" i="18"/>
  <c r="E84" i="18" s="1"/>
  <c r="F78" i="18"/>
  <c r="F62" i="18"/>
  <c r="G62" i="18"/>
  <c r="G78" i="18"/>
  <c r="E56" i="18"/>
  <c r="F65" i="18"/>
  <c r="F67" i="18" s="1"/>
  <c r="F77" i="18"/>
  <c r="F83" i="18" s="1"/>
  <c r="F88" i="18" s="1"/>
  <c r="H79" i="18"/>
  <c r="G59" i="18"/>
  <c r="G64" i="18" s="1"/>
  <c r="G69" i="18" s="1"/>
  <c r="I60" i="18"/>
  <c r="E72" i="18"/>
  <c r="G56" i="18"/>
  <c r="H77" i="18"/>
  <c r="H83" i="18" s="1"/>
  <c r="H88" i="18" s="1"/>
  <c r="E85" i="18"/>
  <c r="E89" i="18" s="1"/>
  <c r="I59" i="18"/>
  <c r="I64" i="18" s="1"/>
  <c r="I69" i="18" s="1"/>
  <c r="D60" i="18"/>
  <c r="C59" i="18"/>
  <c r="C64" i="18" s="1"/>
  <c r="C69" i="18" s="1"/>
  <c r="H65" i="18"/>
  <c r="H67" i="18" s="1"/>
  <c r="H74" i="18" s="1"/>
  <c r="H56" i="18"/>
  <c r="C79" i="18"/>
  <c r="C90" i="18" s="1"/>
  <c r="D89" i="18"/>
  <c r="E59" i="18"/>
  <c r="E64" i="18" s="1"/>
  <c r="E69" i="18" s="1"/>
  <c r="C72" i="18"/>
  <c r="E79" i="18"/>
  <c r="E90" i="18" s="1"/>
  <c r="C62" i="18"/>
  <c r="I4" i="15"/>
  <c r="J4" i="15" s="1"/>
  <c r="K4" i="15" s="1"/>
  <c r="L4" i="15" s="1"/>
  <c r="U32" i="16"/>
  <c r="T32" i="16"/>
  <c r="S32" i="16"/>
  <c r="U30" i="16"/>
  <c r="T30" i="16"/>
  <c r="S30" i="16"/>
  <c r="U25" i="16"/>
  <c r="U28" i="16"/>
  <c r="T28" i="16"/>
  <c r="S28" i="16"/>
  <c r="U27" i="16"/>
  <c r="T27" i="16"/>
  <c r="S27" i="16"/>
  <c r="U26" i="16"/>
  <c r="T26" i="16"/>
  <c r="S26" i="16"/>
  <c r="T25" i="16"/>
  <c r="S25" i="16"/>
  <c r="G80" i="19" l="1"/>
  <c r="H74" i="19"/>
  <c r="F74" i="19"/>
  <c r="D67" i="19"/>
  <c r="H68" i="19"/>
  <c r="H62" i="19"/>
  <c r="I80" i="19"/>
  <c r="C80" i="19"/>
  <c r="F62" i="19"/>
  <c r="I91" i="18"/>
  <c r="G74" i="18"/>
  <c r="D91" i="18"/>
  <c r="C91" i="18"/>
  <c r="E91" i="18"/>
  <c r="E74" i="18"/>
  <c r="C80" i="18"/>
  <c r="C74" i="18"/>
  <c r="F74" i="18"/>
  <c r="G84" i="18"/>
  <c r="G86" i="18" s="1"/>
  <c r="G80" i="18"/>
  <c r="I78" i="18"/>
  <c r="I62" i="18"/>
  <c r="I74" i="18" s="1"/>
  <c r="D62" i="18"/>
  <c r="D74" i="18" s="1"/>
  <c r="D78" i="18"/>
  <c r="H80" i="18"/>
  <c r="H90" i="18"/>
  <c r="H91" i="18" s="1"/>
  <c r="F84" i="18"/>
  <c r="F86" i="18" s="1"/>
  <c r="F80" i="18"/>
  <c r="E80" i="18"/>
  <c r="E86" i="18"/>
  <c r="B10" i="16"/>
  <c r="D10" i="16"/>
  <c r="E10" i="16"/>
  <c r="G10" i="16"/>
  <c r="L10" i="16"/>
  <c r="M10" i="16"/>
  <c r="N10" i="16"/>
  <c r="B11" i="16"/>
  <c r="D11" i="16"/>
  <c r="E11" i="16"/>
  <c r="F11" i="16" s="1"/>
  <c r="G11" i="16"/>
  <c r="L11" i="16"/>
  <c r="M11" i="16"/>
  <c r="N11" i="16"/>
  <c r="B12" i="16"/>
  <c r="D12" i="16"/>
  <c r="E12" i="16"/>
  <c r="F12" i="16" s="1"/>
  <c r="G12" i="16"/>
  <c r="L12" i="16"/>
  <c r="M12" i="16"/>
  <c r="N12" i="16"/>
  <c r="B13" i="16"/>
  <c r="D13" i="16"/>
  <c r="E13" i="16"/>
  <c r="F13" i="16"/>
  <c r="G13" i="16"/>
  <c r="L13" i="16"/>
  <c r="M13" i="16"/>
  <c r="N13" i="16"/>
  <c r="B14" i="16"/>
  <c r="D14" i="16"/>
  <c r="E14" i="16"/>
  <c r="F14" i="16" s="1"/>
  <c r="G14" i="16"/>
  <c r="L14" i="16"/>
  <c r="M14" i="16"/>
  <c r="N14" i="16"/>
  <c r="N6" i="16"/>
  <c r="N8" i="16"/>
  <c r="N7" i="16"/>
  <c r="M6" i="16"/>
  <c r="M8" i="16"/>
  <c r="M7" i="16"/>
  <c r="L6" i="16"/>
  <c r="L8" i="16"/>
  <c r="L7" i="16"/>
  <c r="G6" i="16"/>
  <c r="G8" i="16"/>
  <c r="G7" i="16"/>
  <c r="E6" i="16"/>
  <c r="F6" i="16" s="1"/>
  <c r="E8" i="16"/>
  <c r="E7" i="16"/>
  <c r="D7" i="16"/>
  <c r="D6" i="16"/>
  <c r="D8" i="16"/>
  <c r="B6" i="16"/>
  <c r="B8" i="16"/>
  <c r="B7" i="16"/>
  <c r="Q10" i="17"/>
  <c r="Q9" i="17"/>
  <c r="Q8" i="17"/>
  <c r="Q7" i="17"/>
  <c r="Q6" i="17"/>
  <c r="Q5" i="17"/>
  <c r="Q4" i="17"/>
  <c r="Q3" i="17"/>
  <c r="P8" i="17"/>
  <c r="P7" i="17"/>
  <c r="P4" i="17"/>
  <c r="P3" i="17"/>
  <c r="F10" i="17"/>
  <c r="P10" i="17" s="1"/>
  <c r="F9" i="17"/>
  <c r="P9" i="17" s="1"/>
  <c r="F8" i="17"/>
  <c r="I8" i="17" s="1"/>
  <c r="F7" i="17"/>
  <c r="I7" i="17" s="1"/>
  <c r="F6" i="17"/>
  <c r="I6" i="17" s="1"/>
  <c r="F5" i="17"/>
  <c r="P5" i="17" s="1"/>
  <c r="F4" i="17"/>
  <c r="I4" i="17" s="1"/>
  <c r="F3" i="17"/>
  <c r="I3" i="17" s="1"/>
  <c r="D68" i="19" l="1"/>
  <c r="D74" i="19"/>
  <c r="F80" i="19"/>
  <c r="H80" i="19"/>
  <c r="D80" i="18"/>
  <c r="D84" i="18"/>
  <c r="D86" i="18" s="1"/>
  <c r="I84" i="18"/>
  <c r="I86" i="18" s="1"/>
  <c r="I80" i="18"/>
  <c r="H13" i="16"/>
  <c r="S13" i="16" s="1"/>
  <c r="F10" i="16"/>
  <c r="H10" i="16" s="1"/>
  <c r="S10" i="16" s="1"/>
  <c r="H11" i="16"/>
  <c r="U11" i="16"/>
  <c r="U10" i="16"/>
  <c r="H12" i="16"/>
  <c r="U12" i="16"/>
  <c r="T11" i="16"/>
  <c r="S11" i="16"/>
  <c r="H14" i="16"/>
  <c r="U14" i="16"/>
  <c r="U13" i="16"/>
  <c r="T10" i="16"/>
  <c r="F8" i="16"/>
  <c r="U8" i="16" s="1"/>
  <c r="F7" i="16"/>
  <c r="H7" i="16" s="1"/>
  <c r="H6" i="16"/>
  <c r="U6" i="16"/>
  <c r="P6" i="17"/>
  <c r="I5" i="17"/>
  <c r="I9" i="17"/>
  <c r="I10" i="17"/>
  <c r="D80" i="19" l="1"/>
  <c r="T13" i="16"/>
  <c r="S14" i="16"/>
  <c r="T14" i="16"/>
  <c r="S12" i="16"/>
  <c r="T12" i="16"/>
  <c r="U7" i="16"/>
  <c r="U18" i="16" s="1"/>
  <c r="H8" i="16"/>
  <c r="S8" i="16" s="1"/>
  <c r="S6" i="16"/>
  <c r="T6" i="16"/>
  <c r="T7" i="16"/>
  <c r="S7" i="16"/>
  <c r="U16" i="16" l="1"/>
  <c r="U17" i="16"/>
  <c r="U19" i="16"/>
  <c r="U20" i="16"/>
  <c r="S20" i="16"/>
  <c r="S19" i="16"/>
  <c r="S18" i="16"/>
  <c r="S21" i="16"/>
  <c r="S17" i="16"/>
  <c r="S16" i="16"/>
  <c r="U21" i="16"/>
  <c r="T8" i="16"/>
  <c r="T20" i="16" s="1"/>
  <c r="G42" i="15"/>
  <c r="I7" i="15"/>
  <c r="J7" i="15" s="1"/>
  <c r="K7" i="15" s="1"/>
  <c r="L7" i="15" s="1"/>
  <c r="H7" i="15"/>
  <c r="T17" i="16" l="1"/>
  <c r="T21" i="16"/>
  <c r="T16" i="16"/>
  <c r="T18" i="16"/>
  <c r="T19" i="16"/>
  <c r="G39" i="15"/>
  <c r="G38" i="15"/>
  <c r="G37" i="15"/>
  <c r="G36" i="15"/>
  <c r="G35" i="15"/>
  <c r="E24" i="15"/>
  <c r="E23" i="15"/>
  <c r="L10" i="15"/>
  <c r="K10" i="15"/>
  <c r="J10" i="15"/>
  <c r="I10" i="15"/>
  <c r="H10" i="15"/>
  <c r="J9" i="15"/>
  <c r="K9" i="15" s="1"/>
  <c r="L9" i="15" s="1"/>
  <c r="I9" i="15"/>
  <c r="L8" i="15"/>
  <c r="E22" i="15" s="1"/>
  <c r="J8" i="15"/>
  <c r="G8" i="15"/>
  <c r="L6" i="15"/>
  <c r="K6" i="15"/>
  <c r="K8" i="15" s="1"/>
  <c r="K11" i="15" s="1"/>
  <c r="J6" i="15"/>
  <c r="I6" i="15"/>
  <c r="I8" i="15" s="1"/>
  <c r="I11" i="15" s="1"/>
  <c r="H6" i="15"/>
  <c r="H8" i="15" s="1"/>
  <c r="H11" i="15" s="1"/>
  <c r="G6" i="15"/>
  <c r="H4" i="15"/>
  <c r="G4" i="15"/>
  <c r="J11" i="15" l="1"/>
  <c r="E25" i="15"/>
  <c r="G31" i="15" s="1"/>
  <c r="L11" i="15"/>
  <c r="G30" i="15"/>
  <c r="G32" i="15" l="1"/>
  <c r="L2" i="15"/>
  <c r="I2" i="15"/>
  <c r="J2" i="15" s="1"/>
  <c r="K2" i="15" s="1"/>
  <c r="H2" i="15"/>
  <c r="G2" i="15"/>
  <c r="H34" i="14" l="1"/>
  <c r="I34" i="14"/>
  <c r="J34" i="14"/>
  <c r="K34" i="14"/>
  <c r="H35" i="14"/>
  <c r="H45" i="14" s="1"/>
  <c r="H47" i="14" s="1"/>
  <c r="I35" i="14"/>
  <c r="I45" i="14" s="1"/>
  <c r="I47" i="14" s="1"/>
  <c r="J35" i="14"/>
  <c r="J45" i="14" s="1"/>
  <c r="J47" i="14" s="1"/>
  <c r="K35" i="14"/>
  <c r="K45" i="14" s="1"/>
  <c r="K47" i="14" s="1"/>
  <c r="G34" i="14"/>
  <c r="I17" i="14"/>
  <c r="J17" i="14"/>
  <c r="K17" i="14"/>
  <c r="G6" i="14"/>
  <c r="H6" i="14"/>
  <c r="I6" i="14"/>
  <c r="J6" i="14"/>
  <c r="G7" i="14"/>
  <c r="H7" i="14"/>
  <c r="I7" i="14"/>
  <c r="J7" i="14"/>
  <c r="G8" i="14"/>
  <c r="H8" i="14"/>
  <c r="I8" i="14"/>
  <c r="J8" i="14"/>
  <c r="G9" i="14"/>
  <c r="H9" i="14"/>
  <c r="H17" i="14" s="1"/>
  <c r="I9" i="14"/>
  <c r="J9" i="14"/>
  <c r="G17" i="14"/>
  <c r="H5" i="14"/>
  <c r="I5" i="14"/>
  <c r="J5" i="14"/>
  <c r="K5" i="14"/>
  <c r="K6" i="14"/>
  <c r="K7" i="14"/>
  <c r="K8" i="14"/>
  <c r="K9" i="14"/>
  <c r="K57" i="14"/>
  <c r="J57" i="14"/>
  <c r="I57" i="14"/>
  <c r="H57" i="14"/>
  <c r="G57" i="14"/>
  <c r="G47" i="14"/>
  <c r="G45" i="14"/>
  <c r="K42" i="14"/>
  <c r="J42" i="14"/>
  <c r="I42" i="14"/>
  <c r="H42" i="14"/>
  <c r="G42" i="14"/>
  <c r="K40" i="14"/>
  <c r="J40" i="14"/>
  <c r="I40" i="14"/>
  <c r="H40" i="14"/>
  <c r="G40" i="14"/>
  <c r="G35" i="14"/>
  <c r="K30" i="14"/>
  <c r="J30" i="14"/>
  <c r="I30" i="14"/>
  <c r="H30" i="14"/>
  <c r="G30" i="14"/>
  <c r="K29" i="14"/>
  <c r="K31" i="14" s="1"/>
  <c r="J29" i="14"/>
  <c r="J31" i="14" s="1"/>
  <c r="I29" i="14"/>
  <c r="I31" i="14" s="1"/>
  <c r="H29" i="14"/>
  <c r="H31" i="14" s="1"/>
  <c r="G29" i="14"/>
  <c r="G31" i="14" s="1"/>
  <c r="K28" i="14"/>
  <c r="J28" i="14"/>
  <c r="I28" i="14"/>
  <c r="H28" i="14"/>
  <c r="G28" i="14"/>
  <c r="K27" i="14"/>
  <c r="J27" i="14"/>
  <c r="I27" i="14"/>
  <c r="H27" i="14"/>
  <c r="G27" i="14"/>
  <c r="K26" i="14"/>
  <c r="J26" i="14"/>
  <c r="I26" i="14"/>
  <c r="H26" i="14"/>
  <c r="G26" i="14"/>
  <c r="K25" i="14"/>
  <c r="J25" i="14"/>
  <c r="I25" i="14"/>
  <c r="H25" i="14"/>
  <c r="G25" i="14"/>
  <c r="K24" i="14"/>
  <c r="J24" i="14"/>
  <c r="I24" i="14"/>
  <c r="H24" i="14"/>
  <c r="G24" i="14"/>
  <c r="K23" i="14"/>
  <c r="J23" i="14"/>
  <c r="I23" i="14"/>
  <c r="H23" i="14"/>
  <c r="G23" i="14"/>
  <c r="K22" i="14"/>
  <c r="J22" i="14"/>
  <c r="I22" i="14"/>
  <c r="H22" i="14"/>
  <c r="G22" i="14"/>
  <c r="K21" i="14"/>
  <c r="J21" i="14"/>
  <c r="I21" i="14"/>
  <c r="H21" i="14"/>
  <c r="G21" i="14"/>
  <c r="B30" i="14"/>
  <c r="B29" i="14"/>
  <c r="B28" i="14"/>
  <c r="B27" i="14"/>
  <c r="B26" i="14"/>
  <c r="B25" i="14"/>
  <c r="B24" i="14"/>
  <c r="B23" i="14"/>
  <c r="B22" i="14"/>
  <c r="B21" i="14"/>
  <c r="K15" i="14"/>
  <c r="J15" i="14"/>
  <c r="I15" i="14"/>
  <c r="H15" i="14"/>
  <c r="G15" i="14"/>
  <c r="K14" i="14"/>
  <c r="J14" i="14"/>
  <c r="I14" i="14"/>
  <c r="H14" i="14"/>
  <c r="G14" i="14"/>
  <c r="K13" i="14"/>
  <c r="J13" i="14"/>
  <c r="I13" i="14"/>
  <c r="H13" i="14"/>
  <c r="G13" i="14"/>
  <c r="K12" i="14"/>
  <c r="J12" i="14"/>
  <c r="I12" i="14"/>
  <c r="H12" i="14"/>
  <c r="G12" i="14"/>
  <c r="B14" i="14"/>
  <c r="B13" i="14"/>
  <c r="B12" i="14"/>
  <c r="G5" i="14"/>
  <c r="B8" i="14"/>
  <c r="B7" i="14"/>
  <c r="B6" i="14"/>
  <c r="B5" i="14"/>
  <c r="K2" i="14"/>
  <c r="J2" i="14"/>
  <c r="I2" i="14"/>
  <c r="H2" i="14"/>
  <c r="G2" i="14"/>
  <c r="N28" i="13"/>
  <c r="M28" i="13"/>
  <c r="L28" i="13"/>
  <c r="K28" i="13"/>
  <c r="J28" i="13"/>
  <c r="I28" i="13"/>
  <c r="H28" i="13"/>
  <c r="G28" i="13"/>
  <c r="F28" i="13"/>
  <c r="E28" i="13"/>
  <c r="D28" i="13"/>
  <c r="C28" i="13"/>
  <c r="G37" i="14" l="1"/>
  <c r="J43" i="14"/>
  <c r="J49" i="14" s="1"/>
  <c r="J50" i="14" s="1"/>
  <c r="J59" i="14" s="1"/>
  <c r="K43" i="14"/>
  <c r="K49" i="14" s="1"/>
  <c r="K50" i="14" s="1"/>
  <c r="K59" i="14" s="1"/>
  <c r="H43" i="14"/>
  <c r="H49" i="14" s="1"/>
  <c r="H50" i="14" s="1"/>
  <c r="I43" i="14"/>
  <c r="I49" i="14" s="1"/>
  <c r="I50" i="14" s="1"/>
  <c r="I59" i="14" s="1"/>
  <c r="H37" i="14"/>
  <c r="H60" i="14" s="1"/>
  <c r="I37" i="14"/>
  <c r="I60" i="14" s="1"/>
  <c r="J37" i="14"/>
  <c r="J60" i="14" s="1"/>
  <c r="K37" i="14"/>
  <c r="K60" i="14" s="1"/>
  <c r="K62" i="14" l="1"/>
  <c r="J62" i="14"/>
  <c r="I62" i="14"/>
  <c r="K53" i="14"/>
  <c r="K52" i="14"/>
  <c r="H59" i="14"/>
  <c r="H62" i="14" s="1"/>
  <c r="K66" i="14" l="1"/>
  <c r="K65" i="14"/>
  <c r="L44" i="8" l="1"/>
  <c r="K44" i="8"/>
  <c r="J44" i="8"/>
  <c r="I44" i="8"/>
  <c r="H44" i="8"/>
  <c r="G44" i="8"/>
  <c r="F44" i="8"/>
  <c r="E44" i="8"/>
  <c r="D44" i="8"/>
  <c r="C44" i="8"/>
  <c r="L43" i="8"/>
  <c r="K43" i="8"/>
  <c r="J43" i="8"/>
  <c r="I43" i="8"/>
  <c r="H43" i="8"/>
  <c r="G43" i="8"/>
  <c r="F43" i="8"/>
  <c r="E43" i="8"/>
  <c r="D43" i="8"/>
  <c r="C43" i="8"/>
  <c r="L42" i="8"/>
  <c r="K42" i="8"/>
  <c r="J42" i="8"/>
  <c r="I42" i="8"/>
  <c r="H42" i="8"/>
  <c r="G42" i="8"/>
  <c r="F42" i="8"/>
  <c r="E42" i="8"/>
  <c r="D42" i="8"/>
  <c r="C42" i="8"/>
  <c r="L41" i="8"/>
  <c r="K41" i="8"/>
  <c r="J41" i="8"/>
  <c r="I41" i="8"/>
  <c r="H41" i="8"/>
  <c r="G41" i="8"/>
  <c r="F41" i="8"/>
  <c r="E41" i="8"/>
  <c r="D41" i="8"/>
  <c r="C41" i="8"/>
  <c r="L40" i="8"/>
  <c r="K40" i="8"/>
  <c r="J40" i="8"/>
  <c r="I40" i="8"/>
  <c r="H40" i="8"/>
  <c r="G40" i="8"/>
  <c r="F40" i="8"/>
  <c r="E40" i="8"/>
  <c r="D40" i="8"/>
  <c r="C40" i="8"/>
  <c r="L39" i="8"/>
  <c r="K39" i="8"/>
  <c r="J39" i="8"/>
  <c r="I39" i="8"/>
  <c r="H39" i="8"/>
  <c r="G39" i="8"/>
  <c r="F39" i="8"/>
  <c r="E39" i="8"/>
  <c r="D39" i="8"/>
  <c r="C39" i="8"/>
  <c r="L38" i="8"/>
  <c r="K38" i="8"/>
  <c r="J38" i="8"/>
  <c r="I38" i="8"/>
  <c r="H38" i="8"/>
  <c r="G38" i="8"/>
  <c r="F38" i="8"/>
  <c r="E38" i="8"/>
  <c r="D38" i="8"/>
  <c r="C38" i="8"/>
  <c r="L37" i="8"/>
  <c r="K37" i="8"/>
  <c r="J37" i="8"/>
  <c r="I37" i="8"/>
  <c r="H37" i="8"/>
  <c r="G37" i="8"/>
  <c r="F37" i="8"/>
  <c r="E37" i="8"/>
  <c r="D37" i="8"/>
  <c r="C37" i="8"/>
  <c r="C32" i="8"/>
  <c r="D32" i="8"/>
  <c r="E32" i="8"/>
  <c r="F32" i="8"/>
  <c r="G32" i="8"/>
  <c r="H32" i="8"/>
  <c r="I32" i="8"/>
  <c r="J32" i="8"/>
  <c r="K32" i="8"/>
  <c r="L32" i="8"/>
  <c r="C33" i="8"/>
  <c r="D33" i="8"/>
  <c r="E33" i="8"/>
  <c r="F33" i="8"/>
  <c r="G33" i="8"/>
  <c r="H33" i="8"/>
  <c r="I33" i="8"/>
  <c r="J33" i="8"/>
  <c r="K33" i="8"/>
  <c r="L33" i="8"/>
  <c r="C34" i="8"/>
  <c r="D34" i="8"/>
  <c r="E34" i="8"/>
  <c r="F34" i="8"/>
  <c r="G34" i="8"/>
  <c r="H34" i="8"/>
  <c r="I34" i="8"/>
  <c r="J34" i="8"/>
  <c r="K34" i="8"/>
  <c r="L34" i="8"/>
  <c r="H31" i="8"/>
  <c r="I31" i="8"/>
  <c r="J31" i="8"/>
  <c r="K31" i="8"/>
  <c r="L31" i="8"/>
  <c r="D31" i="8"/>
  <c r="E31" i="8"/>
  <c r="F31" i="8"/>
  <c r="G31" i="8"/>
  <c r="C31" i="8"/>
  <c r="D35" i="8"/>
  <c r="E35" i="8"/>
  <c r="F35" i="8"/>
  <c r="G35" i="8"/>
  <c r="H35" i="8"/>
  <c r="I35" i="8"/>
  <c r="J35" i="8"/>
  <c r="K35" i="8"/>
  <c r="L35" i="8"/>
  <c r="C35" i="8"/>
  <c r="D29" i="8"/>
  <c r="E29" i="8"/>
  <c r="F29" i="8"/>
  <c r="G29" i="8"/>
  <c r="H29" i="8"/>
  <c r="I29" i="8"/>
  <c r="J29" i="8"/>
  <c r="K29" i="8"/>
  <c r="L29" i="8"/>
  <c r="C29" i="8"/>
  <c r="B27" i="8"/>
  <c r="B3" i="8"/>
  <c r="L24" i="8" l="1"/>
  <c r="K24" i="8"/>
  <c r="J24" i="8"/>
  <c r="I24" i="8"/>
  <c r="H24" i="8"/>
  <c r="G24" i="8"/>
  <c r="F24" i="8"/>
  <c r="E24" i="8"/>
  <c r="D24" i="8"/>
  <c r="C24" i="8"/>
  <c r="C10" i="8"/>
  <c r="D10" i="8"/>
  <c r="E10" i="8"/>
  <c r="F10" i="8"/>
  <c r="G10" i="8"/>
  <c r="H10" i="8"/>
  <c r="I10" i="8"/>
  <c r="J10" i="8"/>
  <c r="K10" i="8"/>
  <c r="L10" i="8"/>
  <c r="C11" i="8"/>
  <c r="D11" i="8"/>
  <c r="E11" i="8"/>
  <c r="F11" i="8"/>
  <c r="G11" i="8"/>
  <c r="H11" i="8"/>
  <c r="I11" i="8"/>
  <c r="J11" i="8"/>
  <c r="K11" i="8"/>
  <c r="L11" i="8"/>
  <c r="C12" i="8"/>
  <c r="D12" i="8"/>
  <c r="E12" i="8"/>
  <c r="F12" i="8"/>
  <c r="G12" i="8"/>
  <c r="H12" i="8"/>
  <c r="I12" i="8"/>
  <c r="J12" i="8"/>
  <c r="K12" i="8"/>
  <c r="L12" i="8"/>
  <c r="C13" i="8"/>
  <c r="D13" i="8"/>
  <c r="E13" i="8"/>
  <c r="F13" i="8"/>
  <c r="G13" i="8"/>
  <c r="H13" i="8"/>
  <c r="I13" i="8"/>
  <c r="J13" i="8"/>
  <c r="K13" i="8"/>
  <c r="L13" i="8"/>
  <c r="C14" i="8"/>
  <c r="D14" i="8"/>
  <c r="E14" i="8"/>
  <c r="F14" i="8"/>
  <c r="G14" i="8"/>
  <c r="H14" i="8"/>
  <c r="I14" i="8"/>
  <c r="J14" i="8"/>
  <c r="K14" i="8"/>
  <c r="L14" i="8"/>
  <c r="C15" i="8"/>
  <c r="D15" i="8"/>
  <c r="E15" i="8"/>
  <c r="F15" i="8"/>
  <c r="G15" i="8"/>
  <c r="H15" i="8"/>
  <c r="I15" i="8"/>
  <c r="J15" i="8"/>
  <c r="K15" i="8"/>
  <c r="L15" i="8"/>
  <c r="C16" i="8"/>
  <c r="D16" i="8"/>
  <c r="E16" i="8"/>
  <c r="F16" i="8"/>
  <c r="G16" i="8"/>
  <c r="H16" i="8"/>
  <c r="I16" i="8"/>
  <c r="J16" i="8"/>
  <c r="K16" i="8"/>
  <c r="L16" i="8"/>
  <c r="C17" i="8"/>
  <c r="D17" i="8"/>
  <c r="E17" i="8"/>
  <c r="F17" i="8"/>
  <c r="G17" i="8"/>
  <c r="H17" i="8"/>
  <c r="I17" i="8"/>
  <c r="J17" i="8"/>
  <c r="K17" i="8"/>
  <c r="L17" i="8"/>
  <c r="C18" i="8"/>
  <c r="D18" i="8"/>
  <c r="E18" i="8"/>
  <c r="F18" i="8"/>
  <c r="G18" i="8"/>
  <c r="H18" i="8"/>
  <c r="I18" i="8"/>
  <c r="J18" i="8"/>
  <c r="K18" i="8"/>
  <c r="L18" i="8"/>
  <c r="C19" i="8"/>
  <c r="D19" i="8"/>
  <c r="E19" i="8"/>
  <c r="F19" i="8"/>
  <c r="G19" i="8"/>
  <c r="H19" i="8"/>
  <c r="I19" i="8"/>
  <c r="J19" i="8"/>
  <c r="K19" i="8"/>
  <c r="L19" i="8"/>
  <c r="C20" i="8"/>
  <c r="D20" i="8"/>
  <c r="E20" i="8"/>
  <c r="F20" i="8"/>
  <c r="G20" i="8"/>
  <c r="H20" i="8"/>
  <c r="I20" i="8"/>
  <c r="J20" i="8"/>
  <c r="K20" i="8"/>
  <c r="L20" i="8"/>
  <c r="C21" i="8"/>
  <c r="D21" i="8"/>
  <c r="E21" i="8"/>
  <c r="F21" i="8"/>
  <c r="G21" i="8"/>
  <c r="H21" i="8"/>
  <c r="I21" i="8"/>
  <c r="J21" i="8"/>
  <c r="K21" i="8"/>
  <c r="L21" i="8"/>
  <c r="C22" i="8"/>
  <c r="D22" i="8"/>
  <c r="E22" i="8"/>
  <c r="F22" i="8"/>
  <c r="G22" i="8"/>
  <c r="H22" i="8"/>
  <c r="I22" i="8"/>
  <c r="J22" i="8"/>
  <c r="K22" i="8"/>
  <c r="L22" i="8"/>
  <c r="C23" i="8"/>
  <c r="D23" i="8"/>
  <c r="E23" i="8"/>
  <c r="F23" i="8"/>
  <c r="G23" i="8"/>
  <c r="H23" i="8"/>
  <c r="I23" i="8"/>
  <c r="J23" i="8"/>
  <c r="K23" i="8"/>
  <c r="L23" i="8"/>
  <c r="D9" i="8"/>
  <c r="E9" i="8"/>
  <c r="F9" i="8"/>
  <c r="G9" i="8"/>
  <c r="H9" i="8"/>
  <c r="I9" i="8"/>
  <c r="J9" i="8"/>
  <c r="K9" i="8"/>
  <c r="L9" i="8"/>
  <c r="C9" i="8"/>
  <c r="B24" i="8"/>
  <c r="K33" i="6"/>
  <c r="J33" i="6"/>
  <c r="I33" i="6"/>
  <c r="H33" i="6"/>
  <c r="G33" i="6"/>
  <c r="F33" i="6"/>
  <c r="E33" i="6"/>
  <c r="D33" i="6"/>
  <c r="C33" i="6"/>
  <c r="B33" i="6"/>
  <c r="B10" i="8"/>
  <c r="B11" i="8"/>
  <c r="B12" i="8"/>
  <c r="B13" i="8"/>
  <c r="B14" i="8"/>
  <c r="B15" i="8"/>
  <c r="B16" i="8"/>
  <c r="B17" i="8"/>
  <c r="B18" i="8"/>
  <c r="B19" i="8"/>
  <c r="B20" i="8"/>
  <c r="B21" i="8"/>
  <c r="B22" i="8"/>
  <c r="B23" i="8"/>
  <c r="B9" i="8"/>
  <c r="E7" i="8"/>
  <c r="F7" i="8"/>
  <c r="G7" i="8"/>
  <c r="H7" i="8"/>
  <c r="I7" i="8"/>
  <c r="J7" i="8"/>
  <c r="K7" i="8"/>
  <c r="L7" i="8"/>
  <c r="D7" i="8"/>
  <c r="C7" i="8"/>
  <c r="N18" i="12"/>
  <c r="N17" i="12"/>
  <c r="N16" i="12"/>
  <c r="N15" i="12"/>
  <c r="N14" i="12"/>
  <c r="N4" i="12" a="1"/>
  <c r="N4" i="12" s="1"/>
  <c r="I4" i="12" a="1"/>
  <c r="I5" i="12" s="1"/>
  <c r="D4" i="12" a="1"/>
  <c r="D12" i="12" s="1"/>
  <c r="L2" i="12"/>
  <c r="C2" i="12"/>
  <c r="G2" i="12"/>
  <c r="M5" i="12"/>
  <c r="M6" i="12" s="1"/>
  <c r="M7" i="12" s="1"/>
  <c r="M8" i="12" s="1"/>
  <c r="M9" i="12" s="1"/>
  <c r="M10" i="12" s="1"/>
  <c r="M11" i="12" s="1"/>
  <c r="M12" i="12" s="1"/>
  <c r="M13" i="12" s="1"/>
  <c r="M14" i="12" s="1"/>
  <c r="M15" i="12" s="1"/>
  <c r="M16" i="12" s="1"/>
  <c r="M17" i="12" s="1"/>
  <c r="M18" i="12" s="1"/>
  <c r="R15" i="12"/>
  <c r="H7" i="12"/>
  <c r="H8" i="12" s="1"/>
  <c r="H9" i="12" s="1"/>
  <c r="H10" i="12" s="1"/>
  <c r="H11" i="12" s="1"/>
  <c r="H12" i="12" s="1"/>
  <c r="H13" i="12" s="1"/>
  <c r="H14" i="12" s="1"/>
  <c r="H15" i="12" s="1"/>
  <c r="H16" i="12" s="1"/>
  <c r="H17" i="12" s="1"/>
  <c r="H18" i="12" s="1"/>
  <c r="H6" i="12"/>
  <c r="H5" i="12"/>
  <c r="C13" i="12"/>
  <c r="C14" i="12" s="1"/>
  <c r="C15" i="12" s="1"/>
  <c r="C16" i="12" s="1"/>
  <c r="C17" i="12" s="1"/>
  <c r="C18" i="12" s="1"/>
  <c r="C6" i="12"/>
  <c r="C7" i="12" s="1"/>
  <c r="C8" i="12" s="1"/>
  <c r="C9" i="12" s="1"/>
  <c r="C10" i="12" s="1"/>
  <c r="C11" i="12" s="1"/>
  <c r="C12" i="12" s="1"/>
  <c r="C5" i="12"/>
  <c r="N11" i="12" l="1"/>
  <c r="N7" i="12"/>
  <c r="N9" i="12"/>
  <c r="N8" i="12"/>
  <c r="O8" i="12" s="1"/>
  <c r="N13" i="12"/>
  <c r="N5" i="12"/>
  <c r="N10" i="12"/>
  <c r="O10" i="12" s="1"/>
  <c r="N6" i="12"/>
  <c r="N12" i="12"/>
  <c r="I11" i="12"/>
  <c r="I10" i="12"/>
  <c r="I12" i="12"/>
  <c r="J12" i="12" s="1"/>
  <c r="I4" i="12"/>
  <c r="I9" i="12"/>
  <c r="I8" i="12"/>
  <c r="I7" i="12"/>
  <c r="J7" i="12" s="1"/>
  <c r="I6" i="12"/>
  <c r="J6" i="12" s="1"/>
  <c r="I13" i="12"/>
  <c r="D11" i="12"/>
  <c r="D10" i="12"/>
  <c r="D8" i="12"/>
  <c r="D4" i="12"/>
  <c r="D9" i="12"/>
  <c r="E9" i="12" s="1"/>
  <c r="D7" i="12"/>
  <c r="E7" i="12" s="1"/>
  <c r="D6" i="12"/>
  <c r="E6" i="12" s="1"/>
  <c r="D13" i="12"/>
  <c r="E13" i="12" s="1"/>
  <c r="D5" i="12"/>
  <c r="E5" i="12"/>
  <c r="D18" i="12"/>
  <c r="D15" i="12"/>
  <c r="O15" i="12"/>
  <c r="O6" i="12"/>
  <c r="O12" i="12"/>
  <c r="O13" i="12"/>
  <c r="O14" i="12"/>
  <c r="O5" i="12"/>
  <c r="O9" i="12" l="1"/>
  <c r="O11" i="12"/>
  <c r="O7" i="12"/>
  <c r="I16" i="12"/>
  <c r="J16" i="12" s="1"/>
  <c r="I15" i="12"/>
  <c r="I14" i="12"/>
  <c r="J14" i="12" s="1"/>
  <c r="I17" i="12"/>
  <c r="J17" i="12" s="1"/>
  <c r="I18" i="12"/>
  <c r="J18" i="12" s="1"/>
  <c r="J8" i="12"/>
  <c r="J10" i="12"/>
  <c r="J13" i="12"/>
  <c r="J11" i="12"/>
  <c r="J9" i="12"/>
  <c r="J5" i="12"/>
  <c r="D16" i="12"/>
  <c r="D17" i="12"/>
  <c r="E8" i="12"/>
  <c r="D14" i="12"/>
  <c r="E14" i="12" s="1"/>
  <c r="E10" i="12"/>
  <c r="O17" i="12"/>
  <c r="E11" i="12"/>
  <c r="E12" i="12"/>
  <c r="O16" i="12"/>
  <c r="E18" i="12"/>
  <c r="E16" i="12"/>
  <c r="E17" i="12"/>
  <c r="J15" i="12" l="1"/>
  <c r="E15" i="12"/>
  <c r="O18" i="12"/>
  <c r="P40" i="11" l="1"/>
  <c r="O40" i="11"/>
  <c r="P39" i="11"/>
  <c r="O39" i="11"/>
  <c r="P38" i="11"/>
  <c r="O38" i="11"/>
  <c r="P37" i="11"/>
  <c r="P45" i="11"/>
  <c r="P44" i="11"/>
  <c r="P43" i="11"/>
  <c r="P34" i="11"/>
  <c r="P33" i="11"/>
  <c r="P32" i="11"/>
  <c r="P31" i="11"/>
  <c r="P30" i="11"/>
  <c r="P27" i="11"/>
  <c r="P26" i="11"/>
  <c r="P25" i="11"/>
  <c r="P24" i="11"/>
  <c r="P23" i="11"/>
  <c r="P20" i="11"/>
  <c r="P19" i="11"/>
  <c r="P18" i="11"/>
  <c r="P15" i="11"/>
  <c r="P14" i="11"/>
  <c r="P13" i="11"/>
  <c r="P12" i="11"/>
  <c r="P11" i="11"/>
  <c r="P8" i="11"/>
  <c r="P7" i="11"/>
  <c r="P6" i="11"/>
  <c r="P5" i="11"/>
  <c r="P4" i="11"/>
  <c r="O45" i="11"/>
  <c r="O44" i="11"/>
  <c r="O43" i="11"/>
  <c r="O37" i="11"/>
  <c r="O34" i="11"/>
  <c r="O33" i="11"/>
  <c r="O32" i="11"/>
  <c r="O31" i="11"/>
  <c r="O30" i="11"/>
  <c r="O27" i="11"/>
  <c r="O26" i="11"/>
  <c r="O25" i="11"/>
  <c r="O24" i="11"/>
  <c r="O23" i="11"/>
  <c r="O20" i="11"/>
  <c r="O19" i="11"/>
  <c r="O18" i="11"/>
  <c r="O15" i="11"/>
  <c r="O14" i="11"/>
  <c r="O13" i="11"/>
  <c r="O12" i="11"/>
  <c r="O11" i="11"/>
  <c r="O8" i="11"/>
  <c r="O7" i="11"/>
  <c r="O6" i="11"/>
  <c r="O5" i="11"/>
  <c r="O4" i="11"/>
  <c r="L45" i="11"/>
  <c r="K45" i="11"/>
  <c r="J45" i="11"/>
  <c r="I45" i="11"/>
  <c r="H45" i="11"/>
  <c r="G45" i="11"/>
  <c r="F45" i="11"/>
  <c r="E45" i="11"/>
  <c r="D45" i="11"/>
  <c r="L44" i="11"/>
  <c r="K44" i="11"/>
  <c r="J44" i="11"/>
  <c r="I44" i="11"/>
  <c r="H44" i="11"/>
  <c r="G44" i="11"/>
  <c r="F44" i="11"/>
  <c r="E44" i="11"/>
  <c r="D44" i="11"/>
  <c r="L43" i="11"/>
  <c r="K43" i="11"/>
  <c r="J43" i="11"/>
  <c r="I43" i="11"/>
  <c r="H43" i="11"/>
  <c r="G43" i="11"/>
  <c r="F43" i="11"/>
  <c r="E43" i="11"/>
  <c r="D43" i="11"/>
  <c r="C45" i="11"/>
  <c r="C44" i="11"/>
  <c r="C43" i="11"/>
  <c r="I40" i="11"/>
  <c r="L39" i="11"/>
  <c r="K39" i="11"/>
  <c r="J39" i="11"/>
  <c r="I39" i="11"/>
  <c r="H39" i="11"/>
  <c r="G39" i="11"/>
  <c r="F39" i="11"/>
  <c r="E39" i="11"/>
  <c r="D39" i="11"/>
  <c r="L38" i="11"/>
  <c r="L40" i="11" s="1"/>
  <c r="K38" i="11"/>
  <c r="K40" i="11" s="1"/>
  <c r="J38" i="11"/>
  <c r="J40" i="11" s="1"/>
  <c r="I38" i="11"/>
  <c r="H38" i="11"/>
  <c r="H40" i="11" s="1"/>
  <c r="G38" i="11"/>
  <c r="G40" i="11" s="1"/>
  <c r="F38" i="11"/>
  <c r="F40" i="11" s="1"/>
  <c r="E38" i="11"/>
  <c r="E40" i="11" s="1"/>
  <c r="D38" i="11"/>
  <c r="D40" i="11" s="1"/>
  <c r="L37" i="11"/>
  <c r="K37" i="11"/>
  <c r="J37" i="11"/>
  <c r="I37" i="11"/>
  <c r="H37" i="11"/>
  <c r="G37" i="11"/>
  <c r="F37" i="11"/>
  <c r="E37" i="11"/>
  <c r="D37" i="11"/>
  <c r="C40" i="11"/>
  <c r="C39" i="11"/>
  <c r="C38" i="11"/>
  <c r="C37" i="11"/>
  <c r="L34" i="11"/>
  <c r="K34" i="11"/>
  <c r="J34" i="11"/>
  <c r="I34" i="11"/>
  <c r="H34" i="11"/>
  <c r="G34" i="11"/>
  <c r="F34" i="11"/>
  <c r="E34" i="11"/>
  <c r="D34" i="11"/>
  <c r="L33" i="11"/>
  <c r="K33" i="11"/>
  <c r="J33" i="11"/>
  <c r="I33" i="11"/>
  <c r="H33" i="11"/>
  <c r="G33" i="11"/>
  <c r="F33" i="11"/>
  <c r="E33" i="11"/>
  <c r="D33" i="11"/>
  <c r="L32" i="11"/>
  <c r="K32" i="11"/>
  <c r="J32" i="11"/>
  <c r="I32" i="11"/>
  <c r="H32" i="11"/>
  <c r="G32" i="11"/>
  <c r="F32" i="11"/>
  <c r="E32" i="11"/>
  <c r="D32" i="11"/>
  <c r="L31" i="11"/>
  <c r="K31" i="11"/>
  <c r="J31" i="11"/>
  <c r="I31" i="11"/>
  <c r="H31" i="11"/>
  <c r="G31" i="11"/>
  <c r="F31" i="11"/>
  <c r="E31" i="11"/>
  <c r="D31" i="11"/>
  <c r="L30" i="11"/>
  <c r="K30" i="11"/>
  <c r="J30" i="11"/>
  <c r="I30" i="11"/>
  <c r="H30" i="11"/>
  <c r="G30" i="11"/>
  <c r="F30" i="11"/>
  <c r="E30" i="11"/>
  <c r="D30" i="11"/>
  <c r="C34" i="11"/>
  <c r="C33" i="11"/>
  <c r="C32" i="11"/>
  <c r="C31" i="11"/>
  <c r="C30" i="11"/>
  <c r="L27" i="11"/>
  <c r="K27" i="11"/>
  <c r="J27" i="11"/>
  <c r="I27" i="11"/>
  <c r="H27" i="11"/>
  <c r="G27" i="11"/>
  <c r="F27" i="11"/>
  <c r="E27" i="11"/>
  <c r="D27" i="11"/>
  <c r="L26" i="11"/>
  <c r="H26" i="11"/>
  <c r="E26" i="11"/>
  <c r="D26" i="11"/>
  <c r="L25" i="11"/>
  <c r="K25" i="11"/>
  <c r="J25" i="11"/>
  <c r="I25" i="11"/>
  <c r="H25" i="11"/>
  <c r="G25" i="11"/>
  <c r="F25" i="11"/>
  <c r="E25" i="11"/>
  <c r="D25" i="11"/>
  <c r="L24" i="11"/>
  <c r="K24" i="11"/>
  <c r="K26" i="11" s="1"/>
  <c r="J24" i="11"/>
  <c r="J26" i="11" s="1"/>
  <c r="I24" i="11"/>
  <c r="I26" i="11" s="1"/>
  <c r="H24" i="11"/>
  <c r="G24" i="11"/>
  <c r="G26" i="11" s="1"/>
  <c r="F24" i="11"/>
  <c r="F26" i="11" s="1"/>
  <c r="E24" i="11"/>
  <c r="D24" i="11"/>
  <c r="L23" i="11"/>
  <c r="K23" i="11"/>
  <c r="J23" i="11"/>
  <c r="I23" i="11"/>
  <c r="H23" i="11"/>
  <c r="G23" i="11"/>
  <c r="F23" i="11"/>
  <c r="E23" i="11"/>
  <c r="D23" i="11"/>
  <c r="C27" i="11"/>
  <c r="D8" i="11"/>
  <c r="D7" i="11"/>
  <c r="D6" i="11"/>
  <c r="D5" i="11"/>
  <c r="D4" i="11"/>
  <c r="L8" i="11"/>
  <c r="K8" i="11"/>
  <c r="J8" i="11"/>
  <c r="I8" i="11"/>
  <c r="H8" i="11"/>
  <c r="G8" i="11"/>
  <c r="F8" i="11"/>
  <c r="L7" i="11"/>
  <c r="K7" i="11"/>
  <c r="J7" i="11"/>
  <c r="I7" i="11"/>
  <c r="H7" i="11"/>
  <c r="G7" i="11"/>
  <c r="F7" i="11"/>
  <c r="L6" i="11"/>
  <c r="K6" i="11"/>
  <c r="J6" i="11"/>
  <c r="I6" i="11"/>
  <c r="H6" i="11"/>
  <c r="G6" i="11"/>
  <c r="F6" i="11"/>
  <c r="L5" i="11"/>
  <c r="K5" i="11"/>
  <c r="J5" i="11"/>
  <c r="I5" i="11"/>
  <c r="H5" i="11"/>
  <c r="G5" i="11"/>
  <c r="F5" i="11"/>
  <c r="L4" i="11"/>
  <c r="K4" i="11"/>
  <c r="J4" i="11"/>
  <c r="I4" i="11"/>
  <c r="H4" i="11"/>
  <c r="G4" i="11"/>
  <c r="F4" i="11"/>
  <c r="C25" i="11"/>
  <c r="C24" i="11"/>
  <c r="C26" i="11" s="1"/>
  <c r="C23" i="11"/>
  <c r="L19" i="11"/>
  <c r="K19" i="11"/>
  <c r="J19" i="11"/>
  <c r="I19" i="11"/>
  <c r="H19" i="11"/>
  <c r="G19" i="11"/>
  <c r="F19" i="11"/>
  <c r="E19" i="11"/>
  <c r="D19" i="11"/>
  <c r="L18" i="11"/>
  <c r="K18" i="11"/>
  <c r="J18" i="11"/>
  <c r="I18" i="11"/>
  <c r="H18" i="11"/>
  <c r="G18" i="11"/>
  <c r="F18" i="11"/>
  <c r="E18" i="11"/>
  <c r="D18" i="11"/>
  <c r="C19" i="11"/>
  <c r="C18" i="11"/>
  <c r="L15" i="11"/>
  <c r="K15" i="11"/>
  <c r="J15" i="11"/>
  <c r="I15" i="11"/>
  <c r="H15" i="11"/>
  <c r="G15" i="11"/>
  <c r="F15" i="11"/>
  <c r="E15" i="11"/>
  <c r="D15" i="11"/>
  <c r="L14" i="11"/>
  <c r="K14" i="11"/>
  <c r="J14" i="11"/>
  <c r="I14" i="11"/>
  <c r="H14" i="11"/>
  <c r="G14" i="11"/>
  <c r="F14" i="11"/>
  <c r="E14" i="11"/>
  <c r="D14" i="11"/>
  <c r="L13" i="11"/>
  <c r="L20" i="11" s="1"/>
  <c r="K13" i="11"/>
  <c r="K20" i="11" s="1"/>
  <c r="J13" i="11"/>
  <c r="J20" i="11" s="1"/>
  <c r="I13" i="11"/>
  <c r="I20" i="11" s="1"/>
  <c r="H13" i="11"/>
  <c r="H20" i="11" s="1"/>
  <c r="G13" i="11"/>
  <c r="G20" i="11" s="1"/>
  <c r="F13" i="11"/>
  <c r="F20" i="11" s="1"/>
  <c r="E13" i="11"/>
  <c r="E20" i="11" s="1"/>
  <c r="D13" i="11"/>
  <c r="D20" i="11" s="1"/>
  <c r="L12" i="11"/>
  <c r="K12" i="11"/>
  <c r="J12" i="11"/>
  <c r="I12" i="11"/>
  <c r="H12" i="11"/>
  <c r="G12" i="11"/>
  <c r="F12" i="11"/>
  <c r="E12" i="11"/>
  <c r="D12" i="11"/>
  <c r="L11" i="11"/>
  <c r="K11" i="11"/>
  <c r="J11" i="11"/>
  <c r="I11" i="11"/>
  <c r="H11" i="11"/>
  <c r="G11" i="11"/>
  <c r="F11" i="11"/>
  <c r="E11" i="11"/>
  <c r="D11" i="11"/>
  <c r="C13" i="11"/>
  <c r="C20" i="11" s="1"/>
  <c r="C15" i="11"/>
  <c r="C14" i="11"/>
  <c r="C12" i="11"/>
  <c r="C11" i="11"/>
  <c r="E8" i="11"/>
  <c r="E7" i="11"/>
  <c r="E6" i="11"/>
  <c r="E5" i="11"/>
  <c r="E4" i="11"/>
  <c r="B2" i="11"/>
  <c r="L3" i="11"/>
  <c r="K3" i="11"/>
  <c r="J3" i="11"/>
  <c r="I3" i="11"/>
  <c r="H3" i="11"/>
  <c r="G3" i="11"/>
  <c r="F3" i="11"/>
  <c r="E3" i="11"/>
  <c r="D3" i="11"/>
  <c r="C3" i="11"/>
  <c r="L77" i="7"/>
  <c r="K77" i="7"/>
  <c r="J77" i="7"/>
  <c r="I77" i="7"/>
  <c r="H77" i="7"/>
  <c r="G77" i="7"/>
  <c r="F77" i="7"/>
  <c r="E77" i="7"/>
  <c r="D77" i="7"/>
  <c r="C77" i="7"/>
  <c r="L76" i="7"/>
  <c r="K76" i="7"/>
  <c r="J76" i="7"/>
  <c r="I76" i="7"/>
  <c r="H76" i="7"/>
  <c r="G76" i="7"/>
  <c r="F76" i="7"/>
  <c r="E76" i="7"/>
  <c r="D76" i="7"/>
  <c r="C76" i="7"/>
  <c r="L75" i="7"/>
  <c r="K75" i="7"/>
  <c r="J75" i="7"/>
  <c r="I75" i="7"/>
  <c r="H75" i="7"/>
  <c r="G75" i="7"/>
  <c r="F75" i="7"/>
  <c r="E75" i="7"/>
  <c r="D75" i="7"/>
  <c r="C75" i="7"/>
  <c r="L74" i="7"/>
  <c r="K74" i="7"/>
  <c r="K78" i="7" s="1"/>
  <c r="K105" i="7" s="1"/>
  <c r="J74" i="7"/>
  <c r="I74" i="7"/>
  <c r="H74" i="7"/>
  <c r="G74" i="7"/>
  <c r="F74" i="7"/>
  <c r="E74" i="7"/>
  <c r="D74" i="7"/>
  <c r="C74" i="7"/>
  <c r="L73" i="7"/>
  <c r="K73" i="7"/>
  <c r="J73" i="7"/>
  <c r="I73" i="7"/>
  <c r="H73" i="7"/>
  <c r="G73" i="7"/>
  <c r="F73" i="7"/>
  <c r="E73" i="7"/>
  <c r="E78" i="7" s="1"/>
  <c r="E105" i="7" s="1"/>
  <c r="D73" i="7"/>
  <c r="C73" i="7"/>
  <c r="L72" i="7"/>
  <c r="K72" i="7"/>
  <c r="J72" i="7"/>
  <c r="I72" i="7"/>
  <c r="H72" i="7"/>
  <c r="G72" i="7"/>
  <c r="F72" i="7"/>
  <c r="F78" i="7" s="1"/>
  <c r="F105" i="7" s="1"/>
  <c r="E72" i="7"/>
  <c r="D72" i="7"/>
  <c r="C72" i="7"/>
  <c r="L71" i="7"/>
  <c r="K71" i="7"/>
  <c r="J71" i="7"/>
  <c r="J78" i="7" s="1"/>
  <c r="J105" i="7" s="1"/>
  <c r="I71" i="7"/>
  <c r="H71" i="7"/>
  <c r="G71" i="7"/>
  <c r="F71" i="7"/>
  <c r="E71" i="7"/>
  <c r="D71" i="7"/>
  <c r="C71" i="7"/>
  <c r="L70" i="7"/>
  <c r="K70" i="7"/>
  <c r="J70" i="7"/>
  <c r="I70" i="7"/>
  <c r="I78" i="7" s="1"/>
  <c r="I105" i="7" s="1"/>
  <c r="H70" i="7"/>
  <c r="G70" i="7"/>
  <c r="G78" i="7" s="1"/>
  <c r="G105" i="7" s="1"/>
  <c r="F70" i="7"/>
  <c r="E70" i="7"/>
  <c r="D70" i="7"/>
  <c r="C70" i="7"/>
  <c r="L103" i="7"/>
  <c r="K103" i="7"/>
  <c r="J103" i="7"/>
  <c r="I103" i="7"/>
  <c r="H103" i="7"/>
  <c r="G103" i="7"/>
  <c r="F103" i="7"/>
  <c r="E103" i="7"/>
  <c r="D103" i="7"/>
  <c r="C103" i="7"/>
  <c r="L102" i="7"/>
  <c r="K102" i="7"/>
  <c r="J102" i="7"/>
  <c r="I102" i="7"/>
  <c r="H102" i="7"/>
  <c r="G102" i="7"/>
  <c r="F102" i="7"/>
  <c r="E102" i="7"/>
  <c r="D102" i="7"/>
  <c r="C102" i="7"/>
  <c r="L101" i="7"/>
  <c r="K101" i="7"/>
  <c r="J101" i="7"/>
  <c r="I101" i="7"/>
  <c r="H101" i="7"/>
  <c r="G101" i="7"/>
  <c r="F101" i="7"/>
  <c r="E101" i="7"/>
  <c r="D101" i="7"/>
  <c r="C101" i="7"/>
  <c r="L100" i="7"/>
  <c r="K100" i="7"/>
  <c r="J100" i="7"/>
  <c r="I100" i="7"/>
  <c r="H100" i="7"/>
  <c r="G100" i="7"/>
  <c r="F100" i="7"/>
  <c r="E100" i="7"/>
  <c r="D100" i="7"/>
  <c r="C100" i="7"/>
  <c r="L99" i="7"/>
  <c r="K99" i="7"/>
  <c r="J99" i="7"/>
  <c r="I99" i="7"/>
  <c r="H99" i="7"/>
  <c r="G99" i="7"/>
  <c r="F99" i="7"/>
  <c r="E99" i="7"/>
  <c r="D99" i="7"/>
  <c r="C99" i="7"/>
  <c r="L98" i="7"/>
  <c r="K98" i="7"/>
  <c r="J98" i="7"/>
  <c r="I98" i="7"/>
  <c r="H98" i="7"/>
  <c r="G98" i="7"/>
  <c r="F98" i="7"/>
  <c r="E98" i="7"/>
  <c r="D98" i="7"/>
  <c r="C98" i="7"/>
  <c r="L97" i="7"/>
  <c r="K97" i="7"/>
  <c r="J97" i="7"/>
  <c r="I97" i="7"/>
  <c r="H97" i="7"/>
  <c r="G97" i="7"/>
  <c r="F97" i="7"/>
  <c r="E97" i="7"/>
  <c r="D97" i="7"/>
  <c r="C97" i="7"/>
  <c r="L96" i="7"/>
  <c r="K96" i="7"/>
  <c r="J96" i="7"/>
  <c r="I96" i="7"/>
  <c r="H96" i="7"/>
  <c r="G96" i="7"/>
  <c r="F96" i="7"/>
  <c r="E96" i="7"/>
  <c r="D96" i="7"/>
  <c r="C96" i="7"/>
  <c r="L95" i="7"/>
  <c r="K95" i="7"/>
  <c r="J95" i="7"/>
  <c r="I95" i="7"/>
  <c r="H95" i="7"/>
  <c r="G95" i="7"/>
  <c r="F95" i="7"/>
  <c r="E95" i="7"/>
  <c r="D95" i="7"/>
  <c r="C95" i="7"/>
  <c r="L92" i="7"/>
  <c r="K92" i="7"/>
  <c r="J92" i="7"/>
  <c r="I92" i="7"/>
  <c r="H92" i="7"/>
  <c r="G92" i="7"/>
  <c r="F92" i="7"/>
  <c r="E92" i="7"/>
  <c r="D92" i="7"/>
  <c r="C92" i="7"/>
  <c r="L91" i="7"/>
  <c r="K91" i="7"/>
  <c r="J91" i="7"/>
  <c r="I91" i="7"/>
  <c r="H91" i="7"/>
  <c r="G91" i="7"/>
  <c r="F91" i="7"/>
  <c r="E91" i="7"/>
  <c r="D91" i="7"/>
  <c r="C91" i="7"/>
  <c r="L90" i="7"/>
  <c r="K90" i="7"/>
  <c r="J90" i="7"/>
  <c r="I90" i="7"/>
  <c r="H90" i="7"/>
  <c r="G90" i="7"/>
  <c r="F90" i="7"/>
  <c r="E90" i="7"/>
  <c r="D90" i="7"/>
  <c r="C90" i="7"/>
  <c r="L89" i="7"/>
  <c r="K89" i="7"/>
  <c r="J89" i="7"/>
  <c r="I89" i="7"/>
  <c r="H89" i="7"/>
  <c r="G89" i="7"/>
  <c r="F89" i="7"/>
  <c r="E89" i="7"/>
  <c r="D89" i="7"/>
  <c r="C89" i="7"/>
  <c r="L88" i="7"/>
  <c r="K88" i="7"/>
  <c r="J88" i="7"/>
  <c r="I88" i="7"/>
  <c r="H88" i="7"/>
  <c r="G88" i="7"/>
  <c r="F88" i="7"/>
  <c r="E88" i="7"/>
  <c r="D88" i="7"/>
  <c r="C88" i="7"/>
  <c r="L87" i="7"/>
  <c r="K87" i="7"/>
  <c r="J87" i="7"/>
  <c r="I87" i="7"/>
  <c r="H87" i="7"/>
  <c r="G87" i="7"/>
  <c r="F87" i="7"/>
  <c r="E87" i="7"/>
  <c r="D87" i="7"/>
  <c r="C87" i="7"/>
  <c r="L86" i="7"/>
  <c r="K86" i="7"/>
  <c r="J86" i="7"/>
  <c r="I86" i="7"/>
  <c r="H86" i="7"/>
  <c r="G86" i="7"/>
  <c r="F86" i="7"/>
  <c r="E86" i="7"/>
  <c r="D86" i="7"/>
  <c r="C86" i="7"/>
  <c r="L85" i="7"/>
  <c r="K85" i="7"/>
  <c r="J85" i="7"/>
  <c r="I85" i="7"/>
  <c r="H85" i="7"/>
  <c r="G85" i="7"/>
  <c r="F85" i="7"/>
  <c r="E85" i="7"/>
  <c r="D85" i="7"/>
  <c r="C85" i="7"/>
  <c r="L84" i="7"/>
  <c r="K84" i="7"/>
  <c r="J84" i="7"/>
  <c r="I84" i="7"/>
  <c r="H84" i="7"/>
  <c r="G84" i="7"/>
  <c r="F84" i="7"/>
  <c r="E84" i="7"/>
  <c r="D84" i="7"/>
  <c r="C84" i="7"/>
  <c r="L83" i="7"/>
  <c r="K83" i="7"/>
  <c r="J83" i="7"/>
  <c r="I83" i="7"/>
  <c r="H83" i="7"/>
  <c r="G83" i="7"/>
  <c r="F83" i="7"/>
  <c r="E83" i="7"/>
  <c r="D83" i="7"/>
  <c r="C83" i="7"/>
  <c r="L82" i="7"/>
  <c r="K82" i="7"/>
  <c r="J82" i="7"/>
  <c r="I82" i="7"/>
  <c r="H82" i="7"/>
  <c r="G82" i="7"/>
  <c r="F82" i="7"/>
  <c r="E82" i="7"/>
  <c r="D82" i="7"/>
  <c r="C82" i="7"/>
  <c r="L81" i="7"/>
  <c r="K81" i="7"/>
  <c r="J81" i="7"/>
  <c r="I81" i="7"/>
  <c r="H81" i="7"/>
  <c r="G81" i="7"/>
  <c r="F81" i="7"/>
  <c r="E81" i="7"/>
  <c r="D81" i="7"/>
  <c r="C81" i="7"/>
  <c r="L78" i="7"/>
  <c r="L105" i="7" s="1"/>
  <c r="H78" i="7"/>
  <c r="H105" i="7" s="1"/>
  <c r="D78" i="7"/>
  <c r="D105" i="7" s="1"/>
  <c r="C78" i="7"/>
  <c r="C105" i="7" s="1"/>
  <c r="L65" i="7"/>
  <c r="K65" i="7"/>
  <c r="J65" i="7"/>
  <c r="I65" i="7"/>
  <c r="H65" i="7"/>
  <c r="G65" i="7"/>
  <c r="F65" i="7"/>
  <c r="E65" i="7"/>
  <c r="D65" i="7"/>
  <c r="C65" i="7"/>
  <c r="L56" i="7"/>
  <c r="K56" i="7"/>
  <c r="J56" i="7"/>
  <c r="I56" i="7"/>
  <c r="H56" i="7"/>
  <c r="H63" i="7" s="1"/>
  <c r="G56" i="7"/>
  <c r="G63" i="7" s="1"/>
  <c r="F56" i="7"/>
  <c r="F63" i="7" s="1"/>
  <c r="E56" i="7"/>
  <c r="E63" i="7" s="1"/>
  <c r="D56" i="7"/>
  <c r="C56" i="7"/>
  <c r="C63" i="7" s="1"/>
  <c r="L55" i="7"/>
  <c r="K55" i="7"/>
  <c r="J55" i="7"/>
  <c r="I55" i="7"/>
  <c r="H55" i="7"/>
  <c r="G55" i="7"/>
  <c r="F55" i="7"/>
  <c r="E55" i="7"/>
  <c r="D55" i="7"/>
  <c r="C55" i="7"/>
  <c r="L63" i="7"/>
  <c r="K63" i="7"/>
  <c r="J63" i="7"/>
  <c r="I63" i="7"/>
  <c r="D63" i="7"/>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0" i="7"/>
  <c r="K50" i="7"/>
  <c r="J50" i="7"/>
  <c r="I50" i="7"/>
  <c r="H50" i="7"/>
  <c r="G50" i="7"/>
  <c r="F50" i="7"/>
  <c r="E50" i="7"/>
  <c r="D50" i="7"/>
  <c r="C50" i="7"/>
  <c r="L49" i="7"/>
  <c r="K49" i="7"/>
  <c r="J49" i="7"/>
  <c r="I49" i="7"/>
  <c r="H49" i="7"/>
  <c r="G49" i="7"/>
  <c r="F49" i="7"/>
  <c r="E49" i="7"/>
  <c r="D49" i="7"/>
  <c r="C49" i="7"/>
  <c r="L48" i="7"/>
  <c r="K48" i="7"/>
  <c r="J48" i="7"/>
  <c r="I48" i="7"/>
  <c r="H48" i="7"/>
  <c r="G48" i="7"/>
  <c r="F48" i="7"/>
  <c r="E48" i="7"/>
  <c r="D48" i="7"/>
  <c r="C48" i="7"/>
  <c r="L47" i="7"/>
  <c r="K47" i="7"/>
  <c r="J47" i="7"/>
  <c r="I47" i="7"/>
  <c r="H47" i="7"/>
  <c r="G47" i="7"/>
  <c r="F47" i="7"/>
  <c r="E47" i="7"/>
  <c r="D47" i="7"/>
  <c r="C47" i="7"/>
  <c r="L46" i="7"/>
  <c r="K46" i="7"/>
  <c r="J46" i="7"/>
  <c r="I46" i="7"/>
  <c r="H46" i="7"/>
  <c r="G46" i="7"/>
  <c r="F46" i="7"/>
  <c r="E46" i="7"/>
  <c r="D46" i="7"/>
  <c r="C46" i="7"/>
  <c r="M34" i="7"/>
  <c r="M39" i="7" s="1"/>
  <c r="L34" i="7"/>
  <c r="L39" i="7" s="1"/>
  <c r="K34" i="7"/>
  <c r="K39" i="7" s="1"/>
  <c r="J34" i="7"/>
  <c r="J39" i="7" s="1"/>
  <c r="I34" i="7"/>
  <c r="I39" i="7" s="1"/>
  <c r="H34" i="7"/>
  <c r="H39" i="7" s="1"/>
  <c r="G34" i="7"/>
  <c r="G39" i="7" s="1"/>
  <c r="F34" i="7"/>
  <c r="F39" i="7" s="1"/>
  <c r="E34" i="7"/>
  <c r="E39" i="7" s="1"/>
  <c r="D34" i="7"/>
  <c r="D39" i="7" s="1"/>
  <c r="C34" i="7"/>
  <c r="C39" i="7" s="1"/>
  <c r="M28" i="7"/>
  <c r="L28" i="7"/>
  <c r="K28" i="7"/>
  <c r="J28" i="7"/>
  <c r="I28" i="7"/>
  <c r="H28" i="7"/>
  <c r="G28" i="7"/>
  <c r="F28" i="7"/>
  <c r="E28" i="7"/>
  <c r="D28" i="7"/>
  <c r="C28" i="7"/>
  <c r="M22" i="7"/>
  <c r="L22" i="7"/>
  <c r="L23" i="7" s="1"/>
  <c r="K22" i="7"/>
  <c r="J22" i="7"/>
  <c r="I22" i="7"/>
  <c r="H22" i="7"/>
  <c r="G22" i="7"/>
  <c r="F22" i="7"/>
  <c r="E22" i="7"/>
  <c r="D22" i="7"/>
  <c r="D23" i="7" s="1"/>
  <c r="C22" i="7"/>
  <c r="M19" i="7"/>
  <c r="L19" i="7"/>
  <c r="K19" i="7"/>
  <c r="J19" i="7"/>
  <c r="I19" i="7"/>
  <c r="H19" i="7"/>
  <c r="H20" i="7" s="1"/>
  <c r="G19" i="7"/>
  <c r="G20" i="7" s="1"/>
  <c r="F19" i="7"/>
  <c r="E19" i="7"/>
  <c r="D19" i="7"/>
  <c r="C19" i="7"/>
  <c r="M13" i="7"/>
  <c r="L13" i="7"/>
  <c r="K13" i="7"/>
  <c r="K14" i="7" s="1"/>
  <c r="J13" i="7"/>
  <c r="I13" i="7"/>
  <c r="H13" i="7"/>
  <c r="G13" i="7"/>
  <c r="F13" i="7"/>
  <c r="E13" i="7"/>
  <c r="D13" i="7"/>
  <c r="M9" i="7"/>
  <c r="C13" i="7"/>
  <c r="M8" i="7"/>
  <c r="L8" i="7"/>
  <c r="K8" i="7"/>
  <c r="J8" i="7"/>
  <c r="I8" i="7"/>
  <c r="H8" i="7"/>
  <c r="G8" i="7"/>
  <c r="F8" i="7"/>
  <c r="E8" i="7"/>
  <c r="D8" i="7"/>
  <c r="C8" i="7"/>
  <c r="M5" i="7"/>
  <c r="L5" i="7"/>
  <c r="L6" i="7" s="1"/>
  <c r="K5" i="7"/>
  <c r="K20" i="7" s="1"/>
  <c r="J5" i="7"/>
  <c r="I5" i="7"/>
  <c r="I11" i="7" s="1"/>
  <c r="H5" i="7"/>
  <c r="H11" i="7" s="1"/>
  <c r="G5" i="7"/>
  <c r="F5" i="7"/>
  <c r="E5" i="7"/>
  <c r="D5" i="7"/>
  <c r="D6" i="7" s="1"/>
  <c r="C5" i="7"/>
  <c r="C20" i="7" s="1"/>
  <c r="K3" i="7"/>
  <c r="L3" i="7"/>
  <c r="I3" i="7"/>
  <c r="J3" i="7"/>
  <c r="G3" i="7"/>
  <c r="H3" i="7"/>
  <c r="E3" i="7"/>
  <c r="F3" i="7"/>
  <c r="D3" i="7"/>
  <c r="C3" i="7"/>
  <c r="B2" i="7"/>
  <c r="C6" i="3"/>
  <c r="D6" i="3"/>
  <c r="E6" i="3"/>
  <c r="F6" i="3"/>
  <c r="G6" i="3"/>
  <c r="H6" i="3"/>
  <c r="I6" i="3"/>
  <c r="J6" i="3"/>
  <c r="K6" i="3"/>
  <c r="B6" i="3"/>
  <c r="C5" i="1"/>
  <c r="D5" i="1"/>
  <c r="E5" i="1"/>
  <c r="F5" i="1"/>
  <c r="G5" i="1"/>
  <c r="H5" i="1"/>
  <c r="I5" i="1"/>
  <c r="J5" i="1"/>
  <c r="K5" i="1"/>
  <c r="B5" i="1"/>
  <c r="B6" i="6"/>
  <c r="C17" i="2"/>
  <c r="D17" i="2"/>
  <c r="E17" i="2"/>
  <c r="F17" i="2"/>
  <c r="G17" i="2"/>
  <c r="H17" i="2"/>
  <c r="I17" i="2"/>
  <c r="J17" i="2"/>
  <c r="K17" i="2"/>
  <c r="C18" i="2"/>
  <c r="D18" i="2"/>
  <c r="E18" i="2"/>
  <c r="F18" i="2"/>
  <c r="G18" i="2"/>
  <c r="H18" i="2"/>
  <c r="I18" i="2"/>
  <c r="J18" i="2"/>
  <c r="K18" i="2"/>
  <c r="B17" i="2"/>
  <c r="C4" i="2"/>
  <c r="D4" i="2"/>
  <c r="E4" i="2"/>
  <c r="F24" i="2" s="1"/>
  <c r="E5" i="2"/>
  <c r="F4" i="2"/>
  <c r="G4" i="2"/>
  <c r="H4" i="2"/>
  <c r="I4" i="2"/>
  <c r="I5" i="2"/>
  <c r="J4" i="2"/>
  <c r="J5" i="2"/>
  <c r="K4" i="2"/>
  <c r="C5" i="2"/>
  <c r="D5" i="2"/>
  <c r="F5" i="2"/>
  <c r="G5" i="2"/>
  <c r="H5" i="2"/>
  <c r="H23" i="2" s="1"/>
  <c r="K5" i="2"/>
  <c r="K23" i="2" s="1"/>
  <c r="C6" i="2"/>
  <c r="D6" i="2"/>
  <c r="E6" i="2"/>
  <c r="F6" i="2"/>
  <c r="G6" i="2"/>
  <c r="H6" i="2"/>
  <c r="I6" i="2"/>
  <c r="J6" i="2"/>
  <c r="K6" i="2"/>
  <c r="C7" i="2"/>
  <c r="D7" i="2"/>
  <c r="E7" i="2"/>
  <c r="F7" i="2"/>
  <c r="G7" i="2"/>
  <c r="H7" i="2"/>
  <c r="H16" i="2" s="1"/>
  <c r="I7" i="2"/>
  <c r="I16" i="2" s="1"/>
  <c r="J7" i="2"/>
  <c r="K7" i="2"/>
  <c r="C8" i="2"/>
  <c r="D8" i="2"/>
  <c r="E8" i="2"/>
  <c r="F8" i="2"/>
  <c r="G8" i="2"/>
  <c r="H8" i="2"/>
  <c r="I8" i="2"/>
  <c r="J8" i="2"/>
  <c r="K8" i="2"/>
  <c r="C10" i="2"/>
  <c r="D10" i="2"/>
  <c r="E10" i="2"/>
  <c r="F10" i="2"/>
  <c r="G10" i="2"/>
  <c r="H10" i="2"/>
  <c r="I10" i="2"/>
  <c r="J10" i="2"/>
  <c r="K10" i="2"/>
  <c r="C11" i="2"/>
  <c r="D11" i="2"/>
  <c r="E11" i="2"/>
  <c r="F11" i="2"/>
  <c r="G11" i="2"/>
  <c r="H11" i="2"/>
  <c r="I11" i="2"/>
  <c r="J11" i="2"/>
  <c r="K11" i="2"/>
  <c r="C12" i="2"/>
  <c r="D12" i="2"/>
  <c r="E12" i="2"/>
  <c r="F12" i="2"/>
  <c r="G12" i="2"/>
  <c r="H12" i="2"/>
  <c r="I12" i="2"/>
  <c r="J12" i="2"/>
  <c r="K12" i="2"/>
  <c r="C13" i="2"/>
  <c r="D13" i="2"/>
  <c r="D16" i="2" s="1"/>
  <c r="E13" i="2"/>
  <c r="F13" i="2"/>
  <c r="G13" i="2"/>
  <c r="H13" i="2"/>
  <c r="I13" i="2"/>
  <c r="J13" i="2"/>
  <c r="J16" i="2" s="1"/>
  <c r="K13" i="2"/>
  <c r="K16" i="2" s="1"/>
  <c r="C14" i="2"/>
  <c r="D14" i="2"/>
  <c r="E14" i="2"/>
  <c r="F14" i="2"/>
  <c r="G14" i="2"/>
  <c r="H14" i="2"/>
  <c r="I14" i="2"/>
  <c r="J14" i="2"/>
  <c r="K14" i="2"/>
  <c r="B14" i="2"/>
  <c r="B5" i="2"/>
  <c r="B4" i="2"/>
  <c r="C4" i="4"/>
  <c r="D4" i="4"/>
  <c r="E4" i="4"/>
  <c r="F4" i="4"/>
  <c r="G4" i="4"/>
  <c r="H4" i="4"/>
  <c r="I4" i="4"/>
  <c r="J4" i="4"/>
  <c r="K4" i="4"/>
  <c r="C5" i="4"/>
  <c r="D5" i="4"/>
  <c r="E5" i="4"/>
  <c r="F5" i="4"/>
  <c r="G5" i="4"/>
  <c r="H5" i="4"/>
  <c r="I5" i="4"/>
  <c r="J5" i="4"/>
  <c r="K5" i="4"/>
  <c r="C6" i="4"/>
  <c r="D6" i="4"/>
  <c r="E6" i="4"/>
  <c r="F6" i="4"/>
  <c r="G6" i="4"/>
  <c r="H6" i="4"/>
  <c r="I6" i="4"/>
  <c r="J6" i="4"/>
  <c r="K6" i="4"/>
  <c r="C7" i="4"/>
  <c r="D7" i="4"/>
  <c r="E7" i="4"/>
  <c r="F7" i="4"/>
  <c r="G7" i="4"/>
  <c r="H7" i="4"/>
  <c r="I7" i="4"/>
  <c r="J7" i="4"/>
  <c r="K7" i="4"/>
  <c r="C4" i="3"/>
  <c r="C14" i="3" s="1"/>
  <c r="D4" i="3"/>
  <c r="D14" i="3" s="1"/>
  <c r="E4" i="3"/>
  <c r="F4" i="3"/>
  <c r="G4" i="3"/>
  <c r="H4" i="3"/>
  <c r="I4" i="3"/>
  <c r="J4" i="3"/>
  <c r="L4" i="1" s="1"/>
  <c r="L23" i="1" s="1"/>
  <c r="K4" i="3"/>
  <c r="K14" i="3" s="1"/>
  <c r="C5" i="3"/>
  <c r="D5" i="3"/>
  <c r="E5" i="3"/>
  <c r="F5" i="3"/>
  <c r="G5" i="3"/>
  <c r="H5" i="3"/>
  <c r="I5" i="3"/>
  <c r="L5" i="1" s="1"/>
  <c r="J5" i="3"/>
  <c r="K5" i="3"/>
  <c r="C7" i="3"/>
  <c r="D7" i="3"/>
  <c r="E7" i="3"/>
  <c r="F7" i="3"/>
  <c r="G7" i="3"/>
  <c r="H7" i="3"/>
  <c r="I7" i="3"/>
  <c r="J7" i="3"/>
  <c r="K7" i="3"/>
  <c r="C8" i="3"/>
  <c r="D8" i="3"/>
  <c r="E8" i="3"/>
  <c r="F8" i="3"/>
  <c r="G8" i="3"/>
  <c r="H8" i="3"/>
  <c r="I8" i="3"/>
  <c r="J8" i="3"/>
  <c r="K8" i="3"/>
  <c r="C9" i="3"/>
  <c r="D9" i="3"/>
  <c r="E9" i="3"/>
  <c r="F9" i="3"/>
  <c r="G9" i="3"/>
  <c r="H9" i="3"/>
  <c r="I9" i="3"/>
  <c r="J9" i="3"/>
  <c r="K9" i="3"/>
  <c r="C10" i="3"/>
  <c r="D10" i="3"/>
  <c r="E10" i="3"/>
  <c r="F10" i="3"/>
  <c r="G10" i="3"/>
  <c r="H10" i="3"/>
  <c r="I10" i="3"/>
  <c r="J10" i="3"/>
  <c r="K10" i="3"/>
  <c r="L10" i="1" s="1"/>
  <c r="C11" i="3"/>
  <c r="D11" i="3"/>
  <c r="E11" i="3"/>
  <c r="F11" i="3"/>
  <c r="G11" i="3"/>
  <c r="H11" i="3"/>
  <c r="I11" i="3"/>
  <c r="J11" i="3"/>
  <c r="K11" i="3"/>
  <c r="C12" i="3"/>
  <c r="D12" i="3"/>
  <c r="E12" i="3"/>
  <c r="F12" i="3"/>
  <c r="G12" i="3"/>
  <c r="H12" i="3"/>
  <c r="I12" i="3"/>
  <c r="J12" i="3"/>
  <c r="K12" i="3"/>
  <c r="B5" i="3"/>
  <c r="C18" i="1"/>
  <c r="D18" i="1"/>
  <c r="E18" i="1"/>
  <c r="F18" i="1"/>
  <c r="G18" i="1"/>
  <c r="H18" i="1"/>
  <c r="I18" i="1"/>
  <c r="J18" i="1"/>
  <c r="K18" i="1"/>
  <c r="B18" i="1"/>
  <c r="C4" i="1"/>
  <c r="D4" i="1"/>
  <c r="E4" i="1"/>
  <c r="E21" i="2" s="1"/>
  <c r="F4" i="1"/>
  <c r="F20" i="2" s="1"/>
  <c r="G4" i="1"/>
  <c r="G6" i="1" s="1"/>
  <c r="G19" i="1" s="1"/>
  <c r="H4" i="1"/>
  <c r="H21" i="2" s="1"/>
  <c r="I4" i="1"/>
  <c r="J4" i="1"/>
  <c r="K4" i="1"/>
  <c r="C7" i="1"/>
  <c r="D7" i="1"/>
  <c r="E7" i="1"/>
  <c r="F7" i="1"/>
  <c r="G7" i="1"/>
  <c r="H7" i="1"/>
  <c r="I7" i="1"/>
  <c r="J7" i="1"/>
  <c r="K7" i="1"/>
  <c r="C8" i="1"/>
  <c r="D8" i="1"/>
  <c r="E8" i="1"/>
  <c r="F8" i="1"/>
  <c r="G8" i="1"/>
  <c r="H8" i="1"/>
  <c r="I8" i="1"/>
  <c r="J8" i="1"/>
  <c r="K8" i="1"/>
  <c r="C9" i="1"/>
  <c r="D9" i="1"/>
  <c r="E9" i="1"/>
  <c r="F9" i="1"/>
  <c r="G9" i="1"/>
  <c r="H9" i="1"/>
  <c r="I9" i="1"/>
  <c r="J9" i="1"/>
  <c r="K9" i="1"/>
  <c r="C10" i="1"/>
  <c r="D10" i="1"/>
  <c r="E10" i="1"/>
  <c r="F10" i="1"/>
  <c r="G10" i="1"/>
  <c r="H10" i="1"/>
  <c r="I10" i="1"/>
  <c r="J10" i="1"/>
  <c r="K10" i="1"/>
  <c r="C11" i="1"/>
  <c r="D11" i="1"/>
  <c r="E11" i="1"/>
  <c r="F11" i="1"/>
  <c r="G11" i="1"/>
  <c r="H11" i="1"/>
  <c r="I11" i="1"/>
  <c r="J11" i="1"/>
  <c r="K11" i="1"/>
  <c r="C12" i="1"/>
  <c r="C13" i="1" s="1"/>
  <c r="C14" i="1" s="1"/>
  <c r="D12" i="1"/>
  <c r="E12" i="1"/>
  <c r="F12" i="1"/>
  <c r="F13" i="1" s="1"/>
  <c r="F14" i="1" s="1"/>
  <c r="G12" i="1"/>
  <c r="G13" i="1" s="1"/>
  <c r="H12" i="1"/>
  <c r="I12" i="1"/>
  <c r="I13" i="1" s="1"/>
  <c r="J12" i="1"/>
  <c r="J13" i="1" s="1"/>
  <c r="J14" i="1" s="1"/>
  <c r="K12" i="1"/>
  <c r="K13" i="1" s="1"/>
  <c r="K14" i="1" s="1"/>
  <c r="C15" i="1"/>
  <c r="D15" i="1"/>
  <c r="E15" i="1"/>
  <c r="F15" i="1"/>
  <c r="G15" i="1"/>
  <c r="G14" i="1" s="1"/>
  <c r="H15" i="1"/>
  <c r="I15" i="1"/>
  <c r="J15" i="1"/>
  <c r="K15" i="1"/>
  <c r="B15" i="1"/>
  <c r="H13" i="1"/>
  <c r="B7" i="1"/>
  <c r="B4" i="1"/>
  <c r="B20" i="2" s="1"/>
  <c r="A1" i="1"/>
  <c r="A1" i="3" s="1"/>
  <c r="E1" i="6"/>
  <c r="H1" i="1" s="1"/>
  <c r="F23" i="2"/>
  <c r="C23" i="2"/>
  <c r="C16" i="2"/>
  <c r="G23" i="2"/>
  <c r="F16" i="2"/>
  <c r="D23" i="2"/>
  <c r="I6" i="1"/>
  <c r="I19" i="1" s="1"/>
  <c r="J6" i="1"/>
  <c r="J19" i="1" s="1"/>
  <c r="K6" i="1"/>
  <c r="K19" i="1" s="1"/>
  <c r="C6" i="1"/>
  <c r="C19" i="1"/>
  <c r="D6" i="1"/>
  <c r="D19" i="1"/>
  <c r="B6" i="1"/>
  <c r="B19" i="1" s="1"/>
  <c r="C3" i="4"/>
  <c r="D3" i="4"/>
  <c r="E3" i="4"/>
  <c r="F3" i="4"/>
  <c r="G3" i="4"/>
  <c r="H3" i="4"/>
  <c r="I3" i="4"/>
  <c r="J3" i="4"/>
  <c r="K3" i="4"/>
  <c r="C3" i="2"/>
  <c r="D3" i="2"/>
  <c r="E3" i="2"/>
  <c r="F3" i="2"/>
  <c r="G3" i="2"/>
  <c r="H3" i="2"/>
  <c r="I3" i="2"/>
  <c r="J3" i="2"/>
  <c r="K3" i="2"/>
  <c r="C3" i="3"/>
  <c r="D3" i="3"/>
  <c r="E3" i="3"/>
  <c r="F3" i="3"/>
  <c r="G3" i="3"/>
  <c r="H3" i="3"/>
  <c r="I3" i="3"/>
  <c r="J3" i="3"/>
  <c r="K3" i="3"/>
  <c r="C3" i="1"/>
  <c r="D3" i="1"/>
  <c r="E3" i="1"/>
  <c r="F3" i="1"/>
  <c r="G3" i="1"/>
  <c r="H3" i="1"/>
  <c r="I3" i="1"/>
  <c r="J3" i="1"/>
  <c r="K3" i="1"/>
  <c r="B7" i="4"/>
  <c r="B6" i="4"/>
  <c r="B5" i="4"/>
  <c r="B4" i="4"/>
  <c r="B3" i="4"/>
  <c r="K21" i="2"/>
  <c r="J21" i="2"/>
  <c r="I21" i="2"/>
  <c r="G21" i="2"/>
  <c r="F21" i="2"/>
  <c r="D21" i="2"/>
  <c r="C21" i="2"/>
  <c r="B18" i="2"/>
  <c r="B21" i="2"/>
  <c r="B13" i="2"/>
  <c r="B16" i="2" s="1"/>
  <c r="B12" i="2"/>
  <c r="B11" i="2"/>
  <c r="B10" i="2"/>
  <c r="B8" i="2"/>
  <c r="B7" i="2"/>
  <c r="B6" i="2"/>
  <c r="B3" i="2"/>
  <c r="H14" i="3"/>
  <c r="F14" i="3"/>
  <c r="B12" i="3"/>
  <c r="B11" i="3"/>
  <c r="B10" i="3"/>
  <c r="B9" i="3"/>
  <c r="B8" i="3"/>
  <c r="B7" i="3"/>
  <c r="B4" i="3"/>
  <c r="B14" i="3" s="1"/>
  <c r="B3" i="3"/>
  <c r="L15" i="1"/>
  <c r="B12" i="1"/>
  <c r="B13" i="1" s="1"/>
  <c r="B11" i="1"/>
  <c r="B10" i="1"/>
  <c r="B9" i="1"/>
  <c r="B8" i="1"/>
  <c r="B3" i="1"/>
  <c r="E14" i="3"/>
  <c r="I14" i="3"/>
  <c r="G14" i="3"/>
  <c r="K20" i="2"/>
  <c r="D20" i="2"/>
  <c r="J20" i="2"/>
  <c r="C20" i="2"/>
  <c r="E20" i="2"/>
  <c r="L12" i="1"/>
  <c r="L13" i="1" s="1"/>
  <c r="L14" i="1" s="1"/>
  <c r="L25" i="1" s="1"/>
  <c r="L11" i="1"/>
  <c r="L6" i="1"/>
  <c r="A1" i="2"/>
  <c r="A1" i="4"/>
  <c r="H23" i="1"/>
  <c r="I23" i="1"/>
  <c r="J23" i="1"/>
  <c r="H9" i="7" l="1"/>
  <c r="E6" i="7"/>
  <c r="M6" i="7"/>
  <c r="J9" i="7"/>
  <c r="C9" i="7"/>
  <c r="G11" i="7"/>
  <c r="D9" i="7"/>
  <c r="E9" i="7"/>
  <c r="K9" i="7"/>
  <c r="I20" i="7"/>
  <c r="E23" i="7"/>
  <c r="M23" i="7"/>
  <c r="L9" i="7"/>
  <c r="E14" i="7"/>
  <c r="M14" i="7"/>
  <c r="J20" i="7"/>
  <c r="F23" i="7"/>
  <c r="J11" i="7"/>
  <c r="G23" i="7"/>
  <c r="F9" i="7"/>
  <c r="C14" i="7"/>
  <c r="D20" i="7"/>
  <c r="L20" i="7"/>
  <c r="H23" i="7"/>
  <c r="G9" i="7"/>
  <c r="E20" i="7"/>
  <c r="M20" i="7"/>
  <c r="I23" i="7"/>
  <c r="F20" i="7"/>
  <c r="J23" i="7"/>
  <c r="H6" i="7"/>
  <c r="F6" i="7"/>
  <c r="G6" i="7"/>
  <c r="I9" i="7"/>
  <c r="J14" i="7"/>
  <c r="C23" i="7"/>
  <c r="K23" i="7"/>
  <c r="G12" i="7"/>
  <c r="G16" i="7"/>
  <c r="H12" i="7"/>
  <c r="H16" i="7"/>
  <c r="I16" i="7"/>
  <c r="I12" i="7"/>
  <c r="J12" i="7"/>
  <c r="J16" i="7"/>
  <c r="D14" i="7"/>
  <c r="I6" i="7"/>
  <c r="C11" i="7"/>
  <c r="K11" i="7"/>
  <c r="I14" i="7"/>
  <c r="D11" i="7"/>
  <c r="L11" i="7"/>
  <c r="K6" i="7"/>
  <c r="E11" i="7"/>
  <c r="M11" i="7"/>
  <c r="F11" i="7"/>
  <c r="L14" i="7"/>
  <c r="J6" i="7"/>
  <c r="H14" i="7"/>
  <c r="F14" i="7"/>
  <c r="G14" i="7"/>
  <c r="N11" i="1"/>
  <c r="M11" i="1"/>
  <c r="G16" i="2"/>
  <c r="E24" i="2"/>
  <c r="E1" i="2"/>
  <c r="J24" i="2"/>
  <c r="D24" i="2"/>
  <c r="E1" i="3"/>
  <c r="I23" i="2"/>
  <c r="G20" i="2"/>
  <c r="J14" i="3"/>
  <c r="D14" i="1"/>
  <c r="I24" i="2"/>
  <c r="B14" i="1"/>
  <c r="E6" i="1"/>
  <c r="E19" i="1" s="1"/>
  <c r="H24" i="1" s="1"/>
  <c r="I14" i="1"/>
  <c r="K25" i="1" s="1"/>
  <c r="M25" i="1" s="1"/>
  <c r="M14" i="1" s="1"/>
  <c r="C24" i="2"/>
  <c r="H24" i="2"/>
  <c r="L19" i="1"/>
  <c r="L24" i="1" s="1"/>
  <c r="B23" i="2"/>
  <c r="H14" i="1"/>
  <c r="G24" i="2"/>
  <c r="D13" i="1"/>
  <c r="E13" i="1" s="1"/>
  <c r="E14" i="1" s="1"/>
  <c r="K24" i="1"/>
  <c r="M24" i="1" s="1"/>
  <c r="L9" i="1"/>
  <c r="L8" i="1"/>
  <c r="L7" i="1"/>
  <c r="E16" i="2"/>
  <c r="J23" i="2"/>
  <c r="E23" i="2"/>
  <c r="K24" i="2"/>
  <c r="J25" i="1"/>
  <c r="M9" i="1"/>
  <c r="N9" i="1"/>
  <c r="N8" i="1"/>
  <c r="M8" i="1"/>
  <c r="I20" i="2"/>
  <c r="H20" i="2"/>
  <c r="K23" i="1"/>
  <c r="M23" i="1" s="1"/>
  <c r="M4" i="1" s="1"/>
  <c r="H6" i="1"/>
  <c r="H19" i="1" s="1"/>
  <c r="J24" i="1" s="1"/>
  <c r="N24" i="1" s="1"/>
  <c r="F6" i="1"/>
  <c r="F19" i="1" s="1"/>
  <c r="I24" i="1" s="1"/>
  <c r="E1" i="4"/>
  <c r="H25" i="7" l="1"/>
  <c r="H17" i="7"/>
  <c r="D12" i="7"/>
  <c r="D16" i="7"/>
  <c r="C16" i="7"/>
  <c r="C12" i="7"/>
  <c r="E12" i="7"/>
  <c r="E16" i="7"/>
  <c r="K12" i="7"/>
  <c r="K16" i="7"/>
  <c r="F12" i="7"/>
  <c r="F16" i="7"/>
  <c r="M12" i="7"/>
  <c r="M16" i="7"/>
  <c r="I25" i="7"/>
  <c r="I17" i="7"/>
  <c r="G25" i="7"/>
  <c r="G17" i="7"/>
  <c r="L12" i="7"/>
  <c r="L16" i="7"/>
  <c r="J25" i="7"/>
  <c r="J17" i="7"/>
  <c r="H25" i="1"/>
  <c r="N25" i="1" s="1"/>
  <c r="N14" i="1" s="1"/>
  <c r="I25" i="1"/>
  <c r="N23" i="1"/>
  <c r="N4" i="1" s="1"/>
  <c r="M6" i="1"/>
  <c r="M10" i="1" s="1"/>
  <c r="M12" i="1" s="1"/>
  <c r="M13" i="1" s="1"/>
  <c r="M15" i="1" s="1"/>
  <c r="J26" i="7" l="1"/>
  <c r="J31" i="7"/>
  <c r="J29" i="7"/>
  <c r="L17" i="7"/>
  <c r="L25" i="7"/>
  <c r="F17" i="7"/>
  <c r="F25" i="7"/>
  <c r="K17" i="7"/>
  <c r="K25" i="7"/>
  <c r="E17" i="7"/>
  <c r="E25" i="7"/>
  <c r="I31" i="7"/>
  <c r="I26" i="7"/>
  <c r="I29" i="7"/>
  <c r="M25" i="7"/>
  <c r="M17" i="7"/>
  <c r="C25" i="7"/>
  <c r="C17" i="7"/>
  <c r="D17" i="7"/>
  <c r="D25" i="7"/>
  <c r="G31" i="7"/>
  <c r="G26" i="7"/>
  <c r="G29" i="7"/>
  <c r="H31" i="7"/>
  <c r="H29" i="7"/>
  <c r="H26" i="7"/>
  <c r="N5" i="1"/>
  <c r="N6" i="1"/>
  <c r="N10" i="1" s="1"/>
  <c r="N12" i="1" s="1"/>
  <c r="N13" i="1" s="1"/>
  <c r="N15" i="1" s="1"/>
  <c r="M5" i="1"/>
  <c r="H36" i="7" l="1"/>
  <c r="H32" i="7"/>
  <c r="F26" i="7"/>
  <c r="F31" i="7"/>
  <c r="F29" i="7"/>
  <c r="M31" i="7"/>
  <c r="M26" i="7"/>
  <c r="M29" i="7"/>
  <c r="G36" i="7"/>
  <c r="G32" i="7"/>
  <c r="L29" i="7"/>
  <c r="L26" i="7"/>
  <c r="L31" i="7"/>
  <c r="D29" i="7"/>
  <c r="D31" i="7"/>
  <c r="D26" i="7"/>
  <c r="I32" i="7"/>
  <c r="I36" i="7"/>
  <c r="E31" i="7"/>
  <c r="E26" i="7"/>
  <c r="E29" i="7"/>
  <c r="J32" i="7"/>
  <c r="J36" i="7"/>
  <c r="C26" i="7"/>
  <c r="C31" i="7"/>
  <c r="C29" i="7"/>
  <c r="K26" i="7"/>
  <c r="K31" i="7"/>
  <c r="K29" i="7"/>
  <c r="D32" i="7" l="1"/>
  <c r="D36" i="7"/>
  <c r="L32" i="7"/>
  <c r="L36" i="7"/>
  <c r="J37" i="7"/>
  <c r="J40" i="7"/>
  <c r="J42" i="7" s="1"/>
  <c r="K32" i="7"/>
  <c r="K36" i="7"/>
  <c r="I37" i="7"/>
  <c r="I40" i="7"/>
  <c r="I42" i="7" s="1"/>
  <c r="M32" i="7"/>
  <c r="M36" i="7"/>
  <c r="F32" i="7"/>
  <c r="F36" i="7"/>
  <c r="E32" i="7"/>
  <c r="E36" i="7"/>
  <c r="C32" i="7"/>
  <c r="C36" i="7"/>
  <c r="C40" i="7" s="1"/>
  <c r="C42" i="7" s="1"/>
  <c r="G40" i="7"/>
  <c r="G42" i="7" s="1"/>
  <c r="H37" i="7"/>
  <c r="H40" i="7"/>
  <c r="H42" i="7" s="1"/>
  <c r="E37" i="7" l="1"/>
  <c r="E40" i="7"/>
  <c r="E42" i="7" s="1"/>
  <c r="F37" i="7"/>
  <c r="F40" i="7"/>
  <c r="F42" i="7" s="1"/>
  <c r="M37" i="7"/>
  <c r="M40" i="7"/>
  <c r="M42" i="7" s="1"/>
  <c r="D37" i="7"/>
  <c r="D40" i="7"/>
  <c r="D42" i="7" s="1"/>
  <c r="K37" i="7"/>
  <c r="K40" i="7"/>
  <c r="K42" i="7" s="1"/>
  <c r="L37" i="7"/>
  <c r="L40" i="7"/>
  <c r="L42" i="7" s="1"/>
  <c r="G37" i="7"/>
</calcChain>
</file>

<file path=xl/sharedStrings.xml><?xml version="1.0" encoding="utf-8"?>
<sst xmlns="http://schemas.openxmlformats.org/spreadsheetml/2006/main" count="17256" uniqueCount="8670">
  <si>
    <t>COMPANY NAME</t>
  </si>
  <si>
    <t>SCREENER.IN</t>
  </si>
  <si>
    <t>Narration</t>
  </si>
  <si>
    <t>Trailing</t>
  </si>
  <si>
    <t>Best Case</t>
  </si>
  <si>
    <t>Worst Case</t>
  </si>
  <si>
    <t>Sales</t>
  </si>
  <si>
    <t>Expenses</t>
  </si>
  <si>
    <t>Operating Profit</t>
  </si>
  <si>
    <t>Other Income</t>
  </si>
  <si>
    <t>Depreciation</t>
  </si>
  <si>
    <t>Interest</t>
  </si>
  <si>
    <t>Profit before tax</t>
  </si>
  <si>
    <t>Tax</t>
  </si>
  <si>
    <t>Net profit</t>
  </si>
  <si>
    <t>RATIOS:</t>
  </si>
  <si>
    <t>Price to earning</t>
  </si>
  <si>
    <t>Dividend Payout</t>
  </si>
  <si>
    <t>OPM</t>
  </si>
  <si>
    <t>TRENDS:</t>
  </si>
  <si>
    <t>BEST</t>
  </si>
  <si>
    <t>WORST</t>
  </si>
  <si>
    <t>Sales Growth</t>
  </si>
  <si>
    <t>Price to Earning</t>
  </si>
  <si>
    <t>Equity Share Capital</t>
  </si>
  <si>
    <t>Reserves</t>
  </si>
  <si>
    <t>Total</t>
  </si>
  <si>
    <t>Net Block</t>
  </si>
  <si>
    <t>Capital Work in Progress</t>
  </si>
  <si>
    <t>Investments</t>
  </si>
  <si>
    <t>Working Capital</t>
  </si>
  <si>
    <t>Face Value</t>
  </si>
  <si>
    <t>Cash from Operating Activity</t>
  </si>
  <si>
    <t>Cash from Investing Activity</t>
  </si>
  <si>
    <t>Cash from Financing Activity</t>
  </si>
  <si>
    <t>Net Cash Flow</t>
  </si>
  <si>
    <t>PLEASE DO NOT MAKE ANY CHANGES TO THIS SHEET</t>
  </si>
  <si>
    <t>PROFIT &amp; LOSS</t>
  </si>
  <si>
    <t>Report Date</t>
  </si>
  <si>
    <t>Quarters</t>
  </si>
  <si>
    <t>BALANCE SHEET</t>
  </si>
  <si>
    <t>CASH FLOW:</t>
  </si>
  <si>
    <t>Number of shares</t>
  </si>
  <si>
    <t>Current Price</t>
  </si>
  <si>
    <t>Debtors</t>
  </si>
  <si>
    <t>Inventory</t>
  </si>
  <si>
    <t>Debtor Days</t>
  </si>
  <si>
    <t>Inventory Turnover</t>
  </si>
  <si>
    <t>You can customize this workbook as you want.</t>
  </si>
  <si>
    <t>Please don't edit the "Data Sheet" only.</t>
  </si>
  <si>
    <t>After customization, you can upload this back on Screener.</t>
  </si>
  <si>
    <t>Upload on:</t>
  </si>
  <si>
    <t>Download your customized workbooks now onwards.</t>
  </si>
  <si>
    <t>Now whenever you will "Export to excel" from Screener, it will export your customized file.</t>
  </si>
  <si>
    <t>TESTING:</t>
  </si>
  <si>
    <t>This is a testing feature currently.</t>
  </si>
  <si>
    <t>How to use it?</t>
  </si>
  <si>
    <t>EPS</t>
  </si>
  <si>
    <t>Price</t>
  </si>
  <si>
    <t>Return on Equity</t>
  </si>
  <si>
    <t>Return on Capital Emp</t>
  </si>
  <si>
    <t>LATEST VERSION</t>
  </si>
  <si>
    <t>CURRENT VERSION</t>
  </si>
  <si>
    <t>TATA MOTORS LTD</t>
  </si>
  <si>
    <t>META</t>
  </si>
  <si>
    <t>10 YEARS</t>
  </si>
  <si>
    <t>7 YEARS</t>
  </si>
  <si>
    <t>5 YEARS</t>
  </si>
  <si>
    <t>3 YEARS</t>
  </si>
  <si>
    <t>RECENT</t>
  </si>
  <si>
    <t>Dividend Amount</t>
  </si>
  <si>
    <t>Borrowings</t>
  </si>
  <si>
    <t>Other Liabilities</t>
  </si>
  <si>
    <t>Other Assets</t>
  </si>
  <si>
    <t>No. of Equity Shares</t>
  </si>
  <si>
    <t>New Bonus Shares</t>
  </si>
  <si>
    <t>DERIVED:</t>
  </si>
  <si>
    <t>PRICE:</t>
  </si>
  <si>
    <t>Receivables</t>
  </si>
  <si>
    <t>Market Capitalization</t>
  </si>
  <si>
    <t>Raw Material Cost</t>
  </si>
  <si>
    <t>Change in Inventory</t>
  </si>
  <si>
    <t>Power and Fuel</t>
  </si>
  <si>
    <t>Other Mfr. Exp</t>
  </si>
  <si>
    <t>Employee Cost</t>
  </si>
  <si>
    <t>Selling and admin</t>
  </si>
  <si>
    <t>Other Expenses</t>
  </si>
  <si>
    <t>Cash &amp; Bank</t>
  </si>
  <si>
    <t>Face value</t>
  </si>
  <si>
    <t>Adjusted Equity Shares in Cr</t>
  </si>
  <si>
    <t>You can add custom formating, add conditional formating, add your own formulas… do ANYTHING.</t>
  </si>
  <si>
    <t xml:space="preserve"> https://www.screener.in/excel/</t>
  </si>
  <si>
    <r>
      <t xml:space="preserve">You can report any formula errors on the worksheet at: </t>
    </r>
    <r>
      <rPr>
        <b/>
        <sz val="11"/>
        <color theme="1"/>
        <rFont val="Calibri"/>
        <family val="2"/>
        <scheme val="minor"/>
      </rPr>
      <t>support@screener.in</t>
    </r>
  </si>
  <si>
    <t>YEARS</t>
  </si>
  <si>
    <t>LTM</t>
  </si>
  <si>
    <t>#</t>
  </si>
  <si>
    <t>INCOME STATEMENT</t>
  </si>
  <si>
    <t>SALES</t>
  </si>
  <si>
    <t>SALES GROWTH</t>
  </si>
  <si>
    <t>COGS</t>
  </si>
  <si>
    <t>COGS % SALES</t>
  </si>
  <si>
    <t>GROSS PROFIT</t>
  </si>
  <si>
    <t>SELLING&amp; GENERAL EXP</t>
  </si>
  <si>
    <t>S&amp;G % SALES</t>
  </si>
  <si>
    <t>EBITDA</t>
  </si>
  <si>
    <t>INTEREST</t>
  </si>
  <si>
    <t>INTEREST % SALES</t>
  </si>
  <si>
    <t>DEPRECIATION</t>
  </si>
  <si>
    <t>DEPRECIATION % SALES</t>
  </si>
  <si>
    <t>EARNING BEFORE TAX</t>
  </si>
  <si>
    <t>EBT%SALES</t>
  </si>
  <si>
    <t>TAX</t>
  </si>
  <si>
    <t>EFFECTIVE TAX RATE</t>
  </si>
  <si>
    <t>NET PROFIT</t>
  </si>
  <si>
    <t>NET MARGINS</t>
  </si>
  <si>
    <t>NO. OF EQUITY SHARE</t>
  </si>
  <si>
    <t>EPS GROWTH%</t>
  </si>
  <si>
    <t>DIDVIDEND PER SHARE</t>
  </si>
  <si>
    <t>DIVIDEND PAYOUT RATIO</t>
  </si>
  <si>
    <t>RETAINED EARNING</t>
  </si>
  <si>
    <t>TOTAL LIABILITIES</t>
  </si>
  <si>
    <t>FIXED ASSET NET BLOCK</t>
  </si>
  <si>
    <t>TOTAL NON CURRENT ASSETS</t>
  </si>
  <si>
    <t>TOTAL CURRENT ASSETS</t>
  </si>
  <si>
    <t>TOTAL ASSETS</t>
  </si>
  <si>
    <t>CHECK</t>
  </si>
  <si>
    <t>Cash from Operating Activity -</t>
  </si>
  <si>
    <t>Profit from operations</t>
  </si>
  <si>
    <t>Payables</t>
  </si>
  <si>
    <t>Loans Advances</t>
  </si>
  <si>
    <t>Other WC items</t>
  </si>
  <si>
    <t>Working capital changes</t>
  </si>
  <si>
    <t>Direct taxes</t>
  </si>
  <si>
    <t>Cash from Investing Activity -</t>
  </si>
  <si>
    <t>Fixed assets purchased</t>
  </si>
  <si>
    <t>Fixed assets sold</t>
  </si>
  <si>
    <t>Investments purchased</t>
  </si>
  <si>
    <t>Investments sold</t>
  </si>
  <si>
    <t>Interest received</t>
  </si>
  <si>
    <t>Dividends received</t>
  </si>
  <si>
    <t>Investment in group cos</t>
  </si>
  <si>
    <t>Redemp n Canc of Shares</t>
  </si>
  <si>
    <t>Acquisition of companies</t>
  </si>
  <si>
    <t>Inter corporate deposits</t>
  </si>
  <si>
    <t>Other investing items</t>
  </si>
  <si>
    <t>Cash from Financing Activity -</t>
  </si>
  <si>
    <t>Proceeds from shares</t>
  </si>
  <si>
    <t>Redemption of debentures</t>
  </si>
  <si>
    <t>Proceeds from borrowings</t>
  </si>
  <si>
    <t>Repayment of borrowings</t>
  </si>
  <si>
    <t>Interest paid fin</t>
  </si>
  <si>
    <t>Dividends paid</t>
  </si>
  <si>
    <t>Financial liabilities</t>
  </si>
  <si>
    <t>Other financing items</t>
  </si>
  <si>
    <t>CASH FLOW STATEMENTS</t>
  </si>
  <si>
    <t>CASH FROM OPERATING ACTIVITY</t>
  </si>
  <si>
    <t>OPERATING ACTICVITY</t>
  </si>
  <si>
    <t>INVESTING ACTIVITY</t>
  </si>
  <si>
    <t>CASH FROM INVESTING ACTIVITY</t>
  </si>
  <si>
    <t>FINANCING ACTIVITY</t>
  </si>
  <si>
    <t>CASH FROM FINANCING ACTIVITY</t>
  </si>
  <si>
    <t>NET CASH FLOW</t>
  </si>
  <si>
    <t>EBITDA GROWTH</t>
  </si>
  <si>
    <t>EBIT GROWTH</t>
  </si>
  <si>
    <t>NET PROFIT GROWTH</t>
  </si>
  <si>
    <t>DIDVIDEND GROWTH</t>
  </si>
  <si>
    <t>GROSS MARGIN</t>
  </si>
  <si>
    <t>EBITDA MARGIN</t>
  </si>
  <si>
    <t>EBT MARGIN</t>
  </si>
  <si>
    <t>EBIT MARGIN</t>
  </si>
  <si>
    <t>NET PROFIT MARGINS</t>
  </si>
  <si>
    <t>S&amp;G EXP % SALES</t>
  </si>
  <si>
    <t>OPERATINGINCOME%SALES</t>
  </si>
  <si>
    <t>RETURN ON CAPITAL EMPLOYED</t>
  </si>
  <si>
    <t>REATINED EARNING %</t>
  </si>
  <si>
    <t>RETURN ON EQUITY%</t>
  </si>
  <si>
    <t>SELF SUSTAINED GROWTH RATE</t>
  </si>
  <si>
    <t>INTEREST COVERAGE RATIO</t>
  </si>
  <si>
    <t>DEBTOR TURNOVER RATIO</t>
  </si>
  <si>
    <t>CREDITOR TURNOVER RATIO</t>
  </si>
  <si>
    <t>INVENTORY TURNOVER</t>
  </si>
  <si>
    <t>FIXED ASSET TURNOVER</t>
  </si>
  <si>
    <t>CAPITAL TURNOVER RATIO</t>
  </si>
  <si>
    <t>DEBTOR DAYS</t>
  </si>
  <si>
    <t>PAYABLE DAYS</t>
  </si>
  <si>
    <t>INVENTORY DAYS</t>
  </si>
  <si>
    <t>CASH CONVERSION CYCLE</t>
  </si>
  <si>
    <t>CFO/SALES</t>
  </si>
  <si>
    <t>CFO/TOTAL ASSET</t>
  </si>
  <si>
    <t>CFO/TOTAL DEBT</t>
  </si>
  <si>
    <t>MEAN</t>
  </si>
  <si>
    <t>MEADIAN</t>
  </si>
  <si>
    <t>TRENDS</t>
  </si>
  <si>
    <t>year weight</t>
  </si>
  <si>
    <t>year</t>
  </si>
  <si>
    <t>sales</t>
  </si>
  <si>
    <t>PARTICULARS</t>
  </si>
  <si>
    <t>PARTICULAR</t>
  </si>
  <si>
    <t>Total Liabilities</t>
  </si>
  <si>
    <t>TOTAL ASSET</t>
  </si>
  <si>
    <t>Equity Capital</t>
  </si>
  <si>
    <t>Borrowings -</t>
  </si>
  <si>
    <t>Long term Borrowings</t>
  </si>
  <si>
    <t>Short term Borrowings</t>
  </si>
  <si>
    <t>Lease Liabilities</t>
  </si>
  <si>
    <t>Other Borrowings</t>
  </si>
  <si>
    <t>Other Liabilities -</t>
  </si>
  <si>
    <t>Non controlling int</t>
  </si>
  <si>
    <t>Trade Payables</t>
  </si>
  <si>
    <t>Advance from Customers</t>
  </si>
  <si>
    <t>Other liability items</t>
  </si>
  <si>
    <t>Fixed Assets -</t>
  </si>
  <si>
    <t>Land</t>
  </si>
  <si>
    <t>Building</t>
  </si>
  <si>
    <t>Plant Machinery</t>
  </si>
  <si>
    <t>Equipments</t>
  </si>
  <si>
    <t>Furniture n fittings</t>
  </si>
  <si>
    <t>Vehicles</t>
  </si>
  <si>
    <t>Intangible Assets</t>
  </si>
  <si>
    <t>Other fixed assets</t>
  </si>
  <si>
    <t>Gross Block</t>
  </si>
  <si>
    <t>Accumulated Depreciation</t>
  </si>
  <si>
    <t xml:space="preserve"> </t>
  </si>
  <si>
    <t>NET BLOCK</t>
  </si>
  <si>
    <t>CWIP</t>
  </si>
  <si>
    <t>Other Assets -</t>
  </si>
  <si>
    <t>Inventories</t>
  </si>
  <si>
    <t>Trade receivables -</t>
  </si>
  <si>
    <t>Cash Equivalents</t>
  </si>
  <si>
    <t>Loans n Advances</t>
  </si>
  <si>
    <t>Other asset items</t>
  </si>
  <si>
    <t>Total Assets</t>
  </si>
  <si>
    <t>CALCULATION OF ROIC</t>
  </si>
  <si>
    <t>CURRENT ASSET-</t>
  </si>
  <si>
    <t>CURRENT LIABILITIES</t>
  </si>
  <si>
    <t>TOTAL CURRENT LIABILITIES</t>
  </si>
  <si>
    <t>NET WORKING CAPITAL</t>
  </si>
  <si>
    <t>TOTAL CURRENT ASSET</t>
  </si>
  <si>
    <t>NON CURRENT ASSET</t>
  </si>
  <si>
    <t>NET NON CURRENT ASSET</t>
  </si>
  <si>
    <t>INVESTED CAPITAL</t>
  </si>
  <si>
    <t>EBIT</t>
  </si>
  <si>
    <t>ROIC</t>
  </si>
  <si>
    <t>CALCULATION OF REINVESTMENT RATE</t>
  </si>
  <si>
    <t>NET CAPEX</t>
  </si>
  <si>
    <t>CHANGE IN WORKING CAPITAL</t>
  </si>
  <si>
    <t>MARGINAL TAX RATE</t>
  </si>
  <si>
    <t>EBIT(1-T)</t>
  </si>
  <si>
    <t>REINVESTMENT</t>
  </si>
  <si>
    <t>REINVESTMENT RATE</t>
  </si>
  <si>
    <t>4 YEAR AVERAGE</t>
  </si>
  <si>
    <t>4 YEAR MEDIAN</t>
  </si>
  <si>
    <t>CALCULATION OF GROWTH RATE</t>
  </si>
  <si>
    <t>INTRISIC GROWTH</t>
  </si>
  <si>
    <t>CALCULATION OF PV OF FCFF</t>
  </si>
  <si>
    <t>TAX RATE</t>
  </si>
  <si>
    <t>LESS: REINVESTMENT RATE</t>
  </si>
  <si>
    <t>FREE CASH FLOW FROM FIRM</t>
  </si>
  <si>
    <t>MID YEAR CONVENTION</t>
  </si>
  <si>
    <t>DISCOUNTING FACTOR</t>
  </si>
  <si>
    <t>PV OF FCFF</t>
  </si>
  <si>
    <t>EXPECTED GROWTH</t>
  </si>
  <si>
    <t>TERMINAL GROWTH</t>
  </si>
  <si>
    <t>WACC</t>
  </si>
  <si>
    <t>CALCULATION OF TERMINAL VALUE</t>
  </si>
  <si>
    <t>FCFF(N+1)</t>
  </si>
  <si>
    <t>TERMINAL GROWTH RATE</t>
  </si>
  <si>
    <t>TERMINAL VALUE</t>
  </si>
  <si>
    <t>CALCULATION OF EQUITY VALUE PER SHARE</t>
  </si>
  <si>
    <t>PV OF TERMINAL VALUE</t>
  </si>
  <si>
    <t>VALUE OF OPERATING ASSET</t>
  </si>
  <si>
    <t>ADD: CASH</t>
  </si>
  <si>
    <t>LESS:DEBT</t>
  </si>
  <si>
    <t>VALUE OF EQUITY</t>
  </si>
  <si>
    <t>NO. OF SHARE</t>
  </si>
  <si>
    <t>EQUITY VALUE PER SHARE</t>
  </si>
  <si>
    <t>SHARE PRICE</t>
  </si>
  <si>
    <t>DISCOUNT/PREMIUM</t>
  </si>
  <si>
    <t>COMPARABLE COMPANY VALUATION</t>
  </si>
  <si>
    <t>COMPANY</t>
  </si>
  <si>
    <t>TICKER</t>
  </si>
  <si>
    <t>SHARE OUTSTANDING</t>
  </si>
  <si>
    <t>EQUITY VALUE</t>
  </si>
  <si>
    <t>NET DEBT</t>
  </si>
  <si>
    <t>ENTERPRISE VALUE</t>
  </si>
  <si>
    <t>MARKET DATA</t>
  </si>
  <si>
    <t>REVENUE</t>
  </si>
  <si>
    <t>NET INCOME</t>
  </si>
  <si>
    <t>FINANCIALS</t>
  </si>
  <si>
    <t>S.No.</t>
  </si>
  <si>
    <t>Name</t>
  </si>
  <si>
    <t>Maruti Suzuki</t>
  </si>
  <si>
    <t>M &amp; M</t>
  </si>
  <si>
    <t>Tata Motors</t>
  </si>
  <si>
    <t>Hyundai Motor I</t>
  </si>
  <si>
    <t>Force Motors</t>
  </si>
  <si>
    <t>CMP Rs.</t>
  </si>
  <si>
    <t>No. Eq. Shares Cr.</t>
  </si>
  <si>
    <t>Debt Rs.Cr.</t>
  </si>
  <si>
    <t>Cash End Rs.Cr.</t>
  </si>
  <si>
    <t>EV Rs.Cr.</t>
  </si>
  <si>
    <t>Sales Rs.Cr.</t>
  </si>
  <si>
    <t>NP 12M Rs.Cr.</t>
  </si>
  <si>
    <t xml:space="preserve">Mar Cap Rs.Cr. </t>
  </si>
  <si>
    <t>Market Cap</t>
  </si>
  <si>
    <t>EBITDA Cr.</t>
  </si>
  <si>
    <t>Olectra Greentec</t>
  </si>
  <si>
    <t>Mercury EV-Tech</t>
  </si>
  <si>
    <t>Hindustan Motors</t>
  </si>
  <si>
    <t>EV</t>
  </si>
  <si>
    <t>EV/REVENUE</t>
  </si>
  <si>
    <t>EV/EBITDA</t>
  </si>
  <si>
    <t>P/E</t>
  </si>
  <si>
    <t>HIGH</t>
  </si>
  <si>
    <t>75th PERCENTILE</t>
  </si>
  <si>
    <t>AVERAGE</t>
  </si>
  <si>
    <t>MEDIAN</t>
  </si>
  <si>
    <t>25th PERCENTILE</t>
  </si>
  <si>
    <t>LOW</t>
  </si>
  <si>
    <t>VALUATION</t>
  </si>
  <si>
    <t>TATA MOTORS COMPARABLE VALUATION</t>
  </si>
  <si>
    <t>IMPLIED ENTERPRISE VALUE</t>
  </si>
  <si>
    <t>IMPLIED MARKET VALUE</t>
  </si>
  <si>
    <t>SHARES OUTSTANDING</t>
  </si>
  <si>
    <t>IMPLIED VALUE PER SHARE</t>
  </si>
  <si>
    <t>SOURCE: THE VALUATION SCHOOL, SCREENER.IN</t>
  </si>
  <si>
    <t>SENSITIVITY ANALYSIS</t>
  </si>
  <si>
    <t>COMPANY_NAME</t>
  </si>
  <si>
    <t>BSE</t>
  </si>
  <si>
    <t>NSE</t>
  </si>
  <si>
    <t>Industry</t>
  </si>
  <si>
    <t>20 MICRONS LTD</t>
  </si>
  <si>
    <t>20MICRONS</t>
  </si>
  <si>
    <t>Mining</t>
  </si>
  <si>
    <t>21ST CENTURY MANAGEMENT SERVICES LTD</t>
  </si>
  <si>
    <t>21STCENMGM</t>
  </si>
  <si>
    <t>Other Financial Services</t>
  </si>
  <si>
    <t>3I INFOTECH LTD</t>
  </si>
  <si>
    <t>3IINFOTECH</t>
  </si>
  <si>
    <t>IT Consulting &amp; Software</t>
  </si>
  <si>
    <t>3M (INDIA) LTD</t>
  </si>
  <si>
    <t>3M(INDIA)</t>
  </si>
  <si>
    <t>Diversified</t>
  </si>
  <si>
    <t>3M INDIA LTD</t>
  </si>
  <si>
    <t>3MINDIA</t>
  </si>
  <si>
    <t>3P LAND HOLDINGS LTD</t>
  </si>
  <si>
    <t>3PLAND</t>
  </si>
  <si>
    <t>Paper &amp; Paper Products</t>
  </si>
  <si>
    <t>5PAISA CAPITAL LTD</t>
  </si>
  <si>
    <t>5PAISA</t>
  </si>
  <si>
    <t>63 MOONS TECHNOLOGIES LTD</t>
  </si>
  <si>
    <t>63MOONS</t>
  </si>
  <si>
    <t>7NR RETAIL LTD</t>
  </si>
  <si>
    <t>Not Listed</t>
  </si>
  <si>
    <t>Specialty Retail</t>
  </si>
  <si>
    <t>7SEAS ENTERTAINMENT LTD</t>
  </si>
  <si>
    <t>Movies &amp; Entertainment</t>
  </si>
  <si>
    <t>8K MILES SOFTWARE SERVICES LTD</t>
  </si>
  <si>
    <t>8KMILES</t>
  </si>
  <si>
    <t>Internet Software &amp; Services</t>
  </si>
  <si>
    <t>A &amp; M FEBCON LTD</t>
  </si>
  <si>
    <t>Industrial Machinery</t>
  </si>
  <si>
    <t>A AND M JUMBO BAGS LTD</t>
  </si>
  <si>
    <t>AMJUMBO</t>
  </si>
  <si>
    <t>SME</t>
  </si>
  <si>
    <t>A INFRASTRUCTURE LTD</t>
  </si>
  <si>
    <t>Cement &amp; Cement Products</t>
  </si>
  <si>
    <t>A K  SPINTEX LTD</t>
  </si>
  <si>
    <t>Textiles</t>
  </si>
  <si>
    <t>A K CAPITAL SERVICES LTD</t>
  </si>
  <si>
    <t>Finance (including NBFCs)</t>
  </si>
  <si>
    <t>A.F. Enterprises Ltd</t>
  </si>
  <si>
    <t>AFEL</t>
  </si>
  <si>
    <t>Investment Companies</t>
  </si>
  <si>
    <t>A-1 ACID LTD</t>
  </si>
  <si>
    <t>Comm.Trading  &amp; Distribution</t>
  </si>
  <si>
    <t>A2Z INFRA ENGINEERING LTD</t>
  </si>
  <si>
    <t>A2ZINFRA</t>
  </si>
  <si>
    <t>Utilities:Non-Elec.</t>
  </si>
  <si>
    <t>AADHAAR VENTURES (INDIA) LTD</t>
  </si>
  <si>
    <t>AADHAAR VENTURES INDIA LTD</t>
  </si>
  <si>
    <t>AAKASH EXPLORATION SERVICES LTD</t>
  </si>
  <si>
    <t>AAKASH</t>
  </si>
  <si>
    <t>AANANDA LAKSHMI SPINNING MILLS LTD</t>
  </si>
  <si>
    <t>AANCHAL ISPAT LTD</t>
  </si>
  <si>
    <t>Iron &amp; Steel/Interm.Products</t>
  </si>
  <si>
    <t>AAR COMMERCIAL COMPANY LTD</t>
  </si>
  <si>
    <t>Distributors</t>
  </si>
  <si>
    <t>Aar Shyam India Investment Company Ltd</t>
  </si>
  <si>
    <t>AARSHYAM</t>
  </si>
  <si>
    <t>AAREY DRUGS &amp; PHARMACEUTICALS LTD</t>
  </si>
  <si>
    <t>Pharmaceuticals</t>
  </si>
  <si>
    <t>AARON INDUSTRIES LTD</t>
  </si>
  <si>
    <t>AARON</t>
  </si>
  <si>
    <t>Aartech Solonics Ltd</t>
  </si>
  <si>
    <t>AARTECH</t>
  </si>
  <si>
    <t>Heavy Electrical Equipment</t>
  </si>
  <si>
    <t>AARTI DRUGS LTD</t>
  </si>
  <si>
    <t>AARTIDRUGS</t>
  </si>
  <si>
    <t>AARTI INDUSTRIES LTD</t>
  </si>
  <si>
    <t>AARTIIND</t>
  </si>
  <si>
    <t>Commodity Chemicals</t>
  </si>
  <si>
    <t>AARV INFRATEL LTD</t>
  </si>
  <si>
    <t>AARVEE DENIMS &amp; EXPORTS LTD</t>
  </si>
  <si>
    <t>AARVEEDEN</t>
  </si>
  <si>
    <t>AARVI ENCON LTD</t>
  </si>
  <si>
    <t>AARVI</t>
  </si>
  <si>
    <t>AASHEE INFOTECH LTD</t>
  </si>
  <si>
    <t>AASWA TRADING &amp; EXPORTS LTD</t>
  </si>
  <si>
    <t>AAVAS FINANCIERS LTD</t>
  </si>
  <si>
    <t>AAVAS</t>
  </si>
  <si>
    <t xml:space="preserve">Housing Finance </t>
  </si>
  <si>
    <t>AAYUSH FOOD AND HERBS LTD</t>
  </si>
  <si>
    <t>Packaged Foods</t>
  </si>
  <si>
    <t>ABAN OFFSHORE LTD</t>
  </si>
  <si>
    <t>ABAN</t>
  </si>
  <si>
    <t>Exploration &amp; Production</t>
  </si>
  <si>
    <t>ABANS ENTERPRISES LTD</t>
  </si>
  <si>
    <t>ABB INDIA LTD</t>
  </si>
  <si>
    <t>ABB</t>
  </si>
  <si>
    <t>ABBOTT (INDIA) LTD</t>
  </si>
  <si>
    <t>ABBOT(INDIA)</t>
  </si>
  <si>
    <t>ABBOTT INDIA LTD</t>
  </si>
  <si>
    <t>ABBOTINDIA</t>
  </si>
  <si>
    <t>ABC (INDIA) LTD</t>
  </si>
  <si>
    <t>Surface Transportation</t>
  </si>
  <si>
    <t>ABC GAS INTERNATIONAL LTD</t>
  </si>
  <si>
    <t>Copper</t>
  </si>
  <si>
    <t>ABC INDIA LTD</t>
  </si>
  <si>
    <t>ABG SHIPYARD LTD</t>
  </si>
  <si>
    <t>ABGSHIP</t>
  </si>
  <si>
    <t>Commercial Vehicles</t>
  </si>
  <si>
    <t>ABHIJIT TRADING COMPANY LTD</t>
  </si>
  <si>
    <t>Other Food Products</t>
  </si>
  <si>
    <t>ABHINAV CAPITAL SERVICES LTD</t>
  </si>
  <si>
    <t>ABHINAV LEASING &amp; FINANCE LTD</t>
  </si>
  <si>
    <t>ABHISHEK FINLEASE LTD</t>
  </si>
  <si>
    <t>Consulting Services</t>
  </si>
  <si>
    <t>ABHISHEK INFRAVENTURES LTD</t>
  </si>
  <si>
    <t>Realty</t>
  </si>
  <si>
    <t>ABIRAMI FINANCIAL SERVICES (INDIA) LTD</t>
  </si>
  <si>
    <t>ABIRAMI FINANCIAL SERVICES INDIA LTD</t>
  </si>
  <si>
    <t>ABM INTERNATIONAL LTD</t>
  </si>
  <si>
    <t>ABMINTLTD</t>
  </si>
  <si>
    <t>Others</t>
  </si>
  <si>
    <t>ABM KNOWLEDGEWARE LTD</t>
  </si>
  <si>
    <t>IT Software Products</t>
  </si>
  <si>
    <t>ACC LTD</t>
  </si>
  <si>
    <t>ACC</t>
  </si>
  <si>
    <t>ACCEL LTD</t>
  </si>
  <si>
    <t>Storage Media &amp; Peripherals</t>
  </si>
  <si>
    <t>ACCELYA KALE SOLUTIONS LTD</t>
  </si>
  <si>
    <t>ACCELYA</t>
  </si>
  <si>
    <t>ACCORD SYNERGY LTD</t>
  </si>
  <si>
    <t>ACCORD</t>
  </si>
  <si>
    <t>ACCURACY SHIPPING LTD</t>
  </si>
  <si>
    <t>ACCURACY</t>
  </si>
  <si>
    <t>ACE EDUTREND LTD</t>
  </si>
  <si>
    <t>Education</t>
  </si>
  <si>
    <t>ACE INTEGRATED SOLUTIONS LTD</t>
  </si>
  <si>
    <t>ACEINTEG</t>
  </si>
  <si>
    <t>ACE MEN ENGG WORKS LTD</t>
  </si>
  <si>
    <t>ACE SOFTWARE EXPORTS LTD</t>
  </si>
  <si>
    <t>Achal Investments Ltd</t>
  </si>
  <si>
    <t>ACHAL</t>
  </si>
  <si>
    <t>ACI INFOCOM LTD</t>
  </si>
  <si>
    <t>ACKNIT INDUSTRIES LTD</t>
  </si>
  <si>
    <t>Other Apparels &amp; Accessories</t>
  </si>
  <si>
    <t>ACME RESOURCES LTD</t>
  </si>
  <si>
    <t>ACROW INDIA LTD.</t>
  </si>
  <si>
    <t>ACROW</t>
  </si>
  <si>
    <t>Iron &amp;amp; Steel Products</t>
  </si>
  <si>
    <t>ACRYSIL LTD</t>
  </si>
  <si>
    <t>Plastic Products</t>
  </si>
  <si>
    <t>ACTION CONSTRUCTION EQUIPMENT LTD</t>
  </si>
  <si>
    <t>ACE</t>
  </si>
  <si>
    <t>Transport Related Services</t>
  </si>
  <si>
    <t>ACTION FINANCIAL SERVICES (INDIA) LTD</t>
  </si>
  <si>
    <t>ACTION FINANCIAL SERVICES INDIA LTD</t>
  </si>
  <si>
    <t>ACTIVE CLOTHING CO LTD</t>
  </si>
  <si>
    <t>ADANI ENTERPRISES LTD</t>
  </si>
  <si>
    <t>ADANIENT</t>
  </si>
  <si>
    <t>ADANI GAS LTD</t>
  </si>
  <si>
    <t>ADANIGAS</t>
  </si>
  <si>
    <t>Integrated Oil &amp; Gas</t>
  </si>
  <si>
    <t>ADANI GREEN ENERGY LTD</t>
  </si>
  <si>
    <t>ADANIGREEN</t>
  </si>
  <si>
    <t>ADANI PORTS AND SPECIAL ECONOMIC ZONE LTD</t>
  </si>
  <si>
    <t>ADANIPORTS</t>
  </si>
  <si>
    <t>Marine Port &amp; Services</t>
  </si>
  <si>
    <t>ADANI POWER LTD</t>
  </si>
  <si>
    <t>ADANIPOWER</t>
  </si>
  <si>
    <t>Electric Utilities</t>
  </si>
  <si>
    <t>ADANI TRANSMISSION LTD</t>
  </si>
  <si>
    <t>ADANITRANS</t>
  </si>
  <si>
    <t>ADARSH MERCANTILE LTD</t>
  </si>
  <si>
    <t>ADARSH PLANT PROTECT LTD</t>
  </si>
  <si>
    <t>Agrochemicals</t>
  </si>
  <si>
    <t>ADC INDIA COMMUNICATIONS LTD</t>
  </si>
  <si>
    <t>Telecom Equipment</t>
  </si>
  <si>
    <t>ADCON CAPITAL SERVICES LTD</t>
  </si>
  <si>
    <t>ADDI INDUSTRIES LTD</t>
  </si>
  <si>
    <t>ADD-SHOP PROMOTIONS LTD</t>
  </si>
  <si>
    <t>ADF FOODS LTD</t>
  </si>
  <si>
    <t>ADFFOODS</t>
  </si>
  <si>
    <t>ADHARSHILA CAPITAL SERVICES LTD</t>
  </si>
  <si>
    <t>ADHBHUT INFRASTRUCTURE LTD</t>
  </si>
  <si>
    <t>ADHIRAJ DISTRIBUTORS LTD</t>
  </si>
  <si>
    <t>ADHUNIK INDUSTRIES LTD</t>
  </si>
  <si>
    <t>ADHUNIKIND</t>
  </si>
  <si>
    <t>ADHUNIK METALIKS LTD</t>
  </si>
  <si>
    <t>ADHUNIK</t>
  </si>
  <si>
    <t>ADI RASAYAN LTD</t>
  </si>
  <si>
    <t>Specialty Chemicals</t>
  </si>
  <si>
    <t>ADINATH EXIM RESOURCES LTD</t>
  </si>
  <si>
    <t>ADINATH TEXTILES LTD</t>
  </si>
  <si>
    <t>ADITRI INDUSTRIES LTD</t>
  </si>
  <si>
    <t>ADITYA BIRLA CAPITAL LTD</t>
  </si>
  <si>
    <t>ABCAPITAL</t>
  </si>
  <si>
    <t>Holding Companies</t>
  </si>
  <si>
    <t>ADITYA BIRLA FASHION AND RETAIL LTD</t>
  </si>
  <si>
    <t>ABFRL</t>
  </si>
  <si>
    <t>Department Stores</t>
  </si>
  <si>
    <t>ADITYA BIRLA MONEY LTD</t>
  </si>
  <si>
    <t>BIRLAMONEY</t>
  </si>
  <si>
    <t>ADITYA CONSUMER MARKETING LTD</t>
  </si>
  <si>
    <t>ADITYA ISPAT LTD</t>
  </si>
  <si>
    <t>ADITYA SPINNERS LTD</t>
  </si>
  <si>
    <t>ADITYA VISION LTD</t>
  </si>
  <si>
    <t>ADLABS ENTERTAINMENT LTD</t>
  </si>
  <si>
    <t>ADLABS</t>
  </si>
  <si>
    <t>Other Leisure Facilities</t>
  </si>
  <si>
    <t>AD-MANUM FINANCE LTD</t>
  </si>
  <si>
    <t>ADOR FONTECH LTD</t>
  </si>
  <si>
    <t>ADOR MULTIPRODUCTS LTD</t>
  </si>
  <si>
    <t>Personal Products</t>
  </si>
  <si>
    <t>ADOR WELDING LTD</t>
  </si>
  <si>
    <t>ADORWELD</t>
  </si>
  <si>
    <t>Other Industrial Goods</t>
  </si>
  <si>
    <t>ADROIT INFOTECH LTD</t>
  </si>
  <si>
    <t>ADROITINFO</t>
  </si>
  <si>
    <t>ADS DIAGNOSTIC LTD</t>
  </si>
  <si>
    <t>Healthcare Services</t>
  </si>
  <si>
    <t>ADVANCE LIFESTYLES LTD</t>
  </si>
  <si>
    <t>ADVANCE METERING TECHNOLOGY LTD</t>
  </si>
  <si>
    <t>ADVANCE PETROCHEMICALS LTD</t>
  </si>
  <si>
    <t>ADVANCE POWERINFRA TECH LTD</t>
  </si>
  <si>
    <t>ADVANCE SYNTEX LTD</t>
  </si>
  <si>
    <t>Containers &amp; Packaging</t>
  </si>
  <si>
    <t>ADVANCED ENZYME TECHNOLOGIES LTD</t>
  </si>
  <si>
    <t>ADVENZYMES</t>
  </si>
  <si>
    <t>Other Agricultural Products</t>
  </si>
  <si>
    <t>ADVANI HOTELS &amp; RESORTS (INDIA) LTD</t>
  </si>
  <si>
    <t>ADVANIHOTR</t>
  </si>
  <si>
    <t>Hotels</t>
  </si>
  <si>
    <t>ADVANI HOTELS &amp; RESORTS INDIA LTD</t>
  </si>
  <si>
    <t>ADVENT COMPUTER SERVICES LTD</t>
  </si>
  <si>
    <t>ADVIK CAPITAL LTD</t>
  </si>
  <si>
    <t>ADVIK LABORATORIES LTD</t>
  </si>
  <si>
    <t>ADVITIYA TRADE (INDIA) LTD</t>
  </si>
  <si>
    <t>ADVITIYA TRADE INDIA LTD</t>
  </si>
  <si>
    <t>AEGIS LOGISTICS LTD</t>
  </si>
  <si>
    <t>AEGISCHEM</t>
  </si>
  <si>
    <t>Oil Marketing &amp; Distribution</t>
  </si>
  <si>
    <t>AFFORDABLE ROBOTIC &amp; AUTOMATION LTD</t>
  </si>
  <si>
    <t>AGARWAL INDUSTRIAL CORPORATION LTD</t>
  </si>
  <si>
    <t>AGARIND</t>
  </si>
  <si>
    <t>Petrochemicals</t>
  </si>
  <si>
    <t>AGC NETWORKS LTD</t>
  </si>
  <si>
    <t>AGCNET</t>
  </si>
  <si>
    <t>AGI INFRA LTD</t>
  </si>
  <si>
    <t>AGIO PAPER &amp; INDUSTRIES LTD</t>
  </si>
  <si>
    <t>AGRIMONY COMMODITIES LTD</t>
  </si>
  <si>
    <t>AGRI-TECH (INDIA) LTD</t>
  </si>
  <si>
    <t>AGRITECH</t>
  </si>
  <si>
    <t>AGRI-TECH INDIA LTD</t>
  </si>
  <si>
    <t>AGRO PHOS (INDIA) LTD</t>
  </si>
  <si>
    <t>AGROPHOS</t>
  </si>
  <si>
    <t>AGRO PHOS INDIA LTD</t>
  </si>
  <si>
    <t>AGRO TECH FOODS LTD</t>
  </si>
  <si>
    <t>ATFL</t>
  </si>
  <si>
    <t>AHIMSA INDUSTRIES LTD</t>
  </si>
  <si>
    <t>AHIMSA</t>
  </si>
  <si>
    <t>AHLADA ENGINEERS LTD</t>
  </si>
  <si>
    <t>AHLADA</t>
  </si>
  <si>
    <t>AHLUWALIA CONTRACTS (INDIA) LTD</t>
  </si>
  <si>
    <t>AHLUCONT</t>
  </si>
  <si>
    <t>AHLUWALIA CONTRACTS INDIA LTD</t>
  </si>
  <si>
    <t>AHMEDABAD STEELCRAFT LTD</t>
  </si>
  <si>
    <t>AI CHAMPDANY INDUSTRIES LTD</t>
  </si>
  <si>
    <t>Jute &amp; Jute Products</t>
  </si>
  <si>
    <t>AIA ENGINEERING LTD</t>
  </si>
  <si>
    <t>AIAENG</t>
  </si>
  <si>
    <t>AIMCO PESTICIDES LTD</t>
  </si>
  <si>
    <t>AIRAN LTD</t>
  </si>
  <si>
    <t>AIRAN</t>
  </si>
  <si>
    <t>AIRO LAM LTD</t>
  </si>
  <si>
    <t>AIROLAM</t>
  </si>
  <si>
    <t>AISHWARYA TELECOM LTD</t>
  </si>
  <si>
    <t>AJANTA PHARMA LTD</t>
  </si>
  <si>
    <t>AJANTPHARM</t>
  </si>
  <si>
    <t>AJANTA SOYA LTD</t>
  </si>
  <si>
    <t>Edible Oils</t>
  </si>
  <si>
    <t>AJCON GLOBAL SERVICES LTD</t>
  </si>
  <si>
    <t>AJEL LTD</t>
  </si>
  <si>
    <t>AJMERA REALTY &amp; INFRA (INDIA) LTD</t>
  </si>
  <si>
    <t>AJMERA</t>
  </si>
  <si>
    <t>AJMERA REALTY &amp; INFRA INDIA LTD</t>
  </si>
  <si>
    <t>AJOONI BIOTECH LTD</t>
  </si>
  <si>
    <t>AJOONI</t>
  </si>
  <si>
    <t>AJWA FUN WORLD &amp; RESORT LTD</t>
  </si>
  <si>
    <t>AKAR AUTO INDUSTRIES LTD</t>
  </si>
  <si>
    <t>AKASH INFRA PROJECTS LTD</t>
  </si>
  <si>
    <t>AKASH</t>
  </si>
  <si>
    <t>AKASHDEEP METAL INDUSTRIES LTD</t>
  </si>
  <si>
    <t>AKG EXIM LTD</t>
  </si>
  <si>
    <t>AKG</t>
  </si>
  <si>
    <t>AKI (INDIA) LTD</t>
  </si>
  <si>
    <t>AKI INDIA LTD</t>
  </si>
  <si>
    <t>AKM LACE AND EMBROTEX LTD</t>
  </si>
  <si>
    <t>AKME STAR HOUSING FINANCE LTD</t>
  </si>
  <si>
    <t>AKSH OPTIFIBRE LTD</t>
  </si>
  <si>
    <t>AKSHOPTFBR</t>
  </si>
  <si>
    <t>Telecom Cables</t>
  </si>
  <si>
    <t>AKSHAR SPINTEX LTD</t>
  </si>
  <si>
    <t>AKSHARCHEM (INDIA) LTD</t>
  </si>
  <si>
    <t>AKSHARCHEM</t>
  </si>
  <si>
    <t>AKSHARCHEM INDIA LTD</t>
  </si>
  <si>
    <t>AKZO NOBEL (INDIA) LTD</t>
  </si>
  <si>
    <t>AKZO(INDIA)</t>
  </si>
  <si>
    <t>Furniture-Furnishing-Paints</t>
  </si>
  <si>
    <t>AKZO NOBEL INDIA LTD</t>
  </si>
  <si>
    <t>AKZOINDIA</t>
  </si>
  <si>
    <t>ALACRITY SECURITIES LTD</t>
  </si>
  <si>
    <t>ALAN SCOTT INDUSTRIES LTD</t>
  </si>
  <si>
    <t>ALANKIT LTD</t>
  </si>
  <si>
    <t>ALANKIT</t>
  </si>
  <si>
    <t>ALBERT DAVID LTD</t>
  </si>
  <si>
    <t>ALBERTDAVD</t>
  </si>
  <si>
    <t>ALCHEMIST CORPORATION LTD</t>
  </si>
  <si>
    <t>ALCHEMIST LTD</t>
  </si>
  <si>
    <t>ALCHEM</t>
  </si>
  <si>
    <t>ALCHEMIST REALTY LTD</t>
  </si>
  <si>
    <t>ALEMBIC LTD</t>
  </si>
  <si>
    <t>ALEMBICLTD</t>
  </si>
  <si>
    <t>ALEMBIC PHARMACEUTICALS LTD</t>
  </si>
  <si>
    <t>APLLTD</t>
  </si>
  <si>
    <t>ALEXANDER STAMPS AND COIN LTD</t>
  </si>
  <si>
    <t>ALFA ICA (INDIA) LTD</t>
  </si>
  <si>
    <t>ALFA ICA INDIA LTD</t>
  </si>
  <si>
    <t>ALFA TRANSFORMERS LTD</t>
  </si>
  <si>
    <t>Other Elect.Equip./ Prod.</t>
  </si>
  <si>
    <t>ALFAVISION OVERSEAS (INDIA) LTD</t>
  </si>
  <si>
    <t>ALFAVISION OVERSEAS INDIA LTD</t>
  </si>
  <si>
    <t>ALFRED HERBERT (INDIA) LTD</t>
  </si>
  <si>
    <t>ALFRED HERBERT INDIA LTD</t>
  </si>
  <si>
    <t>ALICON CASTALLOY LTD</t>
  </si>
  <si>
    <t>ALICON</t>
  </si>
  <si>
    <t>Aluminium</t>
  </si>
  <si>
    <t>ALKA (INDIA) LTD</t>
  </si>
  <si>
    <t>ALKA DIAMOND INDUSTRIES LTD</t>
  </si>
  <si>
    <t>ALKA INDIA LTD</t>
  </si>
  <si>
    <t>ALKA SECURITIES LTD</t>
  </si>
  <si>
    <t>ALKALI METALS LTD</t>
  </si>
  <si>
    <t>ALKALI</t>
  </si>
  <si>
    <t>ALKEM LABORATORIES LTD</t>
  </si>
  <si>
    <t>ALKEM</t>
  </si>
  <si>
    <t>ALKYL AMINES CHEMICALS LTD</t>
  </si>
  <si>
    <t>ALKYLAMINE</t>
  </si>
  <si>
    <t>ALLAHABAD BANK</t>
  </si>
  <si>
    <t>ALBK</t>
  </si>
  <si>
    <t>Banks</t>
  </si>
  <si>
    <t>ALLCARGO LOGISTICS LTD</t>
  </si>
  <si>
    <t>ALLCARGO</t>
  </si>
  <si>
    <t>Transportation - Logistics</t>
  </si>
  <si>
    <t>ALLIANCE INTEGRATED METALIKS LTD</t>
  </si>
  <si>
    <t>Iron &amp; Steel Products</t>
  </si>
  <si>
    <t>ALLIED COMPUTERS INTERNATIONAL ASIA LTD</t>
  </si>
  <si>
    <t>Computer Hardware</t>
  </si>
  <si>
    <t>ALLIED DIGITAL SERVICES LTD</t>
  </si>
  <si>
    <t>ADSL</t>
  </si>
  <si>
    <t>ALLSEC TECHNOLOGIES LTD</t>
  </si>
  <si>
    <t>ALLSEC</t>
  </si>
  <si>
    <t>BPO/KPO</t>
  </si>
  <si>
    <t>ALMONDZ GLOBAL SECURITIES LTD</t>
  </si>
  <si>
    <t>ALMONDZ</t>
  </si>
  <si>
    <t>ALNA TRADING &amp; EXPORTS LTD</t>
  </si>
  <si>
    <t>ALOK INDUSTRIES LTD</t>
  </si>
  <si>
    <t>ALOKTEXT</t>
  </si>
  <si>
    <t>ALPA LABORATORIES LTD</t>
  </si>
  <si>
    <t>ALPA</t>
  </si>
  <si>
    <t>Biotechnology</t>
  </si>
  <si>
    <t>ALPHAGEO (INDIA) LTD</t>
  </si>
  <si>
    <t>ALPHAGEO</t>
  </si>
  <si>
    <t>Oil Equipment &amp; Services</t>
  </si>
  <si>
    <t>ALPHAGEO INDIA LTD</t>
  </si>
  <si>
    <t>ALPINE HOUSING DEVELOPMENT CORPORATION LTD</t>
  </si>
  <si>
    <t>ALPS INDUSTRIES LTD</t>
  </si>
  <si>
    <t>ALPSINDUS</t>
  </si>
  <si>
    <t>Alps Motor Finance Ltd</t>
  </si>
  <si>
    <t>ALPSMOTOR</t>
  </si>
  <si>
    <t>ALSTONE TEXTILES (INDIA) LTD</t>
  </si>
  <si>
    <t>ALSTONE TEXTILES INDIA LTD</t>
  </si>
  <si>
    <t>ALUFLUORIDE LTD</t>
  </si>
  <si>
    <t>AMAL LTD</t>
  </si>
  <si>
    <t>AMANI TRADING &amp; EXPORTS LTD</t>
  </si>
  <si>
    <t>AMARA RAJA BATTERIES LTD</t>
  </si>
  <si>
    <t>AMARAJABAT</t>
  </si>
  <si>
    <t>Auto Parts &amp; Equipment</t>
  </si>
  <si>
    <t>AMARJOTHI SPINNING MILLS LTD</t>
  </si>
  <si>
    <t>AMARNATH SECURITIES LTD</t>
  </si>
  <si>
    <t>AMAZE ENTERTECH LTD</t>
  </si>
  <si>
    <t>AMBA ENTERPRISES LTD</t>
  </si>
  <si>
    <t>AMBALAL SARABHAI ENTERPRISES LTD</t>
  </si>
  <si>
    <t>AMBANI ORGANICS LTD</t>
  </si>
  <si>
    <t>AMBANIORG</t>
  </si>
  <si>
    <t>AMBAR PROTEIN INDUSTRIES LTD</t>
  </si>
  <si>
    <t>Ambassador Intra Holdings Ltd</t>
  </si>
  <si>
    <t>AIHL</t>
  </si>
  <si>
    <t>Comm.Trading  &amp;amp; Distribution</t>
  </si>
  <si>
    <t>AMBER ENTERPRISES (INDIA) LTD</t>
  </si>
  <si>
    <t>AMBER</t>
  </si>
  <si>
    <t>Consumer Electronics</t>
  </si>
  <si>
    <t>AMBER ENTERPRISES INDIA LTD</t>
  </si>
  <si>
    <t>AMBIKA COTTON MILLS LTD</t>
  </si>
  <si>
    <t>AMBIKCO</t>
  </si>
  <si>
    <t>AMBITION MICA LTD</t>
  </si>
  <si>
    <t>AMBUJA CEMENTS LTD</t>
  </si>
  <si>
    <t>AMBUJACEM</t>
  </si>
  <si>
    <t>AMCO (INDIA) LTD</t>
  </si>
  <si>
    <t>Fibres &amp; Plastics</t>
  </si>
  <si>
    <t>AMCO INDIA LTD</t>
  </si>
  <si>
    <t>AMD INDUSTRIES LTD</t>
  </si>
  <si>
    <t>AMDIND</t>
  </si>
  <si>
    <t>AMFORGE INDUSTRIES LTD</t>
  </si>
  <si>
    <t>AMIN TANNERY LTD</t>
  </si>
  <si>
    <t>AMINES &amp; PLASTICIZERS LTD</t>
  </si>
  <si>
    <t>AMIT INTERNATIONAL LTD</t>
  </si>
  <si>
    <t>AMIT SECURITIES LTD</t>
  </si>
  <si>
    <t>AMJ LAND HOLDINGS LTD</t>
  </si>
  <si>
    <t>AMJLAND</t>
  </si>
  <si>
    <t>AMRADEEP INDUSTRIES LTD</t>
  </si>
  <si>
    <t>AMRAPALI CAPITAL AND FINANCE SERVICES LTD</t>
  </si>
  <si>
    <t>AMRAPALI FINCAP LTD</t>
  </si>
  <si>
    <t>AMRAPALI INDUSTRIES LTD</t>
  </si>
  <si>
    <t>AMRAWORLD AGRICO LTD</t>
  </si>
  <si>
    <t>AMRIT CORP LTD</t>
  </si>
  <si>
    <t>AMRUTANJAN HEALTH CARE LTD</t>
  </si>
  <si>
    <t>AMRUTANJAN</t>
  </si>
  <si>
    <t>AMSONS APPARELS LTD</t>
  </si>
  <si>
    <t>ANAND PROJECTS LTD</t>
  </si>
  <si>
    <t>Construction &amp; Engineering</t>
  </si>
  <si>
    <t>ANANT RAJ LTD</t>
  </si>
  <si>
    <t>ANANTRAJ</t>
  </si>
  <si>
    <t>ANDHRA BANK</t>
  </si>
  <si>
    <t>ANDHRABANK</t>
  </si>
  <si>
    <t>ANDHRA CEMENTS LTD</t>
  </si>
  <si>
    <t>ANDHRACEMT</t>
  </si>
  <si>
    <t>ANDHRA PETROCHEMICALS LTD</t>
  </si>
  <si>
    <t>ANDREW YULE &amp; COMPANY LTD</t>
  </si>
  <si>
    <t>Tea &amp; Coffee</t>
  </si>
  <si>
    <t>ANERI FINCAP LTD</t>
  </si>
  <si>
    <t>ANG INDUSTRIES LTD</t>
  </si>
  <si>
    <t>ANGIND</t>
  </si>
  <si>
    <t>ANG LIFESCIENCES (INDIA) LTD</t>
  </si>
  <si>
    <t>ANG LIFESCIENCES INDIA LTD</t>
  </si>
  <si>
    <t>ANGEL FIBERS LTD</t>
  </si>
  <si>
    <t>ANI INTEGRATED SERVICES LTD</t>
  </si>
  <si>
    <t>AISL</t>
  </si>
  <si>
    <t>ANIK INDUSTRIES LTD</t>
  </si>
  <si>
    <t>ANIKINDS</t>
  </si>
  <si>
    <t>ANISHA IMPEX LTD</t>
  </si>
  <si>
    <t>ANJANI FINANCE LTD</t>
  </si>
  <si>
    <t>ANJANI FOODS LTD</t>
  </si>
  <si>
    <t>Misc.Commercial Services</t>
  </si>
  <si>
    <t>ANJANI PORTLAND CEMENT LTD</t>
  </si>
  <si>
    <t>APCL</t>
  </si>
  <si>
    <t>ANJANI SYNTHETICS LTD</t>
  </si>
  <si>
    <t>ANKA (INDIA) LTD</t>
  </si>
  <si>
    <t>Footwear</t>
  </si>
  <si>
    <t>ANKA INDIA LTD</t>
  </si>
  <si>
    <t>ANKIT METAL &amp; POWER LTD</t>
  </si>
  <si>
    <t>ANKITMETAL</t>
  </si>
  <si>
    <t>ANKUSH FINSTOCK LTD</t>
  </si>
  <si>
    <t>Anmol India Ltd</t>
  </si>
  <si>
    <t>ANMOL</t>
  </si>
  <si>
    <t>ANNA INFRASTRUCTURES LTD</t>
  </si>
  <si>
    <t>ANS INDUSTRIES LTD</t>
  </si>
  <si>
    <t>Non-alcoholic Beverages</t>
  </si>
  <si>
    <t>ANSAL BUILDWELL LTD</t>
  </si>
  <si>
    <t>ANSAL HOUSING AND CONSTRUCTION LTD</t>
  </si>
  <si>
    <t>ANSALHSG</t>
  </si>
  <si>
    <t>ANSAL PROPERTIES &amp; INFRASTRUCTURE LTD</t>
  </si>
  <si>
    <t>ANSALAPI</t>
  </si>
  <si>
    <t>ANSHUNI COMMERCIALS LTD</t>
  </si>
  <si>
    <t>ANTARCTICA LTD</t>
  </si>
  <si>
    <t>ANTGRAPHIC</t>
  </si>
  <si>
    <t>ANTARIKSH INDUSTRIES LTD</t>
  </si>
  <si>
    <t>ANUBHAV INDUSTRIAL RESOURCES LTD</t>
  </si>
  <si>
    <t>Real Estate Investment</t>
  </si>
  <si>
    <t>ANUBHAV INFRASTRUCTURE LTD</t>
  </si>
  <si>
    <t>ANUH PHARMA LTD</t>
  </si>
  <si>
    <t>ANUP MALLEABLE LTD</t>
  </si>
  <si>
    <t>ANUPAM FINSERV LTD</t>
  </si>
  <si>
    <t>APAR INDUSTRIES LTD</t>
  </si>
  <si>
    <t>APARINDS</t>
  </si>
  <si>
    <t>APCOTEX INDUSTRIES LTD</t>
  </si>
  <si>
    <t>APCOTEXIND</t>
  </si>
  <si>
    <t>APEX FROZEN FOODS LTD</t>
  </si>
  <si>
    <t>APEX</t>
  </si>
  <si>
    <t>APEX HOME FINANCE LTD</t>
  </si>
  <si>
    <t>APIS (INDIA) LTD</t>
  </si>
  <si>
    <t>APIS INDIA LTD</t>
  </si>
  <si>
    <t>APL APOLLO TUBES LTD</t>
  </si>
  <si>
    <t>APLAPOLLO</t>
  </si>
  <si>
    <t>APLAB LTD</t>
  </si>
  <si>
    <t>Aplaya Creations Ltd</t>
  </si>
  <si>
    <t>APLAYA</t>
  </si>
  <si>
    <t>APM INDUSTRIES LTD</t>
  </si>
  <si>
    <t>APOLLO FINVEST (INDIA) LTD</t>
  </si>
  <si>
    <t>APOLLO FINVEST INDIA LTD</t>
  </si>
  <si>
    <t>APOLLO HOSPITALS ENTERPRISE LTD</t>
  </si>
  <si>
    <t>APOLLOHOSP</t>
  </si>
  <si>
    <t>Healthcare Facilities</t>
  </si>
  <si>
    <t>APOLLO MICRO SYSTEMS LTD</t>
  </si>
  <si>
    <t>APOLLO</t>
  </si>
  <si>
    <t>Defence</t>
  </si>
  <si>
    <t>APOLLO PIPES LTD</t>
  </si>
  <si>
    <t>APOLLO SINDOORI HOTELS LTD</t>
  </si>
  <si>
    <t>APOLSINHOT</t>
  </si>
  <si>
    <t>APOLLO TRICOAT TUBES LTD</t>
  </si>
  <si>
    <t>APOLLO TYRES LTD</t>
  </si>
  <si>
    <t>APOLLOTYRE</t>
  </si>
  <si>
    <t>Auto Tyres &amp; Rubber Products</t>
  </si>
  <si>
    <t>APOORVA LEASING FINANCE AND INVESTMENT COMPANY LTD</t>
  </si>
  <si>
    <t>APPLE FINANCE LTD</t>
  </si>
  <si>
    <t>APTECH LTD</t>
  </si>
  <si>
    <t>APTECHT</t>
  </si>
  <si>
    <t>IT Training Services</t>
  </si>
  <si>
    <t>APUNKA INVEST COMMERCIAL LTD</t>
  </si>
  <si>
    <t>AQUA PUMPS INFRA VENTURES LTD</t>
  </si>
  <si>
    <t>ARAMBHAN HOSPITALITY SERVICES LTD</t>
  </si>
  <si>
    <t>Restaurants</t>
  </si>
  <si>
    <t>ARC FINANCE LTD</t>
  </si>
  <si>
    <t>ARCEE INDUSTRIES LTD</t>
  </si>
  <si>
    <t>ARCHANA SOFTWARE LTD</t>
  </si>
  <si>
    <t>ARCHIDPLY INDUSTRIES LTD</t>
  </si>
  <si>
    <t>ARCHIDPLY</t>
  </si>
  <si>
    <t>Forest Products</t>
  </si>
  <si>
    <t>ARCHIES LTD</t>
  </si>
  <si>
    <t>ARCHIES</t>
  </si>
  <si>
    <t xml:space="preserve">Gift Articles-Toys &amp; Cards </t>
  </si>
  <si>
    <t>ARCHIT ORGANOSYS LTD</t>
  </si>
  <si>
    <t>ARCOTECH LTD</t>
  </si>
  <si>
    <t>ARCOTECH</t>
  </si>
  <si>
    <t>ARDI INVESTMENT &amp; TRADING LTD</t>
  </si>
  <si>
    <t>AREX INDUSTRIES LTD</t>
  </si>
  <si>
    <t>ARFIN (INDIA) LTD</t>
  </si>
  <si>
    <t>ARFIN INDIA LTD</t>
  </si>
  <si>
    <t>ARIES AGRO LTD</t>
  </si>
  <si>
    <t>ARIES</t>
  </si>
  <si>
    <t>Fertilizers</t>
  </si>
  <si>
    <t>ARIHANT CAPITAL MARKETS LTD</t>
  </si>
  <si>
    <t>ARIHANT FOUNDATIONS &amp; HOUSING LTD</t>
  </si>
  <si>
    <t>ARIHANT</t>
  </si>
  <si>
    <t>ARIHANT INSTITUTE LTD</t>
  </si>
  <si>
    <t>ARIHANT SUPERSTRUCTURES LTD</t>
  </si>
  <si>
    <t>ARIHANTSUP</t>
  </si>
  <si>
    <t>ARIHANT TOURNESOL LTD</t>
  </si>
  <si>
    <t>ARIHANT'S SECURITIES LTD</t>
  </si>
  <si>
    <t>ARIS INTERNATIONAL LTD</t>
  </si>
  <si>
    <t>ARMAN FINANCIAL SERVICES LTD</t>
  </si>
  <si>
    <t>ARMANFIN</t>
  </si>
  <si>
    <t>Arman Holdings Ltd</t>
  </si>
  <si>
    <t>ARMAN</t>
  </si>
  <si>
    <t>ARMS PAPER LTD</t>
  </si>
  <si>
    <t>ARNAV CORPORATION LTD</t>
  </si>
  <si>
    <t>Publishing</t>
  </si>
  <si>
    <t>ARNOLD HOLDINGS LTD</t>
  </si>
  <si>
    <t>ARO GRANITE INDUSTRIES LTD</t>
  </si>
  <si>
    <t>AROGRANITE</t>
  </si>
  <si>
    <t>Construction Materials</t>
  </si>
  <si>
    <t>AROMA ENTERPRISES (INDIA) LTD</t>
  </si>
  <si>
    <t>AROMA ENTERPRISES INDIA LTD</t>
  </si>
  <si>
    <t>ARROW GREENTECH LTD</t>
  </si>
  <si>
    <t>ARROWGREEN</t>
  </si>
  <si>
    <t>ARROW TEXTILES LTD</t>
  </si>
  <si>
    <t>ARROWTEX</t>
  </si>
  <si>
    <t>ARSHIYA LTD</t>
  </si>
  <si>
    <t>ARSHIYA</t>
  </si>
  <si>
    <t>ARSS INFRASTRUCTURE PROJECTS LTD</t>
  </si>
  <si>
    <t>ARSSINFRA</t>
  </si>
  <si>
    <t>ART NIRMAN LTD</t>
  </si>
  <si>
    <t>ARTNIRMAN</t>
  </si>
  <si>
    <t>ARTECH POWER &amp; TRADING LTD</t>
  </si>
  <si>
    <t>Electronic Components</t>
  </si>
  <si>
    <t>ARTEFACT PROJECTS LTD</t>
  </si>
  <si>
    <t>Artemis Electricals Ltd</t>
  </si>
  <si>
    <t>ARTEMISELC</t>
  </si>
  <si>
    <t>Non-Durable Household Prod.</t>
  </si>
  <si>
    <t>ARTEMIS GLOBAL LIFE SCIENCES LTD</t>
  </si>
  <si>
    <t>AGLSL</t>
  </si>
  <si>
    <t>ARTSON ENGINEERING LTD</t>
  </si>
  <si>
    <t>ARUNA HOTELS LTD</t>
  </si>
  <si>
    <t>ARVEE LABORATORIES (INDIA) LTD</t>
  </si>
  <si>
    <t>ARVEE</t>
  </si>
  <si>
    <t>ARVEE LABORATORIES INDIA LTD</t>
  </si>
  <si>
    <t>Arvind Fashions Ltd</t>
  </si>
  <si>
    <t>ARVINDFASN</t>
  </si>
  <si>
    <t>Other Apparels &amp;amp; Accessories</t>
  </si>
  <si>
    <t>ARVIND LTD</t>
  </si>
  <si>
    <t>ARVIND</t>
  </si>
  <si>
    <t>ARVIND SMARTSPACES LTD</t>
  </si>
  <si>
    <t>ARVSMART</t>
  </si>
  <si>
    <t>ARYAMAN CAPITAL MARKETS LTD</t>
  </si>
  <si>
    <t>ARYAMAN FINANCIAL SERVICES LTD</t>
  </si>
  <si>
    <t>Aryan Share and Stock Brokers Ltd</t>
  </si>
  <si>
    <t>ARYAN</t>
  </si>
  <si>
    <t>ASAHI INDIA GLASS LTD</t>
  </si>
  <si>
    <t>ASAHIINDIA</t>
  </si>
  <si>
    <t>ASAHI INDUSTRIES LTD</t>
  </si>
  <si>
    <t>ASAHI SONGWON COLORS LTD</t>
  </si>
  <si>
    <t>ASAHISONG</t>
  </si>
  <si>
    <t>ASHAPURA INTIMATES FASHION LTD</t>
  </si>
  <si>
    <t>AIFL</t>
  </si>
  <si>
    <t>ASHAPURA MINECHEM LTD</t>
  </si>
  <si>
    <t>ASHAPURMIN</t>
  </si>
  <si>
    <t>Ashapuri Gold Ornament Ltd</t>
  </si>
  <si>
    <t>AGOL</t>
  </si>
  <si>
    <t>ASHARI AGENCIES LTD</t>
  </si>
  <si>
    <t>ASHIANA AGRO INDUSTRIES LTD</t>
  </si>
  <si>
    <t>ASHIANA HOUSING LTD</t>
  </si>
  <si>
    <t>ASHIANA</t>
  </si>
  <si>
    <t>ASHIANA ISPAT LTD</t>
  </si>
  <si>
    <t>ASHIKA CREDIT CAPITAL LTD.</t>
  </si>
  <si>
    <t>ASHIKACR</t>
  </si>
  <si>
    <t>ASHIMA LTD</t>
  </si>
  <si>
    <t>ASHIMASYN</t>
  </si>
  <si>
    <t>ASHIRWAD CAPITAL LTD</t>
  </si>
  <si>
    <t>ASHIRWAD STEELS &amp; INDUSTRIES LTD</t>
  </si>
  <si>
    <t>ASHISH POLYPLAST LTD</t>
  </si>
  <si>
    <t>ASHNISHA INDUSTRIES LTD</t>
  </si>
  <si>
    <t>ASHNOOR TEXTILE MILLS LTD</t>
  </si>
  <si>
    <t>ASHOK ALCO-CHEM LTD</t>
  </si>
  <si>
    <t>ASHOK LEYLAND LTD</t>
  </si>
  <si>
    <t>ASHOKLEY</t>
  </si>
  <si>
    <t>ASHOKA BUILDCON LTD</t>
  </si>
  <si>
    <t>ASHOKA</t>
  </si>
  <si>
    <t>Roads &amp; Highways</t>
  </si>
  <si>
    <t>ASHOKA METCAST LTD</t>
  </si>
  <si>
    <t>ASHOKA REFINERIES LTD</t>
  </si>
  <si>
    <t>ASHRAM ONLINE COM LTD</t>
  </si>
  <si>
    <t>ASHUTOSH PAPER MILLS LTD</t>
  </si>
  <si>
    <t>ASI INDUSTRIES LTD</t>
  </si>
  <si>
    <t>ASIA CAPITAL LTD</t>
  </si>
  <si>
    <t>ASIA PACK LTD</t>
  </si>
  <si>
    <t>ASIAN FLORA LTD</t>
  </si>
  <si>
    <t>ASIAN GRANITO (INDIA) LTD</t>
  </si>
  <si>
    <t>ASIANTILES</t>
  </si>
  <si>
    <t>ASIAN GRANITO INDIA LTD</t>
  </si>
  <si>
    <t>ASIAN HOTELS EAST LTD</t>
  </si>
  <si>
    <t>AHLEAST</t>
  </si>
  <si>
    <t>ASIAN HOTELS NORTH LTD</t>
  </si>
  <si>
    <t>ASIANHOTNR</t>
  </si>
  <si>
    <t>ASIAN HOTELS WEST LTD</t>
  </si>
  <si>
    <t>AHLWEST</t>
  </si>
  <si>
    <t>ASIAN OILFIELD SERVICES LTD</t>
  </si>
  <si>
    <t>ASIAN PAINTS LTD</t>
  </si>
  <si>
    <t>ASIANPAINT</t>
  </si>
  <si>
    <t>ASIAN PETROPRODUCTS &amp; EXPORTS LTD</t>
  </si>
  <si>
    <t>ASIAN STAR CO LTD</t>
  </si>
  <si>
    <t>ASIAN TEA &amp; EXPORTS LTD</t>
  </si>
  <si>
    <t>ASIS LOGISTICS LTD</t>
  </si>
  <si>
    <t>ASISL</t>
  </si>
  <si>
    <t>ASIT C MEHTA FINANCIAL SERVICES LTD</t>
  </si>
  <si>
    <t>ASL INDUSTRIES LTD</t>
  </si>
  <si>
    <t>ASLIND</t>
  </si>
  <si>
    <t>ASM TECHNOLOGIES LTD</t>
  </si>
  <si>
    <t>ASPINWALL AND COMPANY LTD</t>
  </si>
  <si>
    <t>ASPINWALL</t>
  </si>
  <si>
    <t>ASPIRA PATHLAB &amp; DIAGNOSTICS LTD</t>
  </si>
  <si>
    <t>ASSAM COMPANY (INDIA) LTD</t>
  </si>
  <si>
    <t>ASSAMCO</t>
  </si>
  <si>
    <t>ASSAM COMPANY INDIA LTD</t>
  </si>
  <si>
    <t>ASSOCIATED ALCOHOLS &amp; BREWERIES LTD</t>
  </si>
  <si>
    <t>Breweries &amp; Distilleries</t>
  </si>
  <si>
    <t>ASTEC LIFESCIENCES LTD</t>
  </si>
  <si>
    <t>ASTEC</t>
  </si>
  <si>
    <t>ASTER DM HEALTHCARE LTD</t>
  </si>
  <si>
    <t>ASTERDM</t>
  </si>
  <si>
    <t>ASTRA MICROWAVE PRODUCTS LTD</t>
  </si>
  <si>
    <t>ASTRAMICRO</t>
  </si>
  <si>
    <t>ASTRAL POLY TECHNIK LTD</t>
  </si>
  <si>
    <t>ASTRAL</t>
  </si>
  <si>
    <t>ASTRAZENECA PHARMA (INDIA) LTD</t>
  </si>
  <si>
    <t>ASTRAZEN</t>
  </si>
  <si>
    <t>ASTRAZENECA PHARMA INDIA LTD</t>
  </si>
  <si>
    <t>ASTRON PAPER &amp; BOARD MILL LTD</t>
  </si>
  <si>
    <t>ASTRON</t>
  </si>
  <si>
    <t>ASUTOSH ENTERPRISES LTD</t>
  </si>
  <si>
    <t>ASYA INFOSOFT LTD</t>
  </si>
  <si>
    <t>ATHARV ENTERPRISES LTD</t>
  </si>
  <si>
    <t>ATHENA CONSTRUCTIONS LTD</t>
  </si>
  <si>
    <t>Athena Global Technologies Ltd-$</t>
  </si>
  <si>
    <t>ATHENAGLO</t>
  </si>
  <si>
    <t>ATISHAY LTD</t>
  </si>
  <si>
    <t>ATLANTA DEVCON LTD</t>
  </si>
  <si>
    <t>ATLANTA LTD</t>
  </si>
  <si>
    <t>ATLANTA</t>
  </si>
  <si>
    <t>ATLAS CYCLES HARYANA LTD</t>
  </si>
  <si>
    <t>ATLASCYCLE</t>
  </si>
  <si>
    <t>2/3 Wheelers</t>
  </si>
  <si>
    <t>ATLAS JEWELLERY (INDIA) LTD</t>
  </si>
  <si>
    <t>ATLAS JEWELLERY INDIA LTD</t>
  </si>
  <si>
    <t>ATUL AUTO LTD</t>
  </si>
  <si>
    <t>ATULAUTO</t>
  </si>
  <si>
    <t>ATUL LTD</t>
  </si>
  <si>
    <t>ATUL</t>
  </si>
  <si>
    <t>ATV PROJECTS (INDIA) LTD</t>
  </si>
  <si>
    <t>ATV PROJECTS INDIA LTD</t>
  </si>
  <si>
    <t>AU SMALL FINANCE BANK LTD</t>
  </si>
  <si>
    <t>AUBANK</t>
  </si>
  <si>
    <t>AUNDE FAZE THREE AUTOFAB LTD</t>
  </si>
  <si>
    <t>AURANGABAD DISTILLERY LTD</t>
  </si>
  <si>
    <t>AURDIS</t>
  </si>
  <si>
    <t>AURIONPRO SOLUTIONS LTD</t>
  </si>
  <si>
    <t>AURIONPRO</t>
  </si>
  <si>
    <t>AURO LABORATORIES LTD</t>
  </si>
  <si>
    <t>AUROBINDO PHARMA LTD</t>
  </si>
  <si>
    <t>AUROPHARMA</t>
  </si>
  <si>
    <t>AUROMA COKE LTD</t>
  </si>
  <si>
    <t>Coal</t>
  </si>
  <si>
    <t>AUSOM ENTERPRISE LTD</t>
  </si>
  <si>
    <t>AUSOMENT</t>
  </si>
  <si>
    <t>AUSTIN ENGINEERING CO LTD</t>
  </si>
  <si>
    <t>AUTHUM INVESTMENT &amp; INFRASTRUCTURE LTD</t>
  </si>
  <si>
    <t>AUTO PINS (INDIA) LTD</t>
  </si>
  <si>
    <t>AUTO PINS INDIA LTD</t>
  </si>
  <si>
    <t>AUTOLINE INDUSTRIES LTD</t>
  </si>
  <si>
    <t>AUTOIND</t>
  </si>
  <si>
    <t>AUTOLITE (INDIA) LTD</t>
  </si>
  <si>
    <t>AUTOLITIND</t>
  </si>
  <si>
    <t>AUTOLITE INDIA LTD</t>
  </si>
  <si>
    <t>AUTOMOBILE CORPORATION OF GOA LTD</t>
  </si>
  <si>
    <t>AUTOMOTIVE AXLES LTD</t>
  </si>
  <si>
    <t>AUTOAXLES</t>
  </si>
  <si>
    <t>AUTOMOTIVE STAMPINGS AND ASSEMBLIES LTD</t>
  </si>
  <si>
    <t>ASAL</t>
  </si>
  <si>
    <t>AUTORIDERS INTERNATIONAL LTD</t>
  </si>
  <si>
    <t>AUTUMN BUILDERS LTD</t>
  </si>
  <si>
    <t>AVADH SUGAR &amp; ENERGY LTD</t>
  </si>
  <si>
    <t>AVADHSUGAR</t>
  </si>
  <si>
    <t>Sugar</t>
  </si>
  <si>
    <t>AVAILABLE FINANCE LTD</t>
  </si>
  <si>
    <t>AVANCE TECHNOLOGIES LTD</t>
  </si>
  <si>
    <t>AVANTEL LTD</t>
  </si>
  <si>
    <t>AVANTI FEEDS LTD</t>
  </si>
  <si>
    <t>AVANTIFEED</t>
  </si>
  <si>
    <t>ITC LTD</t>
  </si>
  <si>
    <t>ITC</t>
  </si>
  <si>
    <t>AVG LOGISTICS LTD</t>
  </si>
  <si>
    <t>AVG</t>
  </si>
  <si>
    <t>AVI POLYMERS LTD</t>
  </si>
  <si>
    <t>AVI PRODUCTS (INDIA) LTD</t>
  </si>
  <si>
    <t>AVI PRODUCTS INDIA LTD</t>
  </si>
  <si>
    <t>AVIVA INDUSTRIES LTD</t>
  </si>
  <si>
    <t>AVON LIFESCIENCES LTD</t>
  </si>
  <si>
    <t>AVON MOLDPLAST LTD</t>
  </si>
  <si>
    <t>AVONMPL</t>
  </si>
  <si>
    <t>AVONMORE CAPITAL &amp; MANAGEMENT SERVICES LTD</t>
  </si>
  <si>
    <t>AVSL INDUSTRIES LTD</t>
  </si>
  <si>
    <t>AVSL</t>
  </si>
  <si>
    <t>AVT NATURAL PRODUCTS LTD</t>
  </si>
  <si>
    <t>AVTNPL</t>
  </si>
  <si>
    <t>AVTIL ENTERPRISE LTD</t>
  </si>
  <si>
    <t>AXEL POLYMERS LTD</t>
  </si>
  <si>
    <t>AXIS BANK LTD</t>
  </si>
  <si>
    <t>AXISBANK</t>
  </si>
  <si>
    <t>AXISCADES ENGINEERING TECHNOLOGIES LTD</t>
  </si>
  <si>
    <t>AXISCADES</t>
  </si>
  <si>
    <t>Axita Cotton Ltd</t>
  </si>
  <si>
    <t>AXITA</t>
  </si>
  <si>
    <t>AXON VENTURES LTD</t>
  </si>
  <si>
    <t>AXTEL INDUSTRIES LTD</t>
  </si>
  <si>
    <t>AYEPEE LAMITUBES LTD</t>
  </si>
  <si>
    <t>AYM SYNTEX LTD</t>
  </si>
  <si>
    <t>AYMSYNTEX</t>
  </si>
  <si>
    <t>AYOKI MERCANTILE LTD</t>
  </si>
  <si>
    <t>B  P  CAPITAL LTD</t>
  </si>
  <si>
    <t>B &amp; A LTD</t>
  </si>
  <si>
    <t>B A G FILMS AND MEDIA LTD</t>
  </si>
  <si>
    <t>BAGFILMS</t>
  </si>
  <si>
    <t>Broadcasting &amp; Cable TV</t>
  </si>
  <si>
    <t>B C  POWER CONTROLS LTD</t>
  </si>
  <si>
    <t>B L KASHYAP AND SONS LTD</t>
  </si>
  <si>
    <t>BLKASHYAP</t>
  </si>
  <si>
    <t>B N RATHI SECURITIES LTD</t>
  </si>
  <si>
    <t>B&amp;A PACKAGING (INDIA) LTD</t>
  </si>
  <si>
    <t>B&amp;A PACKAGING INDIA LTD</t>
  </si>
  <si>
    <t>B&amp;B TRIPLEWALL CONTAINERS LTD</t>
  </si>
  <si>
    <t>BBTCL</t>
  </si>
  <si>
    <t>B.T. Syndicate Ltd</t>
  </si>
  <si>
    <t>BTSYN</t>
  </si>
  <si>
    <t>B2B SOFTWARE TECHNOLOGIES LTD</t>
  </si>
  <si>
    <t>BABA ARTS LTD</t>
  </si>
  <si>
    <t>BACIL PHARMA LTD</t>
  </si>
  <si>
    <t>BAFNA PHARMACEUTICALS LTD</t>
  </si>
  <si>
    <t>BAFNAPHARM</t>
  </si>
  <si>
    <t>BAGADIA COLOURCHEM LTD</t>
  </si>
  <si>
    <t>BAID LEASING AND FINANCE CO LTD</t>
  </si>
  <si>
    <t>BAJAJ AUTO LTD</t>
  </si>
  <si>
    <t>BAJAJ-AUTO</t>
  </si>
  <si>
    <t>Bajaj Consumer Care LTD</t>
  </si>
  <si>
    <t>BAJAJCON</t>
  </si>
  <si>
    <t>BAJAJ CORP LTD</t>
  </si>
  <si>
    <t>BAJAJCORP</t>
  </si>
  <si>
    <t>BAJAJ ELECTRICALS LTD</t>
  </si>
  <si>
    <t>BAJAJELEC</t>
  </si>
  <si>
    <t>Household Appliances</t>
  </si>
  <si>
    <t>BAJAJ FINANCE LTD</t>
  </si>
  <si>
    <t>BAJFINANCE</t>
  </si>
  <si>
    <t>BAJAJ FINSERV LTD</t>
  </si>
  <si>
    <t>BAJAJFINSV</t>
  </si>
  <si>
    <t>BAJAJ GLOBAL LTD</t>
  </si>
  <si>
    <t>BAJAJ HEALTHCARE LTD</t>
  </si>
  <si>
    <t>BAJAJ HINDUSTHAN SUGAR LTD</t>
  </si>
  <si>
    <t>BAJAJHIND</t>
  </si>
  <si>
    <t>BAJAJ HOLDINGS &amp; INVESTMENT LTD</t>
  </si>
  <si>
    <t>BAJAJHLDNG</t>
  </si>
  <si>
    <t>BAJAJ STEEL INDUSTRIES LTD</t>
  </si>
  <si>
    <t>BAJRANG FINANCE LTD</t>
  </si>
  <si>
    <t>BAL PHARMA LTD</t>
  </si>
  <si>
    <t>BALPHARMA</t>
  </si>
  <si>
    <t>BALAJI AMINES LTD</t>
  </si>
  <si>
    <t>BALAMINES</t>
  </si>
  <si>
    <t>BALAJI TELEFILMS LTD</t>
  </si>
  <si>
    <t>BALAJITELE</t>
  </si>
  <si>
    <t>BALASORE ALLOYS LTD</t>
  </si>
  <si>
    <t>Balaxi Ventures LTD</t>
  </si>
  <si>
    <t>BALAXI</t>
  </si>
  <si>
    <t>Unknown</t>
  </si>
  <si>
    <t>BALGOPAL COMMERCIAL LTD</t>
  </si>
  <si>
    <t>BALKRISHNA INDUSTRIES LTD</t>
  </si>
  <si>
    <t>BALKRISIND</t>
  </si>
  <si>
    <t>BALKRISHNA PAPER MILLS LTD</t>
  </si>
  <si>
    <t>BALKRISHNA</t>
  </si>
  <si>
    <t>BALLARPUR INDUSTRIES LTD</t>
  </si>
  <si>
    <t>BALLARPUR</t>
  </si>
  <si>
    <t>BALMER LAWRIE &amp; COMPANY LTD</t>
  </si>
  <si>
    <t>BALMLAWRIE</t>
  </si>
  <si>
    <t>BALMER LAWRIE INVESTMENTS LTD</t>
  </si>
  <si>
    <t>BALRAMPUR CHINI MILLS LTD</t>
  </si>
  <si>
    <t>BALRAMCHIN</t>
  </si>
  <si>
    <t>BALURGHAT TECHNOLOGIES LTD</t>
  </si>
  <si>
    <t>BAMBINO AGRO INDUSTRIES LTD</t>
  </si>
  <si>
    <t>BAMPSL SECURITIES LTD</t>
  </si>
  <si>
    <t>BANARAS BEADS LTD</t>
  </si>
  <si>
    <t>BANARBEADS</t>
  </si>
  <si>
    <t>BANAS FINANCE LTD</t>
  </si>
  <si>
    <t>BANCO PRODUCTS I LTD</t>
  </si>
  <si>
    <t>BANCOINDIA</t>
  </si>
  <si>
    <t>BANDHAN BANK LTD</t>
  </si>
  <si>
    <t>BANDHANBNK</t>
  </si>
  <si>
    <t>BANG OVERSEAS LTD</t>
  </si>
  <si>
    <t>BANG</t>
  </si>
  <si>
    <t>BANGALORE FORT FARMS LTD</t>
  </si>
  <si>
    <t>BANK OF BARODA</t>
  </si>
  <si>
    <t>BANKBARODA</t>
  </si>
  <si>
    <t>BANK OF INDIA</t>
  </si>
  <si>
    <t>BANKINDIA</t>
  </si>
  <si>
    <t>BANK OF MAHARASHTRA</t>
  </si>
  <si>
    <t>MAHABANK</t>
  </si>
  <si>
    <t>BANKA BIOLOO LTD</t>
  </si>
  <si>
    <t>BANKA</t>
  </si>
  <si>
    <t>BANNARI AMMAN SPINNING MILLS LTD</t>
  </si>
  <si>
    <t>BASML</t>
  </si>
  <si>
    <t>BANNARI AMMAN SUGARS LTD</t>
  </si>
  <si>
    <t>BANARISUG</t>
  </si>
  <si>
    <t>BANSAL MULTIFLEX LTD</t>
  </si>
  <si>
    <t>BANSAL</t>
  </si>
  <si>
    <t>BANSAL ROOFING PRODUCTS LTD</t>
  </si>
  <si>
    <t>BANSISONS TEA INDUSTRIES LTD</t>
  </si>
  <si>
    <t>BANSWARA SYNTEX LTD</t>
  </si>
  <si>
    <t>BANSWRAS</t>
  </si>
  <si>
    <t>BARAK VALLEY CEMENTS LTD</t>
  </si>
  <si>
    <t>BVCL</t>
  </si>
  <si>
    <t>BARODA EXTRUSION LTD</t>
  </si>
  <si>
    <t>BARON INFOTECH LTD</t>
  </si>
  <si>
    <t>BARTRONICS (INDIA) LTD</t>
  </si>
  <si>
    <t>BARTRONICS</t>
  </si>
  <si>
    <t>BARTRONICS INDIA LTD</t>
  </si>
  <si>
    <t>BASANT AGRO TECH (INDIA) LTD</t>
  </si>
  <si>
    <t>BASANT AGRO TECH INDIA LTD</t>
  </si>
  <si>
    <t>BASF (INDIA) LTD</t>
  </si>
  <si>
    <t>BASF</t>
  </si>
  <si>
    <t>BASF INDIA LTD</t>
  </si>
  <si>
    <t>BATA (INDIA) LTD</t>
  </si>
  <si>
    <t>BATA(INDIA)</t>
  </si>
  <si>
    <t>BATA INDIA LTD</t>
  </si>
  <si>
    <t>BATAINDIA</t>
  </si>
  <si>
    <t>BATLIBOI LTD</t>
  </si>
  <si>
    <t>BAYER CROPSCIENCE LTD</t>
  </si>
  <si>
    <t>BAYERCROP</t>
  </si>
  <si>
    <t>BAZEL INTERNATIONAL LTD</t>
  </si>
  <si>
    <t>BCC FUBA (INDIA) LTD</t>
  </si>
  <si>
    <t>BCC FUBA INDIA LTD</t>
  </si>
  <si>
    <t>BCL ENTERPRISES LTD</t>
  </si>
  <si>
    <t>BCL INDUSTRIES LTD</t>
  </si>
  <si>
    <t>BCPL RAILWAY INFRASTRUCTURE LTD</t>
  </si>
  <si>
    <t>BDH INDUSTRIES LTD</t>
  </si>
  <si>
    <t>BEARDSELL LTD</t>
  </si>
  <si>
    <t>BEARDSELL</t>
  </si>
  <si>
    <t>BEDMUTHA INDUSTRIES LTD</t>
  </si>
  <si>
    <t>BEDMUTHA</t>
  </si>
  <si>
    <t>BEEKAY NIRYAT LTD</t>
  </si>
  <si>
    <t>BEEKAY STEEL INDUSTRIES LTD</t>
  </si>
  <si>
    <t>BEEYU OVERSEAS LTD</t>
  </si>
  <si>
    <t>BELLA CASA FASHION &amp; RETAIL LTD</t>
  </si>
  <si>
    <t>BEMCO HYDRAULICS LTD</t>
  </si>
  <si>
    <t>BEML LTD</t>
  </si>
  <si>
    <t>BEML</t>
  </si>
  <si>
    <t>BENARA BEARINGS AND PISTONS LTD</t>
  </si>
  <si>
    <t>BENARES HOTELS LTD</t>
  </si>
  <si>
    <t>BENGAL &amp; ASSAM COMPANY LTD</t>
  </si>
  <si>
    <t>BENGAL STEEL INDUSTRIES LTD</t>
  </si>
  <si>
    <t>BENGAL TEA &amp; FABRICS LTD</t>
  </si>
  <si>
    <t>BENTLEY COMMERCIAL ENTERPRISES LTD</t>
  </si>
  <si>
    <t>BERGER PAINTS I LTD</t>
  </si>
  <si>
    <t>BERGEPAINT</t>
  </si>
  <si>
    <t>BERVIN INVESTMENT &amp; LEASING LTD</t>
  </si>
  <si>
    <t>BERYL DRUGS LTD</t>
  </si>
  <si>
    <t>BERYL SECURITIES LTD</t>
  </si>
  <si>
    <t>BEST EASTERN HOTELS LTD</t>
  </si>
  <si>
    <t>BETA DRUGS LTD</t>
  </si>
  <si>
    <t>BETA</t>
  </si>
  <si>
    <t>BETEX (INDIA) LTD</t>
  </si>
  <si>
    <t>BETEX INDIA LTD</t>
  </si>
  <si>
    <t>BF INVESTMENT LTD</t>
  </si>
  <si>
    <t>BFINVEST</t>
  </si>
  <si>
    <t>BF UTILITIES LTD</t>
  </si>
  <si>
    <t>BFUTILITIE</t>
  </si>
  <si>
    <t>BFL ASSET FINVEST LTD</t>
  </si>
  <si>
    <t>BGIL FILMS &amp; TECHNOLOGIES LTD</t>
  </si>
  <si>
    <t>BGR ENERGY SYSTEMS LTD</t>
  </si>
  <si>
    <t>BGRENERGY</t>
  </si>
  <si>
    <t>BHAGERIA INDUSTRIES LTD</t>
  </si>
  <si>
    <t>BHAGERIA</t>
  </si>
  <si>
    <t>BHAGIRADHA CHEMICALS &amp; INDUSTRIES LTD</t>
  </si>
  <si>
    <t>BHAGWATI AUTOCAST LTD</t>
  </si>
  <si>
    <t>BHAGWATI OXYGEN LTD</t>
  </si>
  <si>
    <t>BHAGYANAGAR (INDIA) LTD</t>
  </si>
  <si>
    <t>BHAGYANGR</t>
  </si>
  <si>
    <t>BHAGYANAGAR INDIA LTD</t>
  </si>
  <si>
    <t>BHAGYANAGAR PROPERTIES LTD</t>
  </si>
  <si>
    <t>BHAGYAPROP</t>
  </si>
  <si>
    <t>BHAKTI GEMS AND JEWELLERY LTD</t>
  </si>
  <si>
    <t>BHANDARI HOSIERY EXPORTS LTD</t>
  </si>
  <si>
    <t>BHANDARI</t>
  </si>
  <si>
    <t>BHANDERI INFRACON LTD</t>
  </si>
  <si>
    <t>BHANSALI ENGINEERING POLYMERS LTD</t>
  </si>
  <si>
    <t>BEPL</t>
  </si>
  <si>
    <t>BHARAT AGRI FERT &amp; REALTY LTD</t>
  </si>
  <si>
    <t>BHARAT BHUSHAN SHARE &amp; COMMODITY BROKERS LTD</t>
  </si>
  <si>
    <t>BHARAT BIJLEE LTD</t>
  </si>
  <si>
    <t>BBL</t>
  </si>
  <si>
    <t>BHARAT DYNAMICS LTD</t>
  </si>
  <si>
    <t>BDL</t>
  </si>
  <si>
    <t>BHARAT ELECTRONICS LTD</t>
  </si>
  <si>
    <t>BEL</t>
  </si>
  <si>
    <t>BHARAT FINANCIAL INCLUSION LTD</t>
  </si>
  <si>
    <t>BHARATFIN</t>
  </si>
  <si>
    <t>BHARAT FORGE LTD</t>
  </si>
  <si>
    <t>BHARATFORG</t>
  </si>
  <si>
    <t>Other Industrial Products</t>
  </si>
  <si>
    <t>BHARAT GEARS LTD</t>
  </si>
  <si>
    <t>BHARATGEAR</t>
  </si>
  <si>
    <t>BHARAT HEAVY ELECTRICALS LTD</t>
  </si>
  <si>
    <t>BHEL</t>
  </si>
  <si>
    <t>BHARAT IMMUNOLOGICALS &amp; BIOLOGICALS CORPORATION LTD</t>
  </si>
  <si>
    <t>BHARAT PARENTERALS LTD</t>
  </si>
  <si>
    <t>BHARAT PETROLEUM CORPORATION LTD</t>
  </si>
  <si>
    <t>BPCL</t>
  </si>
  <si>
    <t>Refineries/ Petro-Products</t>
  </si>
  <si>
    <t>BHARAT RASAYAN LTD</t>
  </si>
  <si>
    <t>BHARATRAS</t>
  </si>
  <si>
    <t>BHARAT ROAD NETWORK LTD</t>
  </si>
  <si>
    <t>BRNL</t>
  </si>
  <si>
    <t>BHARAT SEATS LTD</t>
  </si>
  <si>
    <t>BHARAT TEXTILES &amp; PROOFING INDUSTRIES LTD</t>
  </si>
  <si>
    <t>BHARAT WIRE ROPES LTD</t>
  </si>
  <si>
    <t>BHARATWIRE</t>
  </si>
  <si>
    <t>BHARATI DEFENCE AND INFRASTRUCTURE LTD</t>
  </si>
  <si>
    <t>BHARATIDIL</t>
  </si>
  <si>
    <t>BHARATIYA GLOBAL INFOMEDIA LTD</t>
  </si>
  <si>
    <t>BGLOBAL</t>
  </si>
  <si>
    <t>BHARTI AIRTEL LTD</t>
  </si>
  <si>
    <t>BHARTIARTL</t>
  </si>
  <si>
    <t>Telecom Services</t>
  </si>
  <si>
    <t>BHARTI INFRATEL LTD</t>
  </si>
  <si>
    <t>INFRATEL</t>
  </si>
  <si>
    <t>Other Telecom Services</t>
  </si>
  <si>
    <t>BHARTIYA INTERNATIONAL LTD</t>
  </si>
  <si>
    <t>BIL</t>
  </si>
  <si>
    <t>BHASKAR AGROCHEMICALS LTD</t>
  </si>
  <si>
    <t>BHATIA COMMUNICATIONS &amp; RETAIL (INDIA) LTD</t>
  </si>
  <si>
    <t>BHATIA COMMUNICATIONS &amp; RETAIL INDIA LTD</t>
  </si>
  <si>
    <t>BHILWARA SPINNERS LTD</t>
  </si>
  <si>
    <t>BHILWARA TECHNICAL TEXTILES LTD</t>
  </si>
  <si>
    <t>BHORUKA ALUMINIUM LTD</t>
  </si>
  <si>
    <t>BHUSHAN STEEL LTD</t>
  </si>
  <si>
    <t>BHUSANSTL</t>
  </si>
  <si>
    <t>BIGBLOC CONSTRUCTION LTD</t>
  </si>
  <si>
    <t>BIGBLOC</t>
  </si>
  <si>
    <t>BIHAR SPONGE IRON LTD</t>
  </si>
  <si>
    <t>BIJOY HANS LTD</t>
  </si>
  <si>
    <t>BIL ENERGY SYSTEMS LTD</t>
  </si>
  <si>
    <t>BILENERGY</t>
  </si>
  <si>
    <t>BILCARE LTD</t>
  </si>
  <si>
    <t>Healthcare Supplies</t>
  </si>
  <si>
    <t>BIMETAL BEARINGS LTD</t>
  </si>
  <si>
    <t>BINANI INDUSTRIES LTD</t>
  </si>
  <si>
    <t>BINANIIND</t>
  </si>
  <si>
    <t>BINAYAK TEX PROCESSORS LTD</t>
  </si>
  <si>
    <t>BINDAL EXPORTS LTD</t>
  </si>
  <si>
    <t>BINNY LTD</t>
  </si>
  <si>
    <t>BINNY MILLS LTD</t>
  </si>
  <si>
    <t>BIO GREEN PAPERS LTD</t>
  </si>
  <si>
    <t>BIOCON LTD</t>
  </si>
  <si>
    <t>BIOCON</t>
  </si>
  <si>
    <t>BIOFIL CHEMICALS &amp; PHARMACEUTICALS LTD</t>
  </si>
  <si>
    <t>BIOFILCHEM</t>
  </si>
  <si>
    <t>BIOPAC INDIA CORPORATION LTD</t>
  </si>
  <si>
    <t>BIRDHI CHAND PANNALAL AGENCIES LTD</t>
  </si>
  <si>
    <t>BIRLA CABLE LTD</t>
  </si>
  <si>
    <t>BIRLACABLE</t>
  </si>
  <si>
    <t>BIRLA CORPORATION LTD</t>
  </si>
  <si>
    <t>BIRLACORPN</t>
  </si>
  <si>
    <t>BIRLA COTSYN (INDIA) LTD</t>
  </si>
  <si>
    <t>BIRLA COTSYN INDIA LTD</t>
  </si>
  <si>
    <t>BIRLA PRECISION TECHNOLOGIES LTD</t>
  </si>
  <si>
    <t>Birla Sun Life Mutual Fund - Birla Sun Life Gold ETF</t>
  </si>
  <si>
    <t>BSLGOLDETF</t>
  </si>
  <si>
    <t>BIRLASOFT LTD</t>
  </si>
  <si>
    <t>BSOFT</t>
  </si>
  <si>
    <t>BKM INDUSTRIES LTD</t>
  </si>
  <si>
    <t>BKMINDST</t>
  </si>
  <si>
    <t>BLACK ROSE INDUSTRIES LTD</t>
  </si>
  <si>
    <t>BLB LTD</t>
  </si>
  <si>
    <t>BLBLIMITED</t>
  </si>
  <si>
    <t>BLISS GVS PHARMA LTD</t>
  </si>
  <si>
    <t>BLISSGVS</t>
  </si>
  <si>
    <t>BLOOM DEKOR LTD</t>
  </si>
  <si>
    <t>BLOOM INDUSTRIES LTD</t>
  </si>
  <si>
    <t>BLS INFOTECH LTD</t>
  </si>
  <si>
    <t>BLS INTERNATIONAL SERVICES LTD</t>
  </si>
  <si>
    <t>BLS</t>
  </si>
  <si>
    <t>Travel Support Services</t>
  </si>
  <si>
    <t>BLUE BLENDS (INDIA) LTD</t>
  </si>
  <si>
    <t>BLUE BLENDS I LTD</t>
  </si>
  <si>
    <t>BLUEBLENDS</t>
  </si>
  <si>
    <t>BLUE BLENDS INDIA LTD</t>
  </si>
  <si>
    <t>BLUE CHIP TEX INDUSTRIES LTD</t>
  </si>
  <si>
    <t>BLUE CIRCLE SERVICES LTD</t>
  </si>
  <si>
    <t>BLUE CLOUD SOFTECH SOLUTIONS LTD</t>
  </si>
  <si>
    <t>BLUE COAST HOTELS LTD</t>
  </si>
  <si>
    <t>BLUECOAST</t>
  </si>
  <si>
    <t>BLUE DART EXPRESS LTD</t>
  </si>
  <si>
    <t>BLUEDART</t>
  </si>
  <si>
    <t>BLUE PEARL TEXSPIN LTD</t>
  </si>
  <si>
    <t>BLUE STAR LTD</t>
  </si>
  <si>
    <t>BLUESTARCO</t>
  </si>
  <si>
    <t>BLUEBLOOD VENTURES LTD</t>
  </si>
  <si>
    <t>BLUECHIP STOCKSPIN LTD</t>
  </si>
  <si>
    <t>BMB MUSIC &amp; MAGNETICS LTD</t>
  </si>
  <si>
    <t>BMW Industries Ltd</t>
  </si>
  <si>
    <t>BMW</t>
  </si>
  <si>
    <t>BNK CAPITAL MARKETS LTD</t>
  </si>
  <si>
    <t>BNR UDYOG LTD</t>
  </si>
  <si>
    <t>BODAL CHEMICALS LTD</t>
  </si>
  <si>
    <t>BODALCHEM</t>
  </si>
  <si>
    <t>BODHTREE CONSULTING LTD</t>
  </si>
  <si>
    <t>BOHRA INDUSTRIES LTD</t>
  </si>
  <si>
    <t>BOHRA</t>
  </si>
  <si>
    <t>BOMBAY BURMAH TRADING CORPORATION LTD</t>
  </si>
  <si>
    <t>BBTC</t>
  </si>
  <si>
    <t>BOMBAY CYCLE &amp; MOTOR AGENCY LTD</t>
  </si>
  <si>
    <t>BOMBAY DYEING &amp; MFG COMPANY LTD</t>
  </si>
  <si>
    <t>BOMDYEING</t>
  </si>
  <si>
    <t>BOMBAY OXYGEN INVESTMENTS LTD</t>
  </si>
  <si>
    <t>Industrial Gases</t>
  </si>
  <si>
    <t>BOMBAY POTTERIES &amp; TILES LTD</t>
  </si>
  <si>
    <t>BOMBAY RAYON FASHIONS LTD</t>
  </si>
  <si>
    <t>BRFL</t>
  </si>
  <si>
    <t>BOMBAY SUPER HYBRID SEEDS LTD</t>
  </si>
  <si>
    <t>BSHSL</t>
  </si>
  <si>
    <t>BOMBAY WIRE ROPES LTD</t>
  </si>
  <si>
    <t>BONANZA INDUSTRIES LTD</t>
  </si>
  <si>
    <t>BOROSIL GLASS WORKS LTD</t>
  </si>
  <si>
    <t>BOROSIL</t>
  </si>
  <si>
    <t>Houseware</t>
  </si>
  <si>
    <t>BOSCH LTD</t>
  </si>
  <si>
    <t>BOSCHLTD</t>
  </si>
  <si>
    <t>BOSTON TEKNOWSYS (INDIA) LTD</t>
  </si>
  <si>
    <t>BOSTON TEKNOWSYS INDIA LTD</t>
  </si>
  <si>
    <t>BOTHRA METALS &amp; ALLOYS LTD</t>
  </si>
  <si>
    <t>BPL LTD</t>
  </si>
  <si>
    <t>BPL</t>
  </si>
  <si>
    <t>BRADY &amp; MORRIS ENGINEERING CO LTD</t>
  </si>
  <si>
    <t>BRAHMAPUTRA INFRASTRUCTURE LTD</t>
  </si>
  <si>
    <t>BRAND CONCEPTS LTD</t>
  </si>
  <si>
    <t>BCONCEPTS</t>
  </si>
  <si>
    <t>BRAND REALTY SERVICES LTD</t>
  </si>
  <si>
    <t>BRAWN BIOTECH LTD</t>
  </si>
  <si>
    <t>BRIDGE SECURITIES LTD</t>
  </si>
  <si>
    <t>BRIGADE ENTERPRISES LTD</t>
  </si>
  <si>
    <t>BRIGADE</t>
  </si>
  <si>
    <t>BRIGHT BROTHERS LTD</t>
  </si>
  <si>
    <t>BRIGHT SOLAR LTD</t>
  </si>
  <si>
    <t>BRIGHT</t>
  </si>
  <si>
    <t>BRIGHTCOM GROUP LTD</t>
  </si>
  <si>
    <t>BCG</t>
  </si>
  <si>
    <t>BRIJLAXMI LEASING &amp;amp; FINANCE LTD.</t>
  </si>
  <si>
    <t>BRIJLEAS</t>
  </si>
  <si>
    <t>BRILLIANT PORTFOLIOS LTD</t>
  </si>
  <si>
    <t>BRITANNIA INDUSTRIES LTD</t>
  </si>
  <si>
    <t>BRITANNIA</t>
  </si>
  <si>
    <t>BRONZE INFRA-TECH LTD</t>
  </si>
  <si>
    <t>BROOKS LABORATORIES LTD</t>
  </si>
  <si>
    <t>BROOKS</t>
  </si>
  <si>
    <t>BSE LTD</t>
  </si>
  <si>
    <t>BSEL INFRASTRUCTURE REALTY LTD</t>
  </si>
  <si>
    <t>BSELINFRA</t>
  </si>
  <si>
    <t>BSL LTD</t>
  </si>
  <si>
    <t>BSL</t>
  </si>
  <si>
    <t>BUDGE BUDGE COMPANY LTD</t>
  </si>
  <si>
    <t>BULLISH BONDS &amp; HOLDINGS LTD</t>
  </si>
  <si>
    <t>BURNPUR CEMENT LTD</t>
  </si>
  <si>
    <t>BURNPUR</t>
  </si>
  <si>
    <t>BUTTERFLY GANDHIMATHI APPLIANCES LTD</t>
  </si>
  <si>
    <t>BUTTERFLY</t>
  </si>
  <si>
    <t>BWL LTD</t>
  </si>
  <si>
    <t>C &amp; C CONSTRUCTIONS LTD</t>
  </si>
  <si>
    <t>CANDC</t>
  </si>
  <si>
    <t>C J GELATINE PRODUCTS LTD</t>
  </si>
  <si>
    <t>CADILA HEALTHCARE LTD</t>
  </si>
  <si>
    <t>CADILAHC</t>
  </si>
  <si>
    <t>CADSYS (INDIA) LTD</t>
  </si>
  <si>
    <t>CADSYS</t>
  </si>
  <si>
    <t>CADSYS INDIA LTD</t>
  </si>
  <si>
    <t>CALCOM VISION LTD</t>
  </si>
  <si>
    <t>CALIFORNIA SOFTWARE COMPANY LTD</t>
  </si>
  <si>
    <t>CALSOFT</t>
  </si>
  <si>
    <t>CAMBRIDGE TECHNOLOGY ENTERPRISES LTD</t>
  </si>
  <si>
    <t>CTE</t>
  </si>
  <si>
    <t>CAMEX LTD</t>
  </si>
  <si>
    <t>CAMLIN FINE SCIENCES LTD</t>
  </si>
  <si>
    <t>CAMLINFINE</t>
  </si>
  <si>
    <t>CAMSON BIO TECHNOLOGIES LTD</t>
  </si>
  <si>
    <t>CAMSON SEEDS LTD</t>
  </si>
  <si>
    <t>CAN FIN HOMES LTD</t>
  </si>
  <si>
    <t>CANFINHOME</t>
  </si>
  <si>
    <t>CANARA BANK</t>
  </si>
  <si>
    <t>CANBK</t>
  </si>
  <si>
    <t>CANOPY FINANCE LTD</t>
  </si>
  <si>
    <t>CANTABIL RETAIL (INDIA) LTD</t>
  </si>
  <si>
    <t>CANTABIL</t>
  </si>
  <si>
    <t>CANTABIL RETAIL INDIA LTD</t>
  </si>
  <si>
    <t>CAPACIT'E INFRAPROJECTS LTD</t>
  </si>
  <si>
    <t>CAPACITE</t>
  </si>
  <si>
    <t>CAPFIN (INDIA) LTD</t>
  </si>
  <si>
    <t>CAPFIN INDIA LTD</t>
  </si>
  <si>
    <t>CAPITAL FIRST LTD</t>
  </si>
  <si>
    <t>CAPF</t>
  </si>
  <si>
    <t>CAPITAL INDIA FINANCE LTD</t>
  </si>
  <si>
    <t>CAPITAL TRADE LINKS LTD</t>
  </si>
  <si>
    <t>CAPITAL TRUST LTD</t>
  </si>
  <si>
    <t>CAPTRUST</t>
  </si>
  <si>
    <t>CAPLIN POINT LABORATORIES LTD</t>
  </si>
  <si>
    <t>CAPLIPOINT</t>
  </si>
  <si>
    <t>CAPRI GLOBAL CAPITAL LTD</t>
  </si>
  <si>
    <t>CGCL</t>
  </si>
  <si>
    <t>CAPRICORN SYSTEMS GLOBAL SOLUTIONS LTD</t>
  </si>
  <si>
    <t>CAPRIHANS (INDIA) LTD</t>
  </si>
  <si>
    <t>CAPRIHANS INDIA LTD</t>
  </si>
  <si>
    <t>CAPROLACTAM CHEMICALS LTD</t>
  </si>
  <si>
    <t>CAPTAIN PIPES LTD</t>
  </si>
  <si>
    <t>CAPTAIN POLYPLAST LTD</t>
  </si>
  <si>
    <t>CAPTAIN TECHNOCAST LTD</t>
  </si>
  <si>
    <t>CARBORUNDUM UNIVERSAL LTD</t>
  </si>
  <si>
    <t>CARBORUNIV</t>
  </si>
  <si>
    <t>CARE RATINGS LTD</t>
  </si>
  <si>
    <t>CARERATING</t>
  </si>
  <si>
    <t>CAREER POINT LTD</t>
  </si>
  <si>
    <t>CAREERP</t>
  </si>
  <si>
    <t>CARNATION INDUSTRIES LTD</t>
  </si>
  <si>
    <t>CASTEX TECHNOLOGIES LTD</t>
  </si>
  <si>
    <t>CASTEXTECH</t>
  </si>
  <si>
    <t>CASTROL (INDIA) LTD</t>
  </si>
  <si>
    <t>CASTROLIND</t>
  </si>
  <si>
    <t>CASTROL INDIA LTD</t>
  </si>
  <si>
    <t>CAT TECHNOLOGIES LTD</t>
  </si>
  <si>
    <t>CATVISION LTD</t>
  </si>
  <si>
    <t>CCL INTERNATIONAL LTD</t>
  </si>
  <si>
    <t>CCL PRODUCTS (INDIA) LTD</t>
  </si>
  <si>
    <t>CCL</t>
  </si>
  <si>
    <t>CCL PRODUCTS INDIA LTD</t>
  </si>
  <si>
    <t>CEAT LTD</t>
  </si>
  <si>
    <t>CEATLTD</t>
  </si>
  <si>
    <t>CEEJAY FINANCE LTD</t>
  </si>
  <si>
    <t>CEENIK EXPORTS (INDIA) LTD</t>
  </si>
  <si>
    <t>CEENIK EXPORTS INDIA LTD</t>
  </si>
  <si>
    <t>CEETA INDUSTRIES LTD</t>
  </si>
  <si>
    <t>CEINSYS TECH LTD</t>
  </si>
  <si>
    <t>CELEBRITY FASHIONS LTD</t>
  </si>
  <si>
    <t>CELEBRITY</t>
  </si>
  <si>
    <t>CELESTIAL BIOLABS LTD</t>
  </si>
  <si>
    <t>CELESTIAL</t>
  </si>
  <si>
    <t>CELLA SPACE LTD</t>
  </si>
  <si>
    <t>CENLUB INDUSTRIES LTD</t>
  </si>
  <si>
    <t>CENTENIAL SURGICAL SUTURE LTD</t>
  </si>
  <si>
    <t>Medical Equipment</t>
  </si>
  <si>
    <t>CENTRAL BANK OF INDIA</t>
  </si>
  <si>
    <t>CENTRALBK</t>
  </si>
  <si>
    <t>CENTRAL DEPOSITORY SERVICES (INDIA) LTD</t>
  </si>
  <si>
    <t>CDSL</t>
  </si>
  <si>
    <t>CENTRAL DEPOSITORY SERVICES INDIA LTD</t>
  </si>
  <si>
    <t>CENTRAL PROVINCES RAILWAYS CO LTD</t>
  </si>
  <si>
    <t>CENTRUM CAPITAL LTD</t>
  </si>
  <si>
    <t>CENTRUM</t>
  </si>
  <si>
    <t>CENTUM ELECTRONICS LTD</t>
  </si>
  <si>
    <t>CENTUM</t>
  </si>
  <si>
    <t>CENTURY ENKA LTD</t>
  </si>
  <si>
    <t>CENTENKA</t>
  </si>
  <si>
    <t>CENTURY EXTRUSIONS LTD</t>
  </si>
  <si>
    <t>CENTEXT</t>
  </si>
  <si>
    <t>CENTURY PLYBOARDS (INDIA) LTD</t>
  </si>
  <si>
    <t>CENTURYPLY</t>
  </si>
  <si>
    <t>CENTURY PLYBOARDS INDIA LTD</t>
  </si>
  <si>
    <t>CENTURY TEXTILES &amp; INDUSTRIES LTD</t>
  </si>
  <si>
    <t>CENTURYTEX</t>
  </si>
  <si>
    <t>CENTURY TWENTYFIRST PORTFOLIO LTD</t>
  </si>
  <si>
    <t>CERA SANITARYWARE LTD</t>
  </si>
  <si>
    <t>CERA</t>
  </si>
  <si>
    <t>CEREBRA INTEGRATED TECHNOLOGIES LTD</t>
  </si>
  <si>
    <t>CEREBRAINT</t>
  </si>
  <si>
    <t>CES LTD</t>
  </si>
  <si>
    <t>CESC LTD</t>
  </si>
  <si>
    <t>CESC</t>
  </si>
  <si>
    <t>CESC Ventures LTD</t>
  </si>
  <si>
    <t>CESCVENT</t>
  </si>
  <si>
    <t>IT Consulting &amp;amp; Software</t>
  </si>
  <si>
    <t>CESC Ventures Ltd</t>
  </si>
  <si>
    <t>CESCVENTURE</t>
  </si>
  <si>
    <t>CG POWER AND INDUSTRIAL SOLUTIONS LTD</t>
  </si>
  <si>
    <t>CGPOWER</t>
  </si>
  <si>
    <t>CG-VAK SOFTWARE &amp; EXPORTS LTD</t>
  </si>
  <si>
    <t>CHADHA PAPERS LTD</t>
  </si>
  <si>
    <t>Chalet Hotels Ltd</t>
  </si>
  <si>
    <t>CHALET</t>
  </si>
  <si>
    <t>CHAMAK HOLDINGS LTD</t>
  </si>
  <si>
    <t>CHAMAN LAL SETIA EXPORTS LTD</t>
  </si>
  <si>
    <t>CHAMBAL BREWERIES &amp; DISTILLERIES LTD</t>
  </si>
  <si>
    <t>CHAMBAL FERTILIZERS &amp; CHEMICALS LTD</t>
  </si>
  <si>
    <t>CHAMBLFERT</t>
  </si>
  <si>
    <t>Chandni Machines Ltd</t>
  </si>
  <si>
    <t>CHANDNIMACH</t>
  </si>
  <si>
    <t>CHANDNI TEXTILES ENGINEERING IND  LTD</t>
  </si>
  <si>
    <t>CHANDRA PRABHU INTERNATIONAL LTD</t>
  </si>
  <si>
    <t>CHANDRIMA MERCANTILES LTD</t>
  </si>
  <si>
    <t>CHANNEL NINE ENTERTAINMENT LTD</t>
  </si>
  <si>
    <t>CHARMS INDUSTRIES LTD</t>
  </si>
  <si>
    <t>CHARTERED CAPITAL &amp; INVESTMENT LTD</t>
  </si>
  <si>
    <t>CHARTERED LOGISTICS LTD</t>
  </si>
  <si>
    <t>CHASE BRIGHT STEEL LTD</t>
  </si>
  <si>
    <t>CHD CHEMICALS LTD</t>
  </si>
  <si>
    <t>CHD DEVELOPERS LTD</t>
  </si>
  <si>
    <t>CHEMBOND CHEMICALS LTD</t>
  </si>
  <si>
    <t>CHEMCRUX ENTERPRISES LTD</t>
  </si>
  <si>
    <t>CHEMFAB ALKALIS LTD</t>
  </si>
  <si>
    <t>CHEMFAB</t>
  </si>
  <si>
    <t>CHEMIESYNTH VAPI LTD</t>
  </si>
  <si>
    <t>CHEMO PHARMA LABORATORIES LTD</t>
  </si>
  <si>
    <t>CHEMTECH INDUSTRIAL VALVES LTD</t>
  </si>
  <si>
    <t>CHENNAI FERROUS INDUSTRIES LTD</t>
  </si>
  <si>
    <t>CHENNAI MEENAKSHI MULTISPECIALITY HOSPITAL LTD</t>
  </si>
  <si>
    <t>CHENNAI PETROLEUM CORPORATION LTD</t>
  </si>
  <si>
    <t>CHENNPETRO</t>
  </si>
  <si>
    <t>CHEVIOT CO LTD</t>
  </si>
  <si>
    <t>CHITRADURGA SPINTEX LTD</t>
  </si>
  <si>
    <t>CHL LTD</t>
  </si>
  <si>
    <t>CHOICE INTERNATIONAL LTD</t>
  </si>
  <si>
    <t>CHOKSI IMAGING LTD</t>
  </si>
  <si>
    <t>Photographic Products</t>
  </si>
  <si>
    <t>CHOKSI LABORATORIES LTD</t>
  </si>
  <si>
    <t>Cholamandalam Financial Holdings LTD</t>
  </si>
  <si>
    <t>CHOLAHLDNG</t>
  </si>
  <si>
    <t>CHOLAMANDALAM INVESTMENT AND FINANCE COMPANY LTD</t>
  </si>
  <si>
    <t>CHOLAFIN</t>
  </si>
  <si>
    <t>CHORDIA FOOD PRODUCTS LTD</t>
  </si>
  <si>
    <t>CHOTHANI FOODS LTD</t>
  </si>
  <si>
    <t>CHOWGULE STEAMSHIPS LTD</t>
  </si>
  <si>
    <t>Shipping</t>
  </si>
  <si>
    <t>CHPL INDUSTRIES LTD</t>
  </si>
  <si>
    <t>CHROMATIC (INDIA) LTD</t>
  </si>
  <si>
    <t>CHROMATIC</t>
  </si>
  <si>
    <t>CHROMATIC INDIA LTD</t>
  </si>
  <si>
    <t>CIAN AGRO INDUSTRIES &amp; INFRASTRUCTURE LTD</t>
  </si>
  <si>
    <t>Cian Healthcare Ltd</t>
  </si>
  <si>
    <t>CHCL</t>
  </si>
  <si>
    <t>CIGNITI TECHNOLOGIES LTD</t>
  </si>
  <si>
    <t>CIGNITITEC</t>
  </si>
  <si>
    <t>CIL NOVA PETROCHEMICALS LTD</t>
  </si>
  <si>
    <t>CNOVAPETRO</t>
  </si>
  <si>
    <t>CIL SECURITIES LTD</t>
  </si>
  <si>
    <t>CIMMCO LTD</t>
  </si>
  <si>
    <t>CIMMCO</t>
  </si>
  <si>
    <t>CINDRELLA FINANCIAL SERVICES LTD</t>
  </si>
  <si>
    <t>CINDRELLA HOTELS LTD</t>
  </si>
  <si>
    <t>CINELINE (INDIA) LTD</t>
  </si>
  <si>
    <t>CINELINE</t>
  </si>
  <si>
    <t>CINELINE INDIA LTD</t>
  </si>
  <si>
    <t>CINERAD COMMUNICATIONS LTD</t>
  </si>
  <si>
    <t>CINEVISTA LTD</t>
  </si>
  <si>
    <t>CINEVISTA</t>
  </si>
  <si>
    <t>CIPLA LTD</t>
  </si>
  <si>
    <t>CIPLA</t>
  </si>
  <si>
    <t>CISTRO TELELINK LTD</t>
  </si>
  <si>
    <t>CITADEL REALTY AND DEVELOPERS LTD</t>
  </si>
  <si>
    <t>CITIPORT FINANCIAL SERVICES LTD</t>
  </si>
  <si>
    <t>CITIZEN INFOLINE LTD</t>
  </si>
  <si>
    <t>CITY ONLINE SERVICES LTD</t>
  </si>
  <si>
    <t>CITY UNION BANK LTD</t>
  </si>
  <si>
    <t>CUB</t>
  </si>
  <si>
    <t>CITYMAN LTD</t>
  </si>
  <si>
    <t>CITYON SYSTEMS (INDIA) LTD</t>
  </si>
  <si>
    <t>CITYON SYSTEMS INDIA LTD</t>
  </si>
  <si>
    <t>CKP LEISURE LTD</t>
  </si>
  <si>
    <t>CKPLEISURE</t>
  </si>
  <si>
    <t>CKP PRODUCTS LTD</t>
  </si>
  <si>
    <t>CKPPRODUCT</t>
  </si>
  <si>
    <t>CL EDUCATE LTD</t>
  </si>
  <si>
    <t>CLEDUCATE</t>
  </si>
  <si>
    <t>CLARIANT CHEMICALS (INDIA) LTD</t>
  </si>
  <si>
    <t>CLN(INDIA)</t>
  </si>
  <si>
    <t>CLARIANT CHEMICALS INDIA LTD</t>
  </si>
  <si>
    <t>CLNINDIA</t>
  </si>
  <si>
    <t>CLASSIC ELECTRICALS LTD</t>
  </si>
  <si>
    <t>CLASSIC FILAMENTS LTD</t>
  </si>
  <si>
    <t>CLASSIC GLOBAL FINANCE &amp; CAPITAL LTD</t>
  </si>
  <si>
    <t>CLASSIC LEASING &amp; FINANCE LTD</t>
  </si>
  <si>
    <t>CLIO INFOTECH LTD</t>
  </si>
  <si>
    <t>CMI FPE LTD</t>
  </si>
  <si>
    <t>CMI LTD</t>
  </si>
  <si>
    <t>CMICABLES</t>
  </si>
  <si>
    <t>CMM INFRAPROJECTS LTD</t>
  </si>
  <si>
    <t>CMMIPL</t>
  </si>
  <si>
    <t>CNI RESEARCH LTD</t>
  </si>
  <si>
    <t>COAL (INDIA) LTD</t>
  </si>
  <si>
    <t>COAL(INDIA)</t>
  </si>
  <si>
    <t>COAL INDIA LTD</t>
  </si>
  <si>
    <t>COALINDIA</t>
  </si>
  <si>
    <t>COASTAL CORPORATION LTD</t>
  </si>
  <si>
    <t>COASTAL ROADWAYS LTD</t>
  </si>
  <si>
    <t>COCHIN MALABAR ESTATES &amp; INDUSTRIES LTD</t>
  </si>
  <si>
    <t>COCHIN MINERALS &amp; RUTILE LTD</t>
  </si>
  <si>
    <t>COCHIN SHIPYARD LTD</t>
  </si>
  <si>
    <t>COCHINSHIP</t>
  </si>
  <si>
    <t>COFFEE DAY ENTERPRISES LTD</t>
  </si>
  <si>
    <t>COFFEEDAY</t>
  </si>
  <si>
    <t>COLGATE PALMOLIVE (INDIA) LTD</t>
  </si>
  <si>
    <t>COLPAL</t>
  </si>
  <si>
    <t>COLGATE PALMOLIVE INDIA LTD</t>
  </si>
  <si>
    <t>COLINZ LABORATORIES LTD</t>
  </si>
  <si>
    <t>COLORCHIPS NEW MEDIA LTD</t>
  </si>
  <si>
    <t>COMBAT DRUGS LTD</t>
  </si>
  <si>
    <t>COMFORT COMMOTRADE LTD</t>
  </si>
  <si>
    <t>COMFORT FINCAP LTD</t>
  </si>
  <si>
    <t>COMFORT INTECH LTD</t>
  </si>
  <si>
    <t>COMMERCIAL ENGINEERS &amp; BODY BUILDERS CO LTD</t>
  </si>
  <si>
    <t>CEBBCO</t>
  </si>
  <si>
    <t>COMMERCIAL SYN BAGS LTD</t>
  </si>
  <si>
    <t>COMMEX TECHNOLOGY LTD</t>
  </si>
  <si>
    <t>COMPETENT AUTOMOBILES CO LTD</t>
  </si>
  <si>
    <t>COMPUAGE INFOCOM LTD</t>
  </si>
  <si>
    <t>COMPINFO</t>
  </si>
  <si>
    <t>COMPUCOM SOFTWARE LTD</t>
  </si>
  <si>
    <t>COMPUSOFT</t>
  </si>
  <si>
    <t>COMPUTER POINT LTD</t>
  </si>
  <si>
    <t>CONART ENGINEERS LTD</t>
  </si>
  <si>
    <t>CONCORD DRUGS LTD</t>
  </si>
  <si>
    <t>CONCRETE CREDIT LTD</t>
  </si>
  <si>
    <t>CONFIDENCE FINANCE AND TRADING LTD</t>
  </si>
  <si>
    <t>Confidence Futuristic Energetech Ltd</t>
  </si>
  <si>
    <t>CFEL</t>
  </si>
  <si>
    <t>CONFIDENCE PETROLEUM (INDIA) LTD</t>
  </si>
  <si>
    <t>Confidence Petroleum India LTD</t>
  </si>
  <si>
    <t>CONFIPET</t>
  </si>
  <si>
    <t>CONFIDENCE PETROLEUM INDIA LTD</t>
  </si>
  <si>
    <t>CONSECUTIVE INVESTMENT &amp; TRADING COMPANY LTD</t>
  </si>
  <si>
    <t>CONSOLIDATED CONSTRUCTION CONSORTIUM LTD</t>
  </si>
  <si>
    <t>CCCL</t>
  </si>
  <si>
    <t>CONSOLIDATED FINVEST &amp; HOLDINGS LTD</t>
  </si>
  <si>
    <t>CONSOFINVT</t>
  </si>
  <si>
    <t>CONTAINER CORPORATION OF (INDIA) LTD</t>
  </si>
  <si>
    <t>CONCOR</t>
  </si>
  <si>
    <t>CONTAINER CORPORATION OF INDIA LTD</t>
  </si>
  <si>
    <t>CONTAINERWAY INTERNATIONAL LTD</t>
  </si>
  <si>
    <t>CONTIL (INDIA) LTD</t>
  </si>
  <si>
    <t>CONTIL INDIA LTD</t>
  </si>
  <si>
    <t>CONTINENTAL CHEMICALS LTD</t>
  </si>
  <si>
    <t>CONTINENTAL CONTROLS LTD</t>
  </si>
  <si>
    <t>CONTINENTAL PETROLEUMS LTD</t>
  </si>
  <si>
    <t>CONTINENTAL SECURITIES LTD</t>
  </si>
  <si>
    <t>CONTINENTAL SEEDS AND CHEMICALS LTD</t>
  </si>
  <si>
    <t>CONTI</t>
  </si>
  <si>
    <t>CONTROL PRINT LTD</t>
  </si>
  <si>
    <t>CONTROLPR</t>
  </si>
  <si>
    <t>CORAL INDIA FINANCE &amp; HOUSING LTD</t>
  </si>
  <si>
    <t>CORALFINAC</t>
  </si>
  <si>
    <t>CORAL LABORATORIES LTD</t>
  </si>
  <si>
    <t>CORAL NEWSPRINTS LTD.</t>
  </si>
  <si>
    <t>CORNE</t>
  </si>
  <si>
    <t>Paper &amp;amp; Paper Products</t>
  </si>
  <si>
    <t>CORDS CABLE INDUSTRIES LTD</t>
  </si>
  <si>
    <t>CORDSCABLE</t>
  </si>
  <si>
    <t>COROMANDEL AGRO PRODUCTS &amp; OILS LTD</t>
  </si>
  <si>
    <t>COROMANDEL ENGINEERING COMPANY LTD</t>
  </si>
  <si>
    <t>COROMANDEL INTERNATIONAL LTD</t>
  </si>
  <si>
    <t>COROMANDEL</t>
  </si>
  <si>
    <t>CORPORATE COURIER AND CARGO LTD</t>
  </si>
  <si>
    <t>CORPORATE MERCHANT BANKERS LTD</t>
  </si>
  <si>
    <t>CORPORATION BANK</t>
  </si>
  <si>
    <t>CORPBANK</t>
  </si>
  <si>
    <t>COSBOARD INDUSTRIES LTD</t>
  </si>
  <si>
    <t>COSCO (INDIA) LTD</t>
  </si>
  <si>
    <t>COSCO INDIA LTD</t>
  </si>
  <si>
    <t>COSMO FERRITES LTD</t>
  </si>
  <si>
    <t>COSMO FILMS LTD</t>
  </si>
  <si>
    <t>COSMOFILMS</t>
  </si>
  <si>
    <t>COSYN LTD</t>
  </si>
  <si>
    <t>COUNTRY CLUB HOSPITALITY &amp; HOLIDAYS LTD</t>
  </si>
  <si>
    <t>CCHHL</t>
  </si>
  <si>
    <t>COUNTRY CONDO'S LTD</t>
  </si>
  <si>
    <t>COUNCODOS</t>
  </si>
  <si>
    <t>COVENTRY COIL-O-MATIC HARYANA LTD</t>
  </si>
  <si>
    <t>COVIDH TECHNOLOGIES LTD</t>
  </si>
  <si>
    <t>COX &amp; KINGS LTD</t>
  </si>
  <si>
    <t>COX&amp;KINGS</t>
  </si>
  <si>
    <t>Cox &amp;amp; Kings Financial Service Ltd</t>
  </si>
  <si>
    <t>CKFSL</t>
  </si>
  <si>
    <t>CRANE INFRASTRUCTURE LTD</t>
  </si>
  <si>
    <t>CRANES SOFTWARE INTERNATIONAL LTD</t>
  </si>
  <si>
    <t>CRANEX LTD</t>
  </si>
  <si>
    <t>CRAVATEX LTD</t>
  </si>
  <si>
    <t>CRAZY INFOTECH LTD</t>
  </si>
  <si>
    <t>CREATIVE CASTINGS LTD</t>
  </si>
  <si>
    <t>CREATIVE EYE LTD</t>
  </si>
  <si>
    <t>CREATIVEYE</t>
  </si>
  <si>
    <t>CREATIVE PERIPHERALS AND DISTRIBUTION LTD</t>
  </si>
  <si>
    <t>CREATIVE</t>
  </si>
  <si>
    <t>CREDITACCESS GRAMEEN LTD</t>
  </si>
  <si>
    <t>CREDITACC</t>
  </si>
  <si>
    <t>CRESCENT LEASING LTD</t>
  </si>
  <si>
    <t>CRESSANDA SOLUTIONS LTD</t>
  </si>
  <si>
    <t>CREST VENTURES LTD</t>
  </si>
  <si>
    <t>CREST</t>
  </si>
  <si>
    <t>CRESTCHEM LTD</t>
  </si>
  <si>
    <t>CRIMSON METAL ENGINEERING COMPANY LTD</t>
  </si>
  <si>
    <t>CRISIL LTD</t>
  </si>
  <si>
    <t>CRISIL</t>
  </si>
  <si>
    <t>CROMPTON GREAVES CONSUMER ELECTRICALS LTD</t>
  </si>
  <si>
    <t>CROMPTON</t>
  </si>
  <si>
    <t>CROWN LIFTERS LTD</t>
  </si>
  <si>
    <t>CROWN</t>
  </si>
  <si>
    <t>CROWN TOURS LTD</t>
  </si>
  <si>
    <t>CRP RISK MANAGEMENT LTD</t>
  </si>
  <si>
    <t>CSL FINANCE LTD</t>
  </si>
  <si>
    <t>CUBEX TUBINGS LTD</t>
  </si>
  <si>
    <t>CUBEXTUB</t>
  </si>
  <si>
    <t>CUBICAL FINANCIAL SERVICES LTD</t>
  </si>
  <si>
    <t>CUMMINS (INDIA) LTD</t>
  </si>
  <si>
    <t>CUMMINSIND</t>
  </si>
  <si>
    <t>CUMMINS INDIA LTD</t>
  </si>
  <si>
    <t>CUPID LTD</t>
  </si>
  <si>
    <t>CUPID</t>
  </si>
  <si>
    <t>CURA TECHNOLOGIES LTD</t>
  </si>
  <si>
    <t>CURATECH</t>
  </si>
  <si>
    <t>CYBELE INDUSTRIES LTD</t>
  </si>
  <si>
    <t>CYBER MEDIA (INDIA) LTD</t>
  </si>
  <si>
    <t>CYBERMEDIA</t>
  </si>
  <si>
    <t>CYBER MEDIA INDIA LTD</t>
  </si>
  <si>
    <t>CYBERMATE INFOTEK LTD</t>
  </si>
  <si>
    <t>CYBERTECH SYSTEMS AND SOFTWARE LTD</t>
  </si>
  <si>
    <t>CYBERTECH</t>
  </si>
  <si>
    <t>CYIENT LTD</t>
  </si>
  <si>
    <t>CYIENT</t>
  </si>
  <si>
    <t>D B CORP LTD</t>
  </si>
  <si>
    <t>DBCORP</t>
  </si>
  <si>
    <t>D B REALTY LTD</t>
  </si>
  <si>
    <t>DBREALTY</t>
  </si>
  <si>
    <t>D P ABHUSHAN LTD</t>
  </si>
  <si>
    <t>DPABHUSHAN</t>
  </si>
  <si>
    <t>D P WIRES LTD</t>
  </si>
  <si>
    <t>DPWIRES</t>
  </si>
  <si>
    <t>D&amp;H (INDIA) LTD</t>
  </si>
  <si>
    <t>D&amp;H INDIA LTD</t>
  </si>
  <si>
    <t>DABUR (INDIA) LTD</t>
  </si>
  <si>
    <t>DABUR</t>
  </si>
  <si>
    <t>DABUR INDIA LTD</t>
  </si>
  <si>
    <t>DAI-ICHI KARKARIA LTD</t>
  </si>
  <si>
    <t>DAIKAFFIL CHEMICALS (INDIA) LTD</t>
  </si>
  <si>
    <t>DAIKAFFIL CHEMICALS INDIA LTD</t>
  </si>
  <si>
    <t>DALAL STREET INVESTMENTS LTD</t>
  </si>
  <si>
    <t>Dalmia Bharat Ltd</t>
  </si>
  <si>
    <t>DALBHARAT</t>
  </si>
  <si>
    <t>Cement &amp;amp; Cement Products</t>
  </si>
  <si>
    <t>DALMIA BHARAT SUGAR AND INDUSTRIES LTD</t>
  </si>
  <si>
    <t>DALMIASUG</t>
  </si>
  <si>
    <t>DALMIA INDUSTRIAL DEVELOPMENT LTD</t>
  </si>
  <si>
    <t>DAMODAR INDUSTRIES LTD</t>
  </si>
  <si>
    <t>DAMODARIND</t>
  </si>
  <si>
    <t>DANGEE DUMS LTD</t>
  </si>
  <si>
    <t>DANGEE</t>
  </si>
  <si>
    <t>DANLAW TECHNOLOGIES (INDIA) LTD</t>
  </si>
  <si>
    <t>DANLAW TECHNOLOGIES INDIA LTD</t>
  </si>
  <si>
    <t>DANUBE INDUSTRIES LTD</t>
  </si>
  <si>
    <t>DARJEELING ROPEWAY COMPANY LTD</t>
  </si>
  <si>
    <t>DARSHAN ORNA LTD</t>
  </si>
  <si>
    <t>DATAMATICS GLOBAL SERVICES LTD</t>
  </si>
  <si>
    <t>DATAMATICS</t>
  </si>
  <si>
    <t>DAULAT SECURITIES LTD</t>
  </si>
  <si>
    <t>DB INTERNATIONAL STOCK BROKERS LTD</t>
  </si>
  <si>
    <t>DBSTOCKBRO</t>
  </si>
  <si>
    <t>DCB BANK LTD</t>
  </si>
  <si>
    <t>DCBBANK</t>
  </si>
  <si>
    <t>DCM FINANCIAL SERVICES LTD</t>
  </si>
  <si>
    <t>DCMFINSERV</t>
  </si>
  <si>
    <t>DCM LTD</t>
  </si>
  <si>
    <t>DCM</t>
  </si>
  <si>
    <t>DCM SHRIRAM INDUSTRIES LTD</t>
  </si>
  <si>
    <t>DCM SHRIRAM LTD</t>
  </si>
  <si>
    <t>DCMSHRIRAM</t>
  </si>
  <si>
    <t>DCW LTD</t>
  </si>
  <si>
    <t>DCW</t>
  </si>
  <si>
    <t>DE NORA (INDIA) LTD</t>
  </si>
  <si>
    <t>DENORA</t>
  </si>
  <si>
    <t>DE NORA INDIA LTD</t>
  </si>
  <si>
    <t>DEBOCK SALES AND MARKETING LTD</t>
  </si>
  <si>
    <t>DSML</t>
  </si>
  <si>
    <t>DECCAN BEARINGS LTD</t>
  </si>
  <si>
    <t>DECCAN CEMENTS LTD</t>
  </si>
  <si>
    <t>DECCANCE</t>
  </si>
  <si>
    <t>DECCAN GOLD MINES LTD</t>
  </si>
  <si>
    <t>Deccan Health Care Ltd</t>
  </si>
  <si>
    <t>DECCAN</t>
  </si>
  <si>
    <t>DECCAN POLYPACKS LTD</t>
  </si>
  <si>
    <t>DECILLION FINANCE LTD</t>
  </si>
  <si>
    <t>DECO-MICA LTD</t>
  </si>
  <si>
    <t>DECOROUS INVESTMENT &amp; TRADING CO LTD</t>
  </si>
  <si>
    <t>DEEP DIAMOND (INDIA) LTD</t>
  </si>
  <si>
    <t>DEEP DIAMOND INDIA LTD</t>
  </si>
  <si>
    <t>DEEP INDUSTRIES LTD</t>
  </si>
  <si>
    <t>DEEPIND</t>
  </si>
  <si>
    <t>DEEP POLYMERS LTD</t>
  </si>
  <si>
    <t>DEEPAK FERTILIZERS AND PETROCHEMICALS CORPORATION LTD</t>
  </si>
  <si>
    <t>DEEPAKFERT</t>
  </si>
  <si>
    <t>DEEPAK NITRITE LTD</t>
  </si>
  <si>
    <t>DEEPAKNTR</t>
  </si>
  <si>
    <t>DEEPAK SPINNERS LTD</t>
  </si>
  <si>
    <t>DEEPTI ALLOY STEEL LTD</t>
  </si>
  <si>
    <t>DEKSON CASTINGS LTD</t>
  </si>
  <si>
    <t>DELTA CORP LTD</t>
  </si>
  <si>
    <t>DELTACORP</t>
  </si>
  <si>
    <t>DELTA INDUSTRIAL RESOURCES LTD</t>
  </si>
  <si>
    <t>DELTA MAGNETS LTD</t>
  </si>
  <si>
    <t>DELTAMAGNT</t>
  </si>
  <si>
    <t>DELTON CABLES LTD</t>
  </si>
  <si>
    <t>DELTRON LTD</t>
  </si>
  <si>
    <t>DEN NETWORKS LTD</t>
  </si>
  <si>
    <t>DEN</t>
  </si>
  <si>
    <t>DENA BANK</t>
  </si>
  <si>
    <t>DENABANK</t>
  </si>
  <si>
    <t>DENIS CHEM LAB LTD</t>
  </si>
  <si>
    <t>DESH RAKSHAK AUSHDHALAYA LTD</t>
  </si>
  <si>
    <t>DEV INFORMATION TECHNOLOGY LTD</t>
  </si>
  <si>
    <t>DEVIT</t>
  </si>
  <si>
    <t>DEVHARI EXPORTS (INDIA) LTD</t>
  </si>
  <si>
    <t>DEVHARI EXPORTS INDIA LTD</t>
  </si>
  <si>
    <t>DEVINE IMPEX LTD</t>
  </si>
  <si>
    <t>DEVINSU TRADING LTD</t>
  </si>
  <si>
    <t>DEVKI LEASING &amp; FINANCE LTD</t>
  </si>
  <si>
    <t>DEVOTED CONSTRUCTION LTD</t>
  </si>
  <si>
    <t>DEWAN HOUSING FINANCE CORPORATION LTD</t>
  </si>
  <si>
    <t>DHFL</t>
  </si>
  <si>
    <t>DFM FOODS LTD</t>
  </si>
  <si>
    <t>DFMFOODS</t>
  </si>
  <si>
    <t>DHABRIYA POLYWOOD LTD</t>
  </si>
  <si>
    <t>DHAMPUR SUGAR MILLS LTD</t>
  </si>
  <si>
    <t>DHAMPURSUG</t>
  </si>
  <si>
    <t>DHAMPURE SPECIALITY SUGARS LTD</t>
  </si>
  <si>
    <t>DHANADA CORPORATION LTD</t>
  </si>
  <si>
    <t>DHANALAXMI ROTO SPINNERS LTD</t>
  </si>
  <si>
    <t>Dhanashree Electronics Ltd</t>
  </si>
  <si>
    <t>DEL</t>
  </si>
  <si>
    <t>DHANLAXMI BANK LTD</t>
  </si>
  <si>
    <t>DHANBANK</t>
  </si>
  <si>
    <t>DHANLAXMI COTEX LTD</t>
  </si>
  <si>
    <t>DHANLAXMI FABRICS LTD</t>
  </si>
  <si>
    <t>DHANLEELA INVESTMENTS &amp; TRADING COMPANY LTD</t>
  </si>
  <si>
    <t>DHANUKA AGRITECH LTD</t>
  </si>
  <si>
    <t>DHANUKA</t>
  </si>
  <si>
    <t>DHANUKA COMMERCIAL LTD</t>
  </si>
  <si>
    <t>DHANUKA REALTY LTD</t>
  </si>
  <si>
    <t>DRL</t>
  </si>
  <si>
    <t>DHANVANTRI JEEVAN REKHA LTD</t>
  </si>
  <si>
    <t>DHANVARSHA FINVEST LTD</t>
  </si>
  <si>
    <t>DHARAMSI MORARJI CHEMICAL CO LTD</t>
  </si>
  <si>
    <t>DHARANI FINANCE LTD</t>
  </si>
  <si>
    <t>DHARANI SUGARS &amp; CHEMICALS LTD</t>
  </si>
  <si>
    <t>DHARSUGAR</t>
  </si>
  <si>
    <t>DHENU BUILDCON INFRA LTD</t>
  </si>
  <si>
    <t>DHOOT INDUSTRIAL FINANCE LTD</t>
  </si>
  <si>
    <t>DHP (INDIA) LTD</t>
  </si>
  <si>
    <t>DHP INDIA LTD</t>
  </si>
  <si>
    <t>DHRUV CONSULTANCY SERVICES LTD</t>
  </si>
  <si>
    <t>DHRUV ESTATES LTD</t>
  </si>
  <si>
    <t>DHRUV WELLNESS LTD</t>
  </si>
  <si>
    <t>DHRUVA CAPITAL SERVICES LTD</t>
  </si>
  <si>
    <t>DHUNSERI INVESTMENTS LTD</t>
  </si>
  <si>
    <t>DHUNINV</t>
  </si>
  <si>
    <t>DHUNSERI PETROCHEM LTD</t>
  </si>
  <si>
    <t>DPL</t>
  </si>
  <si>
    <t>DHUNSERI TEA &amp; INDUSTRIES LTD</t>
  </si>
  <si>
    <t>DTIL</t>
  </si>
  <si>
    <t>Dhunseri Ventures LTD</t>
  </si>
  <si>
    <t>DVL</t>
  </si>
  <si>
    <t>DIAMANT INFRASTRUCTURE LTD</t>
  </si>
  <si>
    <t>DIAMINES &amp; CHEMICALS LTD</t>
  </si>
  <si>
    <t>DIAMOND POWER INFRA LTD</t>
  </si>
  <si>
    <t>DIAPOWER</t>
  </si>
  <si>
    <t>DIANA TEA CO LTD</t>
  </si>
  <si>
    <t>DIC (INDIA) LTD</t>
  </si>
  <si>
    <t>DICIND</t>
  </si>
  <si>
    <t>DIC INDIA LTD</t>
  </si>
  <si>
    <t>DIGGI MULTITRADE LTD</t>
  </si>
  <si>
    <t>Digicontent Ltd</t>
  </si>
  <si>
    <t>DGCONTENT</t>
  </si>
  <si>
    <t>DIGJAM LTD</t>
  </si>
  <si>
    <t>DIGJAMLTD</t>
  </si>
  <si>
    <t>DIKSAT TRANSWORLD LTD</t>
  </si>
  <si>
    <t>Diksha Greens Ltd</t>
  </si>
  <si>
    <t>DGL</t>
  </si>
  <si>
    <t>DIL LTD</t>
  </si>
  <si>
    <t>DILIGENT INDUSTRIES LTD</t>
  </si>
  <si>
    <t>DILIGENT MEDIA CORPORATION LTD</t>
  </si>
  <si>
    <t>DNAMEDIA</t>
  </si>
  <si>
    <t>Advertising &amp; Media</t>
  </si>
  <si>
    <t>DILIP BUILDCON LTD</t>
  </si>
  <si>
    <t>DBL</t>
  </si>
  <si>
    <t>DION GLOBAL SOLUTIONS LTD</t>
  </si>
  <si>
    <t>DISA (INDIA) LTD</t>
  </si>
  <si>
    <t>DISA INDIA LTD</t>
  </si>
  <si>
    <t>DISH TV (INDIA) LTD</t>
  </si>
  <si>
    <t>DISHTV</t>
  </si>
  <si>
    <t>DISH TV INDIA LTD</t>
  </si>
  <si>
    <t>DISHA RESOURCES LTD</t>
  </si>
  <si>
    <t>DISHMAN CARBOGEN AMCIS LTD</t>
  </si>
  <si>
    <t>DCAL</t>
  </si>
  <si>
    <t>DIVINUS FABRICS LTD</t>
  </si>
  <si>
    <t>DIVI'S LABORATORIES LTD</t>
  </si>
  <si>
    <t>DIVISLAB</t>
  </si>
  <si>
    <t>DIVYA JYOTI INDUSTRIES LTD</t>
  </si>
  <si>
    <t>DIVYASHAKTI GRANITES LTD</t>
  </si>
  <si>
    <t>DIXON TECHNOLOGIES (INDIA) LTD</t>
  </si>
  <si>
    <t>DIXON</t>
  </si>
  <si>
    <t>DIXON TECHNOLOGIES INDIA LTD</t>
  </si>
  <si>
    <t>DLF LTD</t>
  </si>
  <si>
    <t>DLF</t>
  </si>
  <si>
    <t>D-LINK (INDIA) LTD</t>
  </si>
  <si>
    <t>DLINK(INDIA)</t>
  </si>
  <si>
    <t>IT Networking Equipment</t>
  </si>
  <si>
    <t>D-LINK INDIA LTD</t>
  </si>
  <si>
    <t>DLINKINDIA</t>
  </si>
  <si>
    <t>DOLAT INVESTMENTS LTD</t>
  </si>
  <si>
    <t>DOLFIN RUBBERS LTD</t>
  </si>
  <si>
    <t>DOLLAR INDUSTRIES LTD</t>
  </si>
  <si>
    <t>DOLLAR</t>
  </si>
  <si>
    <t>DOLPHIN MEDICAL SERVICES LTD</t>
  </si>
  <si>
    <t>DOLPHIN OFFSHORE ENTERPRISES (INDIA) LTD</t>
  </si>
  <si>
    <t>DOLPHINOFF</t>
  </si>
  <si>
    <t>DOLPHIN OFFSHORE ENTERPRISES INDIA LTD</t>
  </si>
  <si>
    <t>DONEAR INDUSTRIES LTD</t>
  </si>
  <si>
    <t>DONEAR</t>
  </si>
  <si>
    <t>DPSC LTD</t>
  </si>
  <si>
    <t>DPSCLTD</t>
  </si>
  <si>
    <t>DQ ENTERTAINMENT INTERNATIONAL LTD</t>
  </si>
  <si>
    <t>DQE</t>
  </si>
  <si>
    <t>DR AGARWALS EYE HOSPITAL LTD</t>
  </si>
  <si>
    <t>DR HABEEBULLAH LIFE SCIENCES LTD</t>
  </si>
  <si>
    <t>DR LAL PATH LABS LTD</t>
  </si>
  <si>
    <t>LALPATHLAB</t>
  </si>
  <si>
    <t>DR LALCHANDANI LABS LTD</t>
  </si>
  <si>
    <t>DR REDDY'S LABORATORIES LTD</t>
  </si>
  <si>
    <t>DRREDDY</t>
  </si>
  <si>
    <t>DRA CONSULTANTS LTD</t>
  </si>
  <si>
    <t>DREDGING CORPORATION OF (INDIA) LTD</t>
  </si>
  <si>
    <t>DREDGECORP</t>
  </si>
  <si>
    <t>DREDGING CORPORATION OF INDIA LTD</t>
  </si>
  <si>
    <t>DUCON INFRATECHNOLOGIES LTD</t>
  </si>
  <si>
    <t>DUCON</t>
  </si>
  <si>
    <t>DUGAR HOUSING DEVELOPMENTS LTD</t>
  </si>
  <si>
    <t>DUKE OFFSHORE LTD</t>
  </si>
  <si>
    <t>DUNCAN ENGINEERING LTD</t>
  </si>
  <si>
    <t>DUROPACK LTD</t>
  </si>
  <si>
    <t>DUTRON POLYMERS LTD</t>
  </si>
  <si>
    <t>DWARIKESH SUGAR INDUSTRIES LTD</t>
  </si>
  <si>
    <t>DWARKESH</t>
  </si>
  <si>
    <t>Dwitiya Trading Ltd</t>
  </si>
  <si>
    <t>DWITIYA</t>
  </si>
  <si>
    <t>DYNACONS SYSTEMS &amp; SOLUTIONS LTD</t>
  </si>
  <si>
    <t>DSSL</t>
  </si>
  <si>
    <t>DYNAMATIC TECHNOLOGIES LTD</t>
  </si>
  <si>
    <t>DYNAMATECH</t>
  </si>
  <si>
    <t>DYNAMIC ARCHISTRUCTURES LTD</t>
  </si>
  <si>
    <t>DYNAMIC CABLES LTD</t>
  </si>
  <si>
    <t>DYNAMIC INDUSTRIES LTD</t>
  </si>
  <si>
    <t>DYNAMIC PORTFOLIO MANAGEMENT &amp; SERVICES LTD</t>
  </si>
  <si>
    <t>DYNAVISION LTD</t>
  </si>
  <si>
    <t>DYNEMIC PRODUCTS LTD</t>
  </si>
  <si>
    <t>DYNPRO</t>
  </si>
  <si>
    <t>E COM INFOTECH I LTD</t>
  </si>
  <si>
    <t>E2E NETWORKS LTD</t>
  </si>
  <si>
    <t>E2E</t>
  </si>
  <si>
    <t>EAST BUILDTECH LTD</t>
  </si>
  <si>
    <t>EAST COAST STEEL LTD</t>
  </si>
  <si>
    <t>EAST INDIA SECURITIES LTD</t>
  </si>
  <si>
    <t>EASTERN SILK INDUSTRIES LTD</t>
  </si>
  <si>
    <t>EASTSILK</t>
  </si>
  <si>
    <t>EASTERN TREADS LTD</t>
  </si>
  <si>
    <t>EASUN REYROLLE LTD</t>
  </si>
  <si>
    <t>EASUNREYRL</t>
  </si>
  <si>
    <t>ECE INDUSTRIES LTD</t>
  </si>
  <si>
    <t>ECEIND</t>
  </si>
  <si>
    <t>ECLERX SERVICES LTD</t>
  </si>
  <si>
    <t>ECLERX</t>
  </si>
  <si>
    <t>ECO FRIENDLY FOOD PROCESSING PARK LTD</t>
  </si>
  <si>
    <t>ECO RECYCLING LTD</t>
  </si>
  <si>
    <t>ECOBOARD INDUSTRIES LTD</t>
  </si>
  <si>
    <t>ECONO TRADE (INDIA) LTD</t>
  </si>
  <si>
    <t>ECONO TRADE INDIA LTD</t>
  </si>
  <si>
    <t>ECOPLAST LTD</t>
  </si>
  <si>
    <t>ECS BIZTECH LTD</t>
  </si>
  <si>
    <t>EDELWEISS FINANCIAL SERVICES LTD</t>
  </si>
  <si>
    <t>EDELWEISS</t>
  </si>
  <si>
    <t>EDUCOMP SOLUTIONS LTD</t>
  </si>
  <si>
    <t>EDUCOMP</t>
  </si>
  <si>
    <t>EDUEXEL INFOTAINMENT LTD</t>
  </si>
  <si>
    <t>EDYNAMICS SOLUTIONS LTD</t>
  </si>
  <si>
    <t>EICHER MOTORS LTD</t>
  </si>
  <si>
    <t>EICHERMOT</t>
  </si>
  <si>
    <t>EID PARRY (INDIA) LTD</t>
  </si>
  <si>
    <t>EIDPARRY</t>
  </si>
  <si>
    <t>EID PARRY INDIA LTD</t>
  </si>
  <si>
    <t>EIH ASSOCIATED HOTELS LTD</t>
  </si>
  <si>
    <t>EIHAHOTELS</t>
  </si>
  <si>
    <t>EIH LTD</t>
  </si>
  <si>
    <t>EIHOTEL</t>
  </si>
  <si>
    <t>EIMCO ELECON (INDIA) LTD</t>
  </si>
  <si>
    <t>EIMCOELECO</t>
  </si>
  <si>
    <t>EIMCO ELECON INDIA LTD</t>
  </si>
  <si>
    <t>Ejecta Marketing Ltd</t>
  </si>
  <si>
    <t>EML</t>
  </si>
  <si>
    <t>EKAM LEASING &amp; FINANCE CO LTD</t>
  </si>
  <si>
    <t>E-LAND APPAREL LTD</t>
  </si>
  <si>
    <t>ELAND</t>
  </si>
  <si>
    <t>ELANGO INDUSTRIES LTD</t>
  </si>
  <si>
    <t>ELANTAS BECK (INDIA) LTD</t>
  </si>
  <si>
    <t>ELANTAS BECK INDIA LTD</t>
  </si>
  <si>
    <t>ELCID INVESTMENTS LTD</t>
  </si>
  <si>
    <t>ELDECO HOUSING &amp; INDUSTRIES LTD</t>
  </si>
  <si>
    <t>ELECON ENGINEERING COMPANY LTD</t>
  </si>
  <si>
    <t>ELECON</t>
  </si>
  <si>
    <t>ELECTROSTEEL CASTINGS LTD</t>
  </si>
  <si>
    <t>ELECTCAST</t>
  </si>
  <si>
    <t>ELECTROSTEEL STEELS LTD</t>
  </si>
  <si>
    <t>ELECTROSL</t>
  </si>
  <si>
    <t>ELECTROTHERM (INDIA) LTD</t>
  </si>
  <si>
    <t>ELECTHERM</t>
  </si>
  <si>
    <t>ELECTROTHERM INDIA LTD</t>
  </si>
  <si>
    <t>ELEGANT FLORICULTURE &amp; AGROTECH (INDIA) LTD</t>
  </si>
  <si>
    <t>ELEGANT FLORICULTURE &amp; AGROTECH INDIA LTD</t>
  </si>
  <si>
    <t>ELEGANT MARBLES &amp; GRANI INDUSTRIES LTD</t>
  </si>
  <si>
    <t>ELGI EQUIPMENTS LTD</t>
  </si>
  <si>
    <t>ELGIEQUIP</t>
  </si>
  <si>
    <t>ELGI RUBBER COMPANY LTD</t>
  </si>
  <si>
    <t>ELGIRUBCO</t>
  </si>
  <si>
    <t>ELIXIR CAPITAL LTD</t>
  </si>
  <si>
    <t>ELNET TECHNOLOGIES LTD</t>
  </si>
  <si>
    <t>ELPRO INTERNATIONAL LTD</t>
  </si>
  <si>
    <t>EMA (INDIA) LTD</t>
  </si>
  <si>
    <t>EMA INDIA LTD</t>
  </si>
  <si>
    <t>EMAMI LTD</t>
  </si>
  <si>
    <t>EMAMILTD</t>
  </si>
  <si>
    <t>Emami Paper Mills LTD</t>
  </si>
  <si>
    <t>EMAMIPAP</t>
  </si>
  <si>
    <t>EMAMI PAPER MILLS LTD</t>
  </si>
  <si>
    <t>EMAMI REALTY LTD</t>
  </si>
  <si>
    <t>EMAMIREAL</t>
  </si>
  <si>
    <t>Embassy Office Parks REIT</t>
  </si>
  <si>
    <t>EMBASSY</t>
  </si>
  <si>
    <t>EMCO LTD</t>
  </si>
  <si>
    <t>EMCO</t>
  </si>
  <si>
    <t>EMERALD LEASING FINANCE &amp; INVESTMENT COMPANY LTD</t>
  </si>
  <si>
    <t>EMERALD LEISURES LTD</t>
  </si>
  <si>
    <t>EMGEE CABLES &amp; COMMUNICATIONS LTD</t>
  </si>
  <si>
    <t>EMKAY GLOBAL FINANCIAL SERVICES LTD</t>
  </si>
  <si>
    <t>EMKAY</t>
  </si>
  <si>
    <t>EMKAY TAPS AND CUTTING TOOLS LTD</t>
  </si>
  <si>
    <t>EMKAYTOOLS</t>
  </si>
  <si>
    <t>EMMBI INDUSTRIES LTD</t>
  </si>
  <si>
    <t>EMMBI</t>
  </si>
  <si>
    <t>EMMESSAR BIOTECH &amp; NUTRITION LTD</t>
  </si>
  <si>
    <t>EMMSONS INTERNATIONAL LTD</t>
  </si>
  <si>
    <t>EMPEE DISTILLERIES LTD</t>
  </si>
  <si>
    <t>EDL</t>
  </si>
  <si>
    <t>EMPEE SUGARS &amp; CHEMICALS LTD</t>
  </si>
  <si>
    <t>EMPIRE INDUSTRIES LTD</t>
  </si>
  <si>
    <t>EMPOWER (INDIA) LTD</t>
  </si>
  <si>
    <t>EMPOWER INDIA LTD</t>
  </si>
  <si>
    <t>ENBEE TRADE &amp; FINANCE LTD</t>
  </si>
  <si>
    <t>ENCASH ENTERTAINMENT LTD</t>
  </si>
  <si>
    <t>ENDURANCE TECHNOLOGIES LTD</t>
  </si>
  <si>
    <t>ENDURANCE</t>
  </si>
  <si>
    <t>ENERGY DEVELOPMENT COMPANY LTD</t>
  </si>
  <si>
    <t>ENERGYDEV</t>
  </si>
  <si>
    <t>ENGINEERS (INDIA) LTD</t>
  </si>
  <si>
    <t>ENGINERSIN</t>
  </si>
  <si>
    <t>ENGINEERS INDIA LTD</t>
  </si>
  <si>
    <t>ENKEI WHEELS (INDIA) LTD</t>
  </si>
  <si>
    <t>ENKEI WHEELS INDIA LTD</t>
  </si>
  <si>
    <t>ENTERPRISE INTERNATIONAL LTD</t>
  </si>
  <si>
    <t>ENTERTAINMENT NETWORK (INDIA) LTD</t>
  </si>
  <si>
    <t>ENIL</t>
  </si>
  <si>
    <t>ENTERTAINMENT NETWORK INDIA LTD</t>
  </si>
  <si>
    <t>ENVAIR ELECTRODYNE LTD</t>
  </si>
  <si>
    <t>EON ELECTRIC LTD</t>
  </si>
  <si>
    <t>EON</t>
  </si>
  <si>
    <t>EPC INDUSTRIE LTD</t>
  </si>
  <si>
    <t>EPIC ENERGY LTD</t>
  </si>
  <si>
    <t>EPSOM PROPERTIES LTD</t>
  </si>
  <si>
    <t>EQUITAS HOLDINGS LTD</t>
  </si>
  <si>
    <t>EQUITAS</t>
  </si>
  <si>
    <t>ERIS LIFESCIENCES LTD</t>
  </si>
  <si>
    <t>ERIS</t>
  </si>
  <si>
    <t>EROS INTERNATIONAL MEDIA LTD</t>
  </si>
  <si>
    <t>EROSMEDIA</t>
  </si>
  <si>
    <t>ERP SOFT SYSTEMS LTD</t>
  </si>
  <si>
    <t>ESAAR (INDIA) LTD</t>
  </si>
  <si>
    <t>ESAAR INDIA LTD</t>
  </si>
  <si>
    <t>ESAB (INDIA) LTD</t>
  </si>
  <si>
    <t>ESAB(INDIA)</t>
  </si>
  <si>
    <t>ESAB INDIA LTD</t>
  </si>
  <si>
    <t>ESABINDIA</t>
  </si>
  <si>
    <t>ESCORP ASSET MANAGEMENT LTD</t>
  </si>
  <si>
    <t>ESCORTS FINANCE LTD</t>
  </si>
  <si>
    <t>ESCORTS LTD</t>
  </si>
  <si>
    <t>ESCORTS</t>
  </si>
  <si>
    <t>ESHA MEDIA RESEARCH LTD</t>
  </si>
  <si>
    <t>ESKAY K'N'IT (INDIA) LTD</t>
  </si>
  <si>
    <t>ESKAY K'N'IT INDIA LTD</t>
  </si>
  <si>
    <t>ESS DEE ALUMINIUM LTD</t>
  </si>
  <si>
    <t>ESSDEE</t>
  </si>
  <si>
    <t>Household Products</t>
  </si>
  <si>
    <t>ESSAR SECURITIES LTD</t>
  </si>
  <si>
    <t>ESSAR SHIPPING LTD</t>
  </si>
  <si>
    <t>ESSARSHPNG</t>
  </si>
  <si>
    <t>ESSEL PROPACK LTD</t>
  </si>
  <si>
    <t>ESSELPACK</t>
  </si>
  <si>
    <t>ESTEEM BIO ORGANIC FOOD PROCESSING  LTD</t>
  </si>
  <si>
    <t>ESTER INDUSTRIES LTD</t>
  </si>
  <si>
    <t>ESTER</t>
  </si>
  <si>
    <t>ETT LTD</t>
  </si>
  <si>
    <t>EUREKA INDUSTRIES LTD</t>
  </si>
  <si>
    <t>EURO ASIA EXPORTS LTD</t>
  </si>
  <si>
    <t>EURO CERAMICS LTD</t>
  </si>
  <si>
    <t>EUROCERA</t>
  </si>
  <si>
    <t>EURO INDIA FRESH FOODS LTD</t>
  </si>
  <si>
    <t>EIFFL</t>
  </si>
  <si>
    <t>EURO MULTIVISION LTD</t>
  </si>
  <si>
    <t>EUROMULTI</t>
  </si>
  <si>
    <t>EUROTEX INDUSTRIES &amp; EXPORTS LTD</t>
  </si>
  <si>
    <t>Eurotex Industries and Exports LTD</t>
  </si>
  <si>
    <t>EUROTEXIND</t>
  </si>
  <si>
    <t>Evans Electric Ltd</t>
  </si>
  <si>
    <t>EVANS</t>
  </si>
  <si>
    <t>EVEREADY INDUSTRIES (INDIA) LTD</t>
  </si>
  <si>
    <t>EVEREADY</t>
  </si>
  <si>
    <t>EVEREADY INDUSTRIES INDIA LTD</t>
  </si>
  <si>
    <t>EVEREST INDUSTRIES LTD</t>
  </si>
  <si>
    <t>EVERESTIND</t>
  </si>
  <si>
    <t>EVEREST KANTO CYLINDER LTD</t>
  </si>
  <si>
    <t>EKC</t>
  </si>
  <si>
    <t>EVEREST ORGANICS LTD</t>
  </si>
  <si>
    <t>EVERGREEN TEXTILES LTD</t>
  </si>
  <si>
    <t>EVERLON SYNTHETICS LTD</t>
  </si>
  <si>
    <t>EXCEL CROP CARE LTD</t>
  </si>
  <si>
    <t>EXCELCROP</t>
  </si>
  <si>
    <t>EXCEL INDUSTRIES LTD</t>
  </si>
  <si>
    <t>EXCELINDUS</t>
  </si>
  <si>
    <t>EXCEL REALTY N INFRA LTD</t>
  </si>
  <si>
    <t>EXCEL</t>
  </si>
  <si>
    <t>EXIDE INDUSTRIES LTD</t>
  </si>
  <si>
    <t>EXIDEIND</t>
  </si>
  <si>
    <t>Expleo Solutions LTD</t>
  </si>
  <si>
    <t>EXPLEOSOL</t>
  </si>
  <si>
    <t>EXPLICIT FINANCE LTD</t>
  </si>
  <si>
    <t>EXPO GAS CONTAINERS LTD</t>
  </si>
  <si>
    <t>F MEC INTERNATIONAL FINANCIAL SERVICES LTD</t>
  </si>
  <si>
    <t>FACOR ALLOYS LTD</t>
  </si>
  <si>
    <t>FAIR DEAL FILAMENTS LTD</t>
  </si>
  <si>
    <t>FAIRCHEM SPECIALITY LTD</t>
  </si>
  <si>
    <t>FAIRCHEM</t>
  </si>
  <si>
    <t>FAZE THREE LTD</t>
  </si>
  <si>
    <t>FCS SOFTWARE SOLUTIONS LTD</t>
  </si>
  <si>
    <t>FCSSOFT</t>
  </si>
  <si>
    <t>FDC LTD</t>
  </si>
  <si>
    <t>FDC</t>
  </si>
  <si>
    <t>FEDERAL-MOGUL GOETZE (INDIA) LTD</t>
  </si>
  <si>
    <t>FMGOETZE</t>
  </si>
  <si>
    <t>FEDERAL-MOGUL GOETZE INDIA LTD</t>
  </si>
  <si>
    <t>FELIX INDUSTRIES LTD</t>
  </si>
  <si>
    <t>FELIX</t>
  </si>
  <si>
    <t>FENOPLAST LTD</t>
  </si>
  <si>
    <t>FERRO ALLOYS CORPORATION LTD</t>
  </si>
  <si>
    <t>FERTILIZERS AND CHEMICALS TRAVANCORE LTD</t>
  </si>
  <si>
    <t>FACT</t>
  </si>
  <si>
    <t>FERVENT SYNERGIES LTD</t>
  </si>
  <si>
    <t>FGP LTD</t>
  </si>
  <si>
    <t>FIBERWEB (INDIA) LTD</t>
  </si>
  <si>
    <t>FIBERWEB INDIA LTD</t>
  </si>
  <si>
    <t>FIEM INDUSTRIES LTD</t>
  </si>
  <si>
    <t>FIEMIND</t>
  </si>
  <si>
    <t>FILATEX (INDIA) LTD</t>
  </si>
  <si>
    <t>FILATEX</t>
  </si>
  <si>
    <t>FILATEX FASHIONS LTD</t>
  </si>
  <si>
    <t>FILATEX INDIA LTD</t>
  </si>
  <si>
    <t>FILTRA CONSULTANTS AND ENGINEERS LTD</t>
  </si>
  <si>
    <t>FINE ORGANIC INDUSTRIES LTD</t>
  </si>
  <si>
    <t>FINEORG</t>
  </si>
  <si>
    <t>FINE-LINE CIRCUITS LTD.</t>
  </si>
  <si>
    <t>FINELINE</t>
  </si>
  <si>
    <t>FINEOTEX CHEMICAL LTD</t>
  </si>
  <si>
    <t>FCL</t>
  </si>
  <si>
    <t>FINKURVE FINANCIAL SERVICES LTD</t>
  </si>
  <si>
    <t>FINOLEX CABLES LTD</t>
  </si>
  <si>
    <t>FINCABLES</t>
  </si>
  <si>
    <t>FINOLEX INDUSTRIES LTD</t>
  </si>
  <si>
    <t>FINPIPE</t>
  </si>
  <si>
    <t>FIRST CUSTODIAN FUND (INDIA) LTD</t>
  </si>
  <si>
    <t>FIRST CUSTODIAN FUND INDIA LTD</t>
  </si>
  <si>
    <t>FIRSTOBJECT TECHNOLOGIES LTD</t>
  </si>
  <si>
    <t>FIRSTSOURCE SOLUTIONS LTD</t>
  </si>
  <si>
    <t>FSL</t>
  </si>
  <si>
    <t>FISCHER CHEMIC LTD</t>
  </si>
  <si>
    <t>FIVE CORE ELECTRONICS LTD</t>
  </si>
  <si>
    <t>FIVECORE</t>
  </si>
  <si>
    <t>FIVE CORE EXIM LTD</t>
  </si>
  <si>
    <t>FIVE X TRADECOM LTD</t>
  </si>
  <si>
    <t>FLEX FOODS LTD</t>
  </si>
  <si>
    <t>FLEXITUFF VENTURES INTERNATIONAL LTD</t>
  </si>
  <si>
    <t>FLEXITUFF</t>
  </si>
  <si>
    <t>FLORA CORPORATION LTD</t>
  </si>
  <si>
    <t>FLORA TEXTILES LTD</t>
  </si>
  <si>
    <t>FLORENCE INVESTECH LTD</t>
  </si>
  <si>
    <t>FLUIDOMAT LTD</t>
  </si>
  <si>
    <t>FOCUS INDUSTRIAL RESOURCES LTD</t>
  </si>
  <si>
    <t>FOCUS LIGHTING AND FIXTURES LTD</t>
  </si>
  <si>
    <t>FOCUS</t>
  </si>
  <si>
    <t>FOCUS SUITES SOLUTIONS &amp; SERVICES LTD</t>
  </si>
  <si>
    <t>FOMENTO RESORTS &amp; HOTELS LTD</t>
  </si>
  <si>
    <t>FOODS &amp; INNS LTD</t>
  </si>
  <si>
    <t>FORBES &amp; COMPANY LTD</t>
  </si>
  <si>
    <t>FORCE MOTORS LTD</t>
  </si>
  <si>
    <t>Cars &amp; Utility Vehicles</t>
  </si>
  <si>
    <t>FORTIS HEALTHCARE LTD</t>
  </si>
  <si>
    <t>FORTIS</t>
  </si>
  <si>
    <t>FORTIS MALAR HOSPITALS LTD</t>
  </si>
  <si>
    <t>FORTUNE INTERNATIONAL LTD</t>
  </si>
  <si>
    <t>FOSECO (INDIA) LTD</t>
  </si>
  <si>
    <t>FOSECOIND</t>
  </si>
  <si>
    <t>FOSECO INDIA LTD</t>
  </si>
  <si>
    <t>FOUNDRY FUEL PRODUCTS LTD</t>
  </si>
  <si>
    <t>FOURTH DIMENSION SOLUTIONS LTD</t>
  </si>
  <si>
    <t>FOURTHDIM</t>
  </si>
  <si>
    <t>FOURTH GENERATION INFORMATION SYSTEMS LTD</t>
  </si>
  <si>
    <t>FRANKLIN INDUSTRIES LTD</t>
  </si>
  <si>
    <t>FRANKLIN LEASING AND FINANCE LTD</t>
  </si>
  <si>
    <t>Fraser and Company Ltd</t>
  </si>
  <si>
    <t>FRASER</t>
  </si>
  <si>
    <t>FREDUN PHARMACEUTICALS LTD</t>
  </si>
  <si>
    <t>FRESHTROP FRUITS LTD</t>
  </si>
  <si>
    <t>FRONTIER CAPITAL LTD</t>
  </si>
  <si>
    <t>FRONTIER SPRINGS LTD</t>
  </si>
  <si>
    <t>FRONTLINE BUSINESS SOLUTIONS LTD.</t>
  </si>
  <si>
    <t>FRONTBUSS</t>
  </si>
  <si>
    <t>FRONTLINE CORPORATION LTD</t>
  </si>
  <si>
    <t>FRONTLINE SECURITIES LTD</t>
  </si>
  <si>
    <t>FRUITION VENTURE LTD</t>
  </si>
  <si>
    <t>FUNNY SOFTWARE LTD</t>
  </si>
  <si>
    <t>FUTURE CONSUMER LTD</t>
  </si>
  <si>
    <t>FCONSUMER</t>
  </si>
  <si>
    <t>FUTURE ENTERPRISES LTD</t>
  </si>
  <si>
    <t>FEL</t>
  </si>
  <si>
    <t>FELDVR</t>
  </si>
  <si>
    <t>FUTURE LIFESTYLE FASHIONS LTD</t>
  </si>
  <si>
    <t>FLFL</t>
  </si>
  <si>
    <t>FUTURE MARKET NETWORKS LTD</t>
  </si>
  <si>
    <t>FMNL</t>
  </si>
  <si>
    <t>FUTURE RETAIL LTD</t>
  </si>
  <si>
    <t>FRETAIL</t>
  </si>
  <si>
    <t>FUTURE SUPPLY CHAIN SOLUTIONS LTD</t>
  </si>
  <si>
    <t>FSC</t>
  </si>
  <si>
    <t>FUTURISTIC SECURITIES LTD</t>
  </si>
  <si>
    <t>FUTURISTIC SOLUTIONS LTD</t>
  </si>
  <si>
    <t>G D TRADING &amp; AGENCIES LTD</t>
  </si>
  <si>
    <t>G G DANDEKAR MACHINE WORKS LTD</t>
  </si>
  <si>
    <t>G G ENGINEERING LTD</t>
  </si>
  <si>
    <t>G K CONSULTANTS LTD</t>
  </si>
  <si>
    <t>G S AUTO INTERNATIONAL LTD</t>
  </si>
  <si>
    <t>G. K. P. Printing &amp;amp; Packaging Ltd</t>
  </si>
  <si>
    <t>GKP</t>
  </si>
  <si>
    <t>Containers &amp;amp; Packaging</t>
  </si>
  <si>
    <t>GABRIEL (INDIA) LTD</t>
  </si>
  <si>
    <t>GABRIEL</t>
  </si>
  <si>
    <t>GABRIEL INDIA LTD</t>
  </si>
  <si>
    <t>GAGAN GASES LTD.</t>
  </si>
  <si>
    <t>GAGAN</t>
  </si>
  <si>
    <t>Integrated Oil &amp;amp; Gas</t>
  </si>
  <si>
    <t>GAGAN POLYCOT (INDIA) LTD</t>
  </si>
  <si>
    <t>GAGAN POLYCOT INDIA LTD</t>
  </si>
  <si>
    <t>GAIL (INDIA) LTD</t>
  </si>
  <si>
    <t>GAIL</t>
  </si>
  <si>
    <t>GAIL INDIA LTD</t>
  </si>
  <si>
    <t>GAJANAN SECURITIES SERVICES LTD</t>
  </si>
  <si>
    <t>GAJRA BEVEL GEARS LTD</t>
  </si>
  <si>
    <t>GALA GLOBAL PRODUCTS LTD</t>
  </si>
  <si>
    <t>Comm.Printing/Stationery</t>
  </si>
  <si>
    <t>GALADA FINANCE LTD</t>
  </si>
  <si>
    <t>GALADA POWER &amp; TELECOMMUNICATION LTD</t>
  </si>
  <si>
    <t>GALAXY AGRICO EXPORTS LTD</t>
  </si>
  <si>
    <t>GALAXY BEARINGS LTD</t>
  </si>
  <si>
    <t>GALAXY ENTERTAINMENT CORPORATION LTD</t>
  </si>
  <si>
    <t>GALAXY SURFACTANTS LTD</t>
  </si>
  <si>
    <t>GALAXYSURF</t>
  </si>
  <si>
    <t>GALLANTT ISPAT LTD</t>
  </si>
  <si>
    <t>GALLISPAT</t>
  </si>
  <si>
    <t>GALLANTT METAL LTD</t>
  </si>
  <si>
    <t>GALLANTT</t>
  </si>
  <si>
    <t>GALLOPS ENTERPRISE LTD.</t>
  </si>
  <si>
    <t>GALLOPENT</t>
  </si>
  <si>
    <t>GAMMON INFRASTRUCTURE PROJECTS LTD</t>
  </si>
  <si>
    <t>GAMMNINFRA</t>
  </si>
  <si>
    <t>GANDHI SPECIAL TUBES LTD</t>
  </si>
  <si>
    <t>GANDHITUBE</t>
  </si>
  <si>
    <t>GANESH BENZOPLAST LTD</t>
  </si>
  <si>
    <t>GANESH FILMS (INDIA) LTD</t>
  </si>
  <si>
    <t>GANESH FILMS INDIA LTD</t>
  </si>
  <si>
    <t>GANESH HOLDINGS LTD</t>
  </si>
  <si>
    <t>GANESH HOUSING CORPORATION LTD</t>
  </si>
  <si>
    <t>GANESHHOUC</t>
  </si>
  <si>
    <t>GANESHA ECOSPHERE LTD</t>
  </si>
  <si>
    <t>GANECOS</t>
  </si>
  <si>
    <t>GANGA FORGING LTD</t>
  </si>
  <si>
    <t>GANGAFORGE</t>
  </si>
  <si>
    <t>GANGA PAPERS (INDIA) LTD</t>
  </si>
  <si>
    <t>GANGA PAPERS INDIA LTD</t>
  </si>
  <si>
    <t>GANGA PHARMACEUTICALS LTD</t>
  </si>
  <si>
    <t>GANGES SECURITIES LTD</t>
  </si>
  <si>
    <t>GANGESSECU</t>
  </si>
  <si>
    <t>GANGOTRI TEXTILES LTD</t>
  </si>
  <si>
    <t>GANGOTRI</t>
  </si>
  <si>
    <t>GANON PRODUCTS LTD</t>
  </si>
  <si>
    <t>GARBI FINVEST LTD</t>
  </si>
  <si>
    <t>GARDEN REACH SHIPBUILDERS &amp; ENGINEERS LTD</t>
  </si>
  <si>
    <t>GRSE</t>
  </si>
  <si>
    <t>GARDEN SILK MILLS LTD</t>
  </si>
  <si>
    <t>GARDENSILK</t>
  </si>
  <si>
    <t>GARG FURNACE LTD</t>
  </si>
  <si>
    <t>GARNET CONSTRUCTION LTD</t>
  </si>
  <si>
    <t>GARNET INTERNATIONAL LTD</t>
  </si>
  <si>
    <t>GARODIA CHEMICALS LTD</t>
  </si>
  <si>
    <t>GARV INDUSTRIES LTD</t>
  </si>
  <si>
    <t>GARWARE MARINE INDUSTRIES LTD</t>
  </si>
  <si>
    <t>GARWARE POLYESTER LTD</t>
  </si>
  <si>
    <t>GARWARE SYNTHETICS LTD</t>
  </si>
  <si>
    <t>GARWARE TECHNICAL FIBRES LTD</t>
  </si>
  <si>
    <t>GARFIBRES</t>
  </si>
  <si>
    <t>GATEWAY DISTRIPARKS LTD</t>
  </si>
  <si>
    <t>GDL</t>
  </si>
  <si>
    <t>GATI LTD</t>
  </si>
  <si>
    <t>GATI</t>
  </si>
  <si>
    <t>GAURAV MERCANTILES LTD</t>
  </si>
  <si>
    <t>GAUTAM EXIM LTD</t>
  </si>
  <si>
    <t>GAUTAM GEMS LTD</t>
  </si>
  <si>
    <t>GAYATRI BIOORGANICS LTD</t>
  </si>
  <si>
    <t>GAYATRI HIGHWAYS LTD</t>
  </si>
  <si>
    <t>GAYAHWS</t>
  </si>
  <si>
    <t>GAYATRI PROJECTS LTD</t>
  </si>
  <si>
    <t>GAYAPROJ</t>
  </si>
  <si>
    <t>GAYATRI SUGARS LTD</t>
  </si>
  <si>
    <t>GBL INDUSTRIES LTD</t>
  </si>
  <si>
    <t>GCM CAPITAL ADVISORS LTD</t>
  </si>
  <si>
    <t>GCM COMMODITY &amp; DERIVATIVES LTD</t>
  </si>
  <si>
    <t>GCM SECURITIES LTD</t>
  </si>
  <si>
    <t>GDL LEASING &amp; FINANCE LTD</t>
  </si>
  <si>
    <t>GE POWER (INDIA) LTD</t>
  </si>
  <si>
    <t>GEPIL</t>
  </si>
  <si>
    <t>GE POWER INDIA LTD</t>
  </si>
  <si>
    <t>GE T&amp;D (INDIA) LTD</t>
  </si>
  <si>
    <t>GET&amp;D</t>
  </si>
  <si>
    <t>GE T&amp;D INDIA LTD</t>
  </si>
  <si>
    <t>GEE LTD</t>
  </si>
  <si>
    <t>GEECEE VENTURES LTD</t>
  </si>
  <si>
    <t>GEECEE</t>
  </si>
  <si>
    <t>GEEFCEE FINANCE LTD</t>
  </si>
  <si>
    <t>GEEKAY WIRES LTD</t>
  </si>
  <si>
    <t>GEEKAYWIRE</t>
  </si>
  <si>
    <t>GEETANJALI CREDIT AND CAPITAL LTD</t>
  </si>
  <si>
    <t>GEM SPINNERS (INDIA) LTD</t>
  </si>
  <si>
    <t>GEM SPINNERS INDIA LTD</t>
  </si>
  <si>
    <t>GEMINI COMMUNICATION LTD</t>
  </si>
  <si>
    <t>GEMINI</t>
  </si>
  <si>
    <t>GEMSTONE INVESTMENTS LTD</t>
  </si>
  <si>
    <t>GENERA AGRI CORP LTD</t>
  </si>
  <si>
    <t>GENERAL INSURANCE CORPORATION OF INDIA</t>
  </si>
  <si>
    <t>GICRE</t>
  </si>
  <si>
    <t>General Insurance</t>
  </si>
  <si>
    <t>GENERIC ENGINEERING CONSTRUCTION AND PROJECTS LTD</t>
  </si>
  <si>
    <t>GENESIS IBRC (INDIA) LTD</t>
  </si>
  <si>
    <t>GENESIS IBRC INDIA LTD</t>
  </si>
  <si>
    <t>GENESYS INTERNATIONAL CORPORATION LTD</t>
  </si>
  <si>
    <t>GENESYS</t>
  </si>
  <si>
    <t>GENNEX LABORATORIES LTD</t>
  </si>
  <si>
    <t>GENOMIC VALLEY BIOTECH LTD</t>
  </si>
  <si>
    <t>GENUS PAPER &amp; BOARDS LTD</t>
  </si>
  <si>
    <t>GENUSPAPER</t>
  </si>
  <si>
    <t>GENUS POWER INFRASTRUCTURES LTD</t>
  </si>
  <si>
    <t>GENUSPOWER</t>
  </si>
  <si>
    <t>GEOJIT FINANCIAL SERVICES LTD</t>
  </si>
  <si>
    <t>GEOJITFSL</t>
  </si>
  <si>
    <t>GHCL LTD</t>
  </si>
  <si>
    <t>GHCL</t>
  </si>
  <si>
    <t>GI ENGINEERING SOLUTIONS LTD</t>
  </si>
  <si>
    <t>GISOLUTION</t>
  </si>
  <si>
    <t>GIC HOUSING FINANCE LTD</t>
  </si>
  <si>
    <t>GICHSGFIN</t>
  </si>
  <si>
    <t>GILADA FINANCE &amp; INVESTMENTS LTD</t>
  </si>
  <si>
    <t>GILLANDERS ARBUTHNOT &amp; COMPANY LTD</t>
  </si>
  <si>
    <t>GILLANDERS</t>
  </si>
  <si>
    <t>GILLETTE (INDIA) LTD</t>
  </si>
  <si>
    <t>GILLETTE</t>
  </si>
  <si>
    <t>GILLETTE INDIA LTD</t>
  </si>
  <si>
    <t>GINI SILK MILLS LTD</t>
  </si>
  <si>
    <t>GINNI FILAMENTS LTD</t>
  </si>
  <si>
    <t>GINNIFILA</t>
  </si>
  <si>
    <t>GIRDHARILAL SUGAR &amp; ALLIED INDUSTRIES LTD</t>
  </si>
  <si>
    <t>GIRIRAJ CIVIL DEVELOPERS LTD</t>
  </si>
  <si>
    <t>GIRIRAJ</t>
  </si>
  <si>
    <t>GITA RENEWABLE ENERGY LTD</t>
  </si>
  <si>
    <t>GKB OPHTHALMICS LTD</t>
  </si>
  <si>
    <t>GKW LTD</t>
  </si>
  <si>
    <t>GKWLIMITED</t>
  </si>
  <si>
    <t>GLANCE FINANCE LTD</t>
  </si>
  <si>
    <t>GLAXOSMITHKLINE CONSUMER HEALTHCARE LTD</t>
  </si>
  <si>
    <t>GSKCONS</t>
  </si>
  <si>
    <t>GLAXOSMITHKLINE PHARMACEUTICALS LTD</t>
  </si>
  <si>
    <t>GLAXO</t>
  </si>
  <si>
    <t>Gleam Fabmat Ltd</t>
  </si>
  <si>
    <t>GLEAM</t>
  </si>
  <si>
    <t>GLENMARK PHARMACEUTICALS LTD</t>
  </si>
  <si>
    <t>GLENMARK</t>
  </si>
  <si>
    <t>GLITTEK GRANITES LTD</t>
  </si>
  <si>
    <t>GLOBAL CAPITAL MARKETS LTD</t>
  </si>
  <si>
    <t>GLOBAL EDUCATION LTD</t>
  </si>
  <si>
    <t>GLOBAL</t>
  </si>
  <si>
    <t>GLOBAL INFRATECH &amp; FINANCE LTD</t>
  </si>
  <si>
    <t>GLOBAL LAND MASTERS CORPORATION LTD</t>
  </si>
  <si>
    <t>GLOBAL OFFSHORE SERVICES LTD</t>
  </si>
  <si>
    <t>GLOBOFFS</t>
  </si>
  <si>
    <t>GLOBAL VECTRA HELICORP LTD</t>
  </si>
  <si>
    <t>GLOBALVECT</t>
  </si>
  <si>
    <t>Airlines</t>
  </si>
  <si>
    <t>GLOBALSPACE TECHNOLOGIES LTD</t>
  </si>
  <si>
    <t>GLOBE COMMERCIALS LTD</t>
  </si>
  <si>
    <t>GLOBE INTERNATIONAL CARRIERS LTD</t>
  </si>
  <si>
    <t>GICL</t>
  </si>
  <si>
    <t>GLOBE TEXTILES (INDIA) LTD</t>
  </si>
  <si>
    <t>GLOBE</t>
  </si>
  <si>
    <t>GLOBE TEXTILES INDIA LTD</t>
  </si>
  <si>
    <t>GLOBUS CONSTRUCTORS &amp; DEVELOPERS LTD</t>
  </si>
  <si>
    <t>GLOBUS CORPORATION LTD.-$</t>
  </si>
  <si>
    <t>GLOBUSCOR</t>
  </si>
  <si>
    <t>GLOBUS SPIRITS LTD</t>
  </si>
  <si>
    <t>GLOBUSSPR</t>
  </si>
  <si>
    <t>Gloster Ltd</t>
  </si>
  <si>
    <t>GLOSTERLTD</t>
  </si>
  <si>
    <t>Jute &amp;amp; Jute Products</t>
  </si>
  <si>
    <t>GM BREWERIES LTD</t>
  </si>
  <si>
    <t>GMBREW</t>
  </si>
  <si>
    <t>GMM PFAUDLER LTD</t>
  </si>
  <si>
    <t>GMMPFAUDLR</t>
  </si>
  <si>
    <t>GMR INFRASTRUCTURE LTD</t>
  </si>
  <si>
    <t>GMRINFRA</t>
  </si>
  <si>
    <t>GNA AXLES LTD</t>
  </si>
  <si>
    <t>GNA</t>
  </si>
  <si>
    <t>GOA CARBON LTD</t>
  </si>
  <si>
    <t>GOACARBON</t>
  </si>
  <si>
    <t>GOCL CORPORATION LTD</t>
  </si>
  <si>
    <t>GOCLCORP</t>
  </si>
  <si>
    <t>GODAVARI DRUGS LTD</t>
  </si>
  <si>
    <t>GODAWARI POWER AND ISPAT LTD</t>
  </si>
  <si>
    <t>GPIL</t>
  </si>
  <si>
    <t>GODFREY PHILLIPS (INDIA) LTD</t>
  </si>
  <si>
    <t>GODFRYPHLP</t>
  </si>
  <si>
    <t>Cigarettes-Tobacco Products</t>
  </si>
  <si>
    <t>GODFREY PHILLIPS INDIA LTD</t>
  </si>
  <si>
    <t>GODHA CABCON &amp; INSULATION LTD</t>
  </si>
  <si>
    <t>GODHA</t>
  </si>
  <si>
    <t>GODREJ AGROVET LTD</t>
  </si>
  <si>
    <t>GODREJAGRO</t>
  </si>
  <si>
    <t>GODREJ CONSUMER PRODUCTS LTD</t>
  </si>
  <si>
    <t>GODREJCP</t>
  </si>
  <si>
    <t>GODREJ INDUSTRIES LTD</t>
  </si>
  <si>
    <t>GODREJIND</t>
  </si>
  <si>
    <t>GODREJ PROPERTIES LTD</t>
  </si>
  <si>
    <t>GODREJPROP</t>
  </si>
  <si>
    <t>GOENKA BUSINESS &amp; FINANCE LTD</t>
  </si>
  <si>
    <t>GOENKA DIAMOND AND JEWELS LTD</t>
  </si>
  <si>
    <t>GOENKA</t>
  </si>
  <si>
    <t>GOGIA CAPITAL SERVICES LTD</t>
  </si>
  <si>
    <t>GOKAK TEXTILES LTD</t>
  </si>
  <si>
    <t>GOKALDAS EXPORTS LTD</t>
  </si>
  <si>
    <t>GOKEX</t>
  </si>
  <si>
    <t>GOKUL AGRO RESOURCES LTD</t>
  </si>
  <si>
    <t>GOKULAGRO</t>
  </si>
  <si>
    <t>GOKUL REFOILS AND SOLVENT LTD</t>
  </si>
  <si>
    <t>GOKUL</t>
  </si>
  <si>
    <t>GOKUL SOLUTIONS LTD</t>
  </si>
  <si>
    <t>GOLD COIN HEALTH FOODS LTD</t>
  </si>
  <si>
    <t>Gold Line International Finvest Ltd</t>
  </si>
  <si>
    <t>GOLDLINE</t>
  </si>
  <si>
    <t>GOLDCREST CORPORATION LTD</t>
  </si>
  <si>
    <t>GOLDEN CARPETS LTD</t>
  </si>
  <si>
    <t>GOLDEN CREST EDUCATION &amp; SERVICES LTD</t>
  </si>
  <si>
    <t>GOLDEN GOENKA FINCORP LTD</t>
  </si>
  <si>
    <t>GOLDEN TOBACCO LTD</t>
  </si>
  <si>
    <t>GOLDENTOBC</t>
  </si>
  <si>
    <t>GOLDIAM INTERNATIONAL LTD</t>
  </si>
  <si>
    <t>GOLDIAM</t>
  </si>
  <si>
    <t>GOLDSTAR POWER LTD</t>
  </si>
  <si>
    <t>GOLDSTAR</t>
  </si>
  <si>
    <t>GOLDSTONE TECHNOLOGIES LTD</t>
  </si>
  <si>
    <t>GOLDTECH</t>
  </si>
  <si>
    <t>GOLECHHA GLOBAL FINANCE LTD</t>
  </si>
  <si>
    <t>GOLKONDA ALUMINIUM EXTRUSIONS LTD</t>
  </si>
  <si>
    <t>GOLKUNDA DIAMONDS &amp; JEWELLERY LTD</t>
  </si>
  <si>
    <t>GOODLUCK (INDIA) LTD</t>
  </si>
  <si>
    <t>GOODLUCK</t>
  </si>
  <si>
    <t>GOODLUCK INDIA LTD</t>
  </si>
  <si>
    <t>GOODRICKE GROUP LTD</t>
  </si>
  <si>
    <t>GOODYEAR (INDIA) LTD</t>
  </si>
  <si>
    <t>GOODYEAR INDIA LTD</t>
  </si>
  <si>
    <t>GOPAL IRON &amp; STEELS CO GUJARAT LTD</t>
  </si>
  <si>
    <t>GOPALA POLYPLAST LTD</t>
  </si>
  <si>
    <t>GORANI INDUSTRIES LTD</t>
  </si>
  <si>
    <t>GOTHI PLASCON (INDIA) LTD</t>
  </si>
  <si>
    <t>GOTHI PLASCON INDIA LTD</t>
  </si>
  <si>
    <t>GOVIND RUBBER LTD</t>
  </si>
  <si>
    <t>GOWRA LEASING &amp; FINANCE LTD</t>
  </si>
  <si>
    <t>GOYAL ASSOCIATES LTD</t>
  </si>
  <si>
    <t>GP PETROLEUMS LTD</t>
  </si>
  <si>
    <t>GULFPETRO</t>
  </si>
  <si>
    <t>GPT INFRAPROJECTS LTD</t>
  </si>
  <si>
    <t>GPTINFRA</t>
  </si>
  <si>
    <t>GRACIOUS SOFTWARE LTD</t>
  </si>
  <si>
    <t>GRADIENTE INFOTAINMENT LTD</t>
  </si>
  <si>
    <t>GRANDEUR PRODUCTS LTD</t>
  </si>
  <si>
    <t>GRANULES (INDIA) LTD</t>
  </si>
  <si>
    <t>GRANULES</t>
  </si>
  <si>
    <t>GRANULES INDIA LTD</t>
  </si>
  <si>
    <t>GRAPHITE (INDIA) LTD</t>
  </si>
  <si>
    <t>GRAPHITE</t>
  </si>
  <si>
    <t>GRAPHITE INDIA LTD</t>
  </si>
  <si>
    <t>GRASIM INDUSTRIES LTD</t>
  </si>
  <si>
    <t>GRASIM</t>
  </si>
  <si>
    <t>GRATEX INDUSTRIES LTD</t>
  </si>
  <si>
    <t>GRAUER &amp; WEIL (INDIA) LTD</t>
  </si>
  <si>
    <t>GRAUER &amp; WEIL INDIA LTD</t>
  </si>
  <si>
    <t>GRAVISS HOSPITALITY LTD</t>
  </si>
  <si>
    <t>GRAVITA (INDIA) LTD</t>
  </si>
  <si>
    <t>GRAVITA</t>
  </si>
  <si>
    <t>Other Non-Ferrous Metals</t>
  </si>
  <si>
    <t>GRAVITA INDIA LTD</t>
  </si>
  <si>
    <t>GRAVITY (INDIA) LTD</t>
  </si>
  <si>
    <t>GRAVITY INDIA LTD</t>
  </si>
  <si>
    <t>GREAVES COTTON LTD</t>
  </si>
  <si>
    <t>GREAVESCOT</t>
  </si>
  <si>
    <t>GREENCREST FINANCIAL SERVICES LTD</t>
  </si>
  <si>
    <t>GREENLAM INDUSTRIES LTD</t>
  </si>
  <si>
    <t>GREENLAM</t>
  </si>
  <si>
    <t>GREENPLY INDUSTRIES LTD</t>
  </si>
  <si>
    <t>GREENPLY</t>
  </si>
  <si>
    <t>GRETEX INDUSTRIES LTD</t>
  </si>
  <si>
    <t>GRETEX</t>
  </si>
  <si>
    <t>GREYCELLS EDUCATION LTD</t>
  </si>
  <si>
    <t>GRINDWELL NORTON LTD</t>
  </si>
  <si>
    <t>GRINDWELL</t>
  </si>
  <si>
    <t>GRM OVERSEAS LTD</t>
  </si>
  <si>
    <t>GROMO TRADE &amp; CONSULTANCY LTD</t>
  </si>
  <si>
    <t>GROVY (INDIA) LTD</t>
  </si>
  <si>
    <t>GROVY INDIA LTD</t>
  </si>
  <si>
    <t>GRP LTD</t>
  </si>
  <si>
    <t>GRPLTD</t>
  </si>
  <si>
    <t>GRUH FINANCE LTD</t>
  </si>
  <si>
    <t>GRUH</t>
  </si>
  <si>
    <t>GSB FINANCE LTD</t>
  </si>
  <si>
    <t>GSL NOVA PETROCHEMICALS LTD</t>
  </si>
  <si>
    <t>GSL SECURITIES LTD</t>
  </si>
  <si>
    <t>GSS INFOTECH LTD</t>
  </si>
  <si>
    <t>GSS</t>
  </si>
  <si>
    <t>G-TECH INFO-TRAINING LTD</t>
  </si>
  <si>
    <t>GTL INFRASTRUCTURE LTD</t>
  </si>
  <si>
    <t>GTLINFRA</t>
  </si>
  <si>
    <t>GTL LTD</t>
  </si>
  <si>
    <t>GTL</t>
  </si>
  <si>
    <t>GTN INDUSTRIES LTD</t>
  </si>
  <si>
    <t>GTNIND</t>
  </si>
  <si>
    <t>GTN TEXTILES LTD</t>
  </si>
  <si>
    <t>GTNTEX</t>
  </si>
  <si>
    <t>GTPL HATHWAY LTD</t>
  </si>
  <si>
    <t>GTPL</t>
  </si>
  <si>
    <t>GTV ENGINEERING LTD</t>
  </si>
  <si>
    <t>GUFIC BIOSCIENCES LTD</t>
  </si>
  <si>
    <t>GUFICBIO</t>
  </si>
  <si>
    <t>GUJARAT ALKALIES AND CHEMICALS LTD</t>
  </si>
  <si>
    <t>GUJALKALI</t>
  </si>
  <si>
    <t>GUJARAT AMBUJA EXPORTS LTD</t>
  </si>
  <si>
    <t>GAEL</t>
  </si>
  <si>
    <t>GUJARAT APOLLO INDUSTRIES LTD</t>
  </si>
  <si>
    <t>GUJAPOLLO</t>
  </si>
  <si>
    <t>GUJARAT BOROSIL LTD</t>
  </si>
  <si>
    <t>GUJARAT CONTAINERS LTD</t>
  </si>
  <si>
    <t>GUJARAT COTEX LTD</t>
  </si>
  <si>
    <t>GUJARAT CRAFT INDUSTRIES LTD</t>
  </si>
  <si>
    <t>GUJARAT CREDIT CORPORATION LTD</t>
  </si>
  <si>
    <t>GUJARAT FLUOROCHEMICALS LTD</t>
  </si>
  <si>
    <t>GUJFLUORO</t>
  </si>
  <si>
    <t>GUJARAT FOILS LTD</t>
  </si>
  <si>
    <t>GUJARAT GAS LTD</t>
  </si>
  <si>
    <t>GUJGASLTD</t>
  </si>
  <si>
    <t>GUJARAT HOTELS LTD</t>
  </si>
  <si>
    <t>GUJARAT HY-SPIN LTD</t>
  </si>
  <si>
    <t>GUJARAT INDUSTRIES POWER COMPANY LTD</t>
  </si>
  <si>
    <t>GIPCL</t>
  </si>
  <si>
    <t>GUJARAT INTRUX LTD</t>
  </si>
  <si>
    <t>GUJARAT INVESTA LTD</t>
  </si>
  <si>
    <t>GUJARAT LEASE FINANCING LTD</t>
  </si>
  <si>
    <t>GLFL</t>
  </si>
  <si>
    <t>GUJARAT MEDITECH LTD</t>
  </si>
  <si>
    <t>GUJARAT METALLIC COAL &amp; COKE LTD</t>
  </si>
  <si>
    <t>GUJARAT MINERAL DEVELOPMENT CORPORATION LTD</t>
  </si>
  <si>
    <t>GMDCLTD</t>
  </si>
  <si>
    <t>GUJARAT NARMADA VALLEY FERTILIZERS AND CHEMICALS LTD</t>
  </si>
  <si>
    <t>GNFC</t>
  </si>
  <si>
    <t>GUJARAT NATURAL RESOURCES LTD</t>
  </si>
  <si>
    <t>GUJARAT PETROSYNTHESE LTD</t>
  </si>
  <si>
    <t>GUJARAT PIPAVAV PORT LTD</t>
  </si>
  <si>
    <t>GPPL</t>
  </si>
  <si>
    <t>GUJARAT POLY ELECTRONICS LTD</t>
  </si>
  <si>
    <t>GUJARAT RAFFIA INDUSTRIES LTD</t>
  </si>
  <si>
    <t>GUJRAFFIA</t>
  </si>
  <si>
    <t>GUJARAT SIDHEE CEMENT LTD</t>
  </si>
  <si>
    <t>GSCLCEMENT</t>
  </si>
  <si>
    <t>GUJARAT STATE FERTILIZERS &amp; CHEMICALS LTD</t>
  </si>
  <si>
    <t>GSFC</t>
  </si>
  <si>
    <t>GUJARAT STATE FINANCIAL CORPORATION LTD</t>
  </si>
  <si>
    <t>Financial Institutions</t>
  </si>
  <si>
    <t>GUJARAT STATE PETRONET LTD</t>
  </si>
  <si>
    <t>GSPL</t>
  </si>
  <si>
    <t>GUJARAT TERCE LABORATORIES LTD</t>
  </si>
  <si>
    <t>GUJARAT THEMIS BIOSYN LTD</t>
  </si>
  <si>
    <t>GUJARAT TOOLROOM LTD</t>
  </si>
  <si>
    <t>GUJCHEM DISTILLERS (INDIA) LTD</t>
  </si>
  <si>
    <t>GUJCHEM DISTILLERS INDIA LTD</t>
  </si>
  <si>
    <t>GULF OIL LUBRICANTS (INDIA) LTD</t>
  </si>
  <si>
    <t>GULFOILLUB</t>
  </si>
  <si>
    <t>GULF OIL LUBRICANTS INDIA LTD</t>
  </si>
  <si>
    <t>GULSHAN CHEMFILL LTD</t>
  </si>
  <si>
    <t>GULSHAN POLYOLS LTD</t>
  </si>
  <si>
    <t>GULPOLY</t>
  </si>
  <si>
    <t>GV FILMS LTD</t>
  </si>
  <si>
    <t>GVK POWER &amp; INFRASTRUCTURE LTD</t>
  </si>
  <si>
    <t>GVKPIL</t>
  </si>
  <si>
    <t>GYAN DEVELOPERS &amp; BUILDERS LTD</t>
  </si>
  <si>
    <t>GYSCOAL ALLOYS LTD</t>
  </si>
  <si>
    <t>GAL</t>
  </si>
  <si>
    <t>H G INFRA ENGINEERING LTD</t>
  </si>
  <si>
    <t>HGINFRA</t>
  </si>
  <si>
    <t>H K  TRADE INTERNATIONAL LTD</t>
  </si>
  <si>
    <t>H P COTTON TEXTILE MILLS LTD</t>
  </si>
  <si>
    <t>H S (INDIA) LTD</t>
  </si>
  <si>
    <t>H S INDIA LTD</t>
  </si>
  <si>
    <t>HALDER VENTURE LTD</t>
  </si>
  <si>
    <t>HALDYN GLASS LTD</t>
  </si>
  <si>
    <t>HARDCASTLE &amp; WAUD MFG CO LTD</t>
  </si>
  <si>
    <t>HARI GOVIND INTERNATIONAL LTD</t>
  </si>
  <si>
    <t>HARIA APPARELS LTD</t>
  </si>
  <si>
    <t>HARIA EXPORTS LTD</t>
  </si>
  <si>
    <t>Harish Textile Engineers Ltd</t>
  </si>
  <si>
    <t>HARISH</t>
  </si>
  <si>
    <t>HARITA SEATING SYSTEMS LTD</t>
  </si>
  <si>
    <t>HARITASEAT</t>
  </si>
  <si>
    <t>HARIYANA METALS LTD</t>
  </si>
  <si>
    <t>HARIYANA SHIP BREAKERS LTD</t>
  </si>
  <si>
    <t>HARMONY CAPITAL SERVICES LTD</t>
  </si>
  <si>
    <t>HARRISONS MALAYALAM LTD</t>
  </si>
  <si>
    <t>HARRMALAYA</t>
  </si>
  <si>
    <t>HARYANA CAPFIN LTD</t>
  </si>
  <si>
    <t>HARYANA FINANCIAL CORPORATION LTD</t>
  </si>
  <si>
    <t>HARYANA LEATHER CHEMICALS LTD</t>
  </si>
  <si>
    <t>HAS LIFESTYLE LTD</t>
  </si>
  <si>
    <t>HASTI FINANCE LTD</t>
  </si>
  <si>
    <t>HATHWAY BHAWANI CABLETEL &amp;amp; DATACOM LTD.</t>
  </si>
  <si>
    <t>HATHWAYB</t>
  </si>
  <si>
    <t>Broadcasting &amp;amp; Cable TV</t>
  </si>
  <si>
    <t>HATHWAY CABLE &amp; DATACOM LTD</t>
  </si>
  <si>
    <t>HATHWAY</t>
  </si>
  <si>
    <t>HATSUN AGRO PRODUCT LTD</t>
  </si>
  <si>
    <t>HATSUN</t>
  </si>
  <si>
    <t>HAVELLS (INDIA) LTD</t>
  </si>
  <si>
    <t>HAVELLS</t>
  </si>
  <si>
    <t>HAVELLS INDIA LTD</t>
  </si>
  <si>
    <t>HAWA ENGINEERS LTD</t>
  </si>
  <si>
    <t>HAWKINS COOKERS LTD</t>
  </si>
  <si>
    <t>HAZOOR MULTI PROJECTS LTD</t>
  </si>
  <si>
    <t>HB ESTATE DEVELOPERS LTD</t>
  </si>
  <si>
    <t>HB LEASING &amp; FINANCE CO LTD</t>
  </si>
  <si>
    <t>HB PORTFOLIO LTD</t>
  </si>
  <si>
    <t>HB STOCKHOLDINGS LTD</t>
  </si>
  <si>
    <t>HBSL</t>
  </si>
  <si>
    <t>HBL POWER SYSTEMS LTD</t>
  </si>
  <si>
    <t>HBLPOWER</t>
  </si>
  <si>
    <t>HCKK VENTURES LTD</t>
  </si>
  <si>
    <t>HCL INFOSYSTEMS LTD</t>
  </si>
  <si>
    <t>HCL-INSYS</t>
  </si>
  <si>
    <t>HCL TECHNOLOGIES LTD</t>
  </si>
  <si>
    <t>HCLTECH</t>
  </si>
  <si>
    <t>HDFC ASSET MANAGEMENT COMPANY LTD</t>
  </si>
  <si>
    <t>HDFCAMC</t>
  </si>
  <si>
    <t>Asset Management Cos.</t>
  </si>
  <si>
    <t>HDFC BANK LTD</t>
  </si>
  <si>
    <t>HDFCBANK</t>
  </si>
  <si>
    <t>HDFC Mutual Fund - HDFC Gold Exchange Traded Fund</t>
  </si>
  <si>
    <t>HDFCMFGETF</t>
  </si>
  <si>
    <t>HDFC STANDARD LIFE INSURANCE COMPANY LTD</t>
  </si>
  <si>
    <t>HDFCLIFE</t>
  </si>
  <si>
    <t>Life Insurance</t>
  </si>
  <si>
    <t>HEALTHCARE GLOBAL ENTERPRISES LTD</t>
  </si>
  <si>
    <t>HCG</t>
  </si>
  <si>
    <t>HEALTHY INVESTMENTS LTD</t>
  </si>
  <si>
    <t>HEC INFRA PROJECTS LTD</t>
  </si>
  <si>
    <t>HECPROJECT</t>
  </si>
  <si>
    <t>HEERA ISPAT LTD</t>
  </si>
  <si>
    <t>HEG LTD</t>
  </si>
  <si>
    <t>HEG</t>
  </si>
  <si>
    <t>HEIDELBERGCEMENT (INDIA) LTD</t>
  </si>
  <si>
    <t>HEIDELBERG</t>
  </si>
  <si>
    <t>HEIDELBERGCEMENT INDIA LTD</t>
  </si>
  <si>
    <t>Helpage Finlease Ltd</t>
  </si>
  <si>
    <t>HELPAGE</t>
  </si>
  <si>
    <t>HEM HOLDINGS &amp; TRADING LTD</t>
  </si>
  <si>
    <t>HEMANG RESOURCES LTD</t>
  </si>
  <si>
    <t>HEMO ORGANIC LTD</t>
  </si>
  <si>
    <t>HERCULES HOISTS LTD</t>
  </si>
  <si>
    <t>HERCULES</t>
  </si>
  <si>
    <t>HERITAGE FOODS LTD</t>
  </si>
  <si>
    <t>HERITGFOOD</t>
  </si>
  <si>
    <t>HERO MOTOCORP LTD</t>
  </si>
  <si>
    <t>HEROMOTOCO</t>
  </si>
  <si>
    <t>HESTER BIOSCIENCES LTD</t>
  </si>
  <si>
    <t>HESTERBIO</t>
  </si>
  <si>
    <t>HEXA TRADEX LTD</t>
  </si>
  <si>
    <t>HEXATRADEX</t>
  </si>
  <si>
    <t>HEXAWARE TECHNOLOGIES LTD</t>
  </si>
  <si>
    <t>HEXAWARE</t>
  </si>
  <si>
    <t>HIGH ENERGY BATTERIES (INDIA) LTD</t>
  </si>
  <si>
    <t>HIGH ENERGY BATTERIES INDIA LTD</t>
  </si>
  <si>
    <t>HIGH GROUND ENTERPRISE LTD</t>
  </si>
  <si>
    <t>HIGHGROUND</t>
  </si>
  <si>
    <t>HIGH STREET FILATEX LTD</t>
  </si>
  <si>
    <t>HIKAL LTD</t>
  </si>
  <si>
    <t>HIKAL</t>
  </si>
  <si>
    <t>Hi-Klass Trading and Investment Ltd</t>
  </si>
  <si>
    <t>HIKLASS</t>
  </si>
  <si>
    <t>HIL LTD</t>
  </si>
  <si>
    <t>HIL</t>
  </si>
  <si>
    <t>HILTON METAL FORGING LTD</t>
  </si>
  <si>
    <t>HILTON</t>
  </si>
  <si>
    <t>HIM TEKNOFORGE LTD</t>
  </si>
  <si>
    <t>HIMACHAL FIBRES LTD</t>
  </si>
  <si>
    <t>HIMACHAL FUTURISTIC COMMUNICATIONS LTD</t>
  </si>
  <si>
    <t>HFCL</t>
  </si>
  <si>
    <t>HIMADRI SPECIALITY CHEMICAL LTD</t>
  </si>
  <si>
    <t>HSCL</t>
  </si>
  <si>
    <t>HIMALAYA FOOD INTERNATIONAL LTD</t>
  </si>
  <si>
    <t>HIMALAYA GRANITES LTD</t>
  </si>
  <si>
    <t>HIMALCHULI FOOD PRODUCTS LTD</t>
  </si>
  <si>
    <t>HIMATSINGKA SEIDE LTD</t>
  </si>
  <si>
    <t>HIMATSEIDE</t>
  </si>
  <si>
    <t>HIND ALUMINIUM INDUSTRIES LTD</t>
  </si>
  <si>
    <t>HIND COMMERCE LTD</t>
  </si>
  <si>
    <t>HIND RECTIFIERS LTD</t>
  </si>
  <si>
    <t>HIRECT</t>
  </si>
  <si>
    <t>HIND SECURITIES &amp; CREDITS LTD</t>
  </si>
  <si>
    <t>HIND SYNTEX LTD</t>
  </si>
  <si>
    <t>HINDSYNTEX</t>
  </si>
  <si>
    <t>HINDALCO INDUSTRIES LTD</t>
  </si>
  <si>
    <t>HINDALCO</t>
  </si>
  <si>
    <t>HINDCON CHEMICALS LTD</t>
  </si>
  <si>
    <t>HINDCON</t>
  </si>
  <si>
    <t>HINDOOSTAN MILLS LTD</t>
  </si>
  <si>
    <t>HINDUJA GLOBAL SOLUTIONS LTD</t>
  </si>
  <si>
    <t>HGS</t>
  </si>
  <si>
    <t>HINDUJA VENTURES LTD</t>
  </si>
  <si>
    <t>HINDUJAVEN</t>
  </si>
  <si>
    <t>HINDUSTAN ADHESIVES LTD</t>
  </si>
  <si>
    <t>HINDUSTAN AERONAUTICS LTD</t>
  </si>
  <si>
    <t>HAL</t>
  </si>
  <si>
    <t>Aerospace</t>
  </si>
  <si>
    <t>HINDUSTAN APPLIANCES LTD</t>
  </si>
  <si>
    <t>HINDUSTAN BIO SCIENCES LTD.</t>
  </si>
  <si>
    <t>HINDBIO</t>
  </si>
  <si>
    <t>HINDUSTAN COMPOSITES LTD</t>
  </si>
  <si>
    <t>HINDCOMPOS</t>
  </si>
  <si>
    <t>HINDUSTAN CONSTRUCTION COMPANY LTD</t>
  </si>
  <si>
    <t>HCC</t>
  </si>
  <si>
    <t>HINDUSTAN COPPER LTD</t>
  </si>
  <si>
    <t>HINDCOPPER</t>
  </si>
  <si>
    <t>HINDUSTAN EVEREST TOOLS LTD.</t>
  </si>
  <si>
    <t>HINDEVER</t>
  </si>
  <si>
    <t>HINDUSTAN FLUOROCARBONS LTD</t>
  </si>
  <si>
    <t>HINDUSTAN FOODS LTD</t>
  </si>
  <si>
    <t>HINDUSTAN HARDY SPICER LTD</t>
  </si>
  <si>
    <t>HINDUSTAN HOUSING CO LTD</t>
  </si>
  <si>
    <t>HINDUSTAN MEDIA VENTURES LTD</t>
  </si>
  <si>
    <t>HMVL</t>
  </si>
  <si>
    <t>HINDUSTAN MOTORS LTD</t>
  </si>
  <si>
    <t>HINDMOTORS</t>
  </si>
  <si>
    <t>HINDUSTAN OIL EXPLORATION COMPANY LTD</t>
  </si>
  <si>
    <t>HINDOILEXP</t>
  </si>
  <si>
    <t>HINDUSTAN ORGANIC CHEMICALS LTD</t>
  </si>
  <si>
    <t>HINDUSTAN PETROLEUM CORPORATION LTD</t>
  </si>
  <si>
    <t>HINDPETRO</t>
  </si>
  <si>
    <t>HINDUSTAN TIN WORKS LTD</t>
  </si>
  <si>
    <t>HINDUSTAN UNILEVER LTD</t>
  </si>
  <si>
    <t>HINDUNILVR</t>
  </si>
  <si>
    <t>HINDUSTAN WIRES LTD</t>
  </si>
  <si>
    <t>HINDUSTAN ZINC LTD</t>
  </si>
  <si>
    <t>HINDZINC</t>
  </si>
  <si>
    <t>Zinc</t>
  </si>
  <si>
    <t>HINDUSTHAN NATIONAL GLASS &amp; INDUSTRIES LTD</t>
  </si>
  <si>
    <t>HINDNATGLS</t>
  </si>
  <si>
    <t>HINDUSTHAN UDYOG LTD</t>
  </si>
  <si>
    <t>HINDUSTHAN URBAN INFRASTRUCTURE LTD</t>
  </si>
  <si>
    <t>HIPOLIN LTD</t>
  </si>
  <si>
    <t>HIRA AUTOMOBILES LTD</t>
  </si>
  <si>
    <t>HISAR METAL INDUSTRIES LTD</t>
  </si>
  <si>
    <t>HISARMETAL</t>
  </si>
  <si>
    <t>HISAR SPINNING MILLS LTD</t>
  </si>
  <si>
    <t>HIT KIT GLOBAL SOLUTIONS LTD</t>
  </si>
  <si>
    <t>HITECH CORPORATION LTD</t>
  </si>
  <si>
    <t>HITECHCORP</t>
  </si>
  <si>
    <t>HI-TECH PIPES LTD</t>
  </si>
  <si>
    <t>HITECH</t>
  </si>
  <si>
    <t>Hi-Tech Winding Systems Ltd</t>
  </si>
  <si>
    <t>HITECHWIND</t>
  </si>
  <si>
    <t>HITTCO TOOLS LTD</t>
  </si>
  <si>
    <t>HMT LTD</t>
  </si>
  <si>
    <t>HMT</t>
  </si>
  <si>
    <t>HONDA SIEL POWER PRODUCTS LTD</t>
  </si>
  <si>
    <t>HONDAPOWER</t>
  </si>
  <si>
    <t>HONEYWELL AUTOMATION (INDIA) LTD</t>
  </si>
  <si>
    <t>HONAUT</t>
  </si>
  <si>
    <t>HONEYWELL AUTOMATION INDIA LTD</t>
  </si>
  <si>
    <t>HOTEL LEELA VENTURE LTD</t>
  </si>
  <si>
    <t>HOTELEELA</t>
  </si>
  <si>
    <t>HOTEL RUGBY LTD</t>
  </si>
  <si>
    <t>HOTELRUGBY</t>
  </si>
  <si>
    <t>HOUSING &amp; URBAN DEVELOPMENT CORPORATION LTD</t>
  </si>
  <si>
    <t>HUDCO</t>
  </si>
  <si>
    <t>HOUSING DEVELOPMENT AND INFRASTRUCTURE LTD</t>
  </si>
  <si>
    <t>HDIL</t>
  </si>
  <si>
    <t>HOUSING DEVELOPMENT FINANCE CORPORATION LTD</t>
  </si>
  <si>
    <t>HDFC</t>
  </si>
  <si>
    <t>HOV SERVICES LTD</t>
  </si>
  <si>
    <t>HOVS</t>
  </si>
  <si>
    <t>HOWARD HOTELS LTD</t>
  </si>
  <si>
    <t>HPC BIOSCIENCES LTD</t>
  </si>
  <si>
    <t>HPL ELECTRIC &amp; POWER LTD</t>
  </si>
  <si>
    <t>HPL</t>
  </si>
  <si>
    <t>HRB FLORICULTURE LTD</t>
  </si>
  <si>
    <t>HSIL LTD</t>
  </si>
  <si>
    <t>HSIL</t>
  </si>
  <si>
    <t>HT MEDIA LTD</t>
  </si>
  <si>
    <t>HTMEDIA</t>
  </si>
  <si>
    <t>HUBTOWN LTD</t>
  </si>
  <si>
    <t>HUBTOWN</t>
  </si>
  <si>
    <t>HUHTAMAKI PPL LTD</t>
  </si>
  <si>
    <t>PAPERPROD</t>
  </si>
  <si>
    <t>Humming Bird Education Ltd</t>
  </si>
  <si>
    <t>HBEL</t>
  </si>
  <si>
    <t>HUSYS CONSULTING LTD</t>
  </si>
  <si>
    <t>HUSYSLTD</t>
  </si>
  <si>
    <t>HYPERSOFT TECHNOLOGIES LTD</t>
  </si>
  <si>
    <t>IB INFOTECH ENTERPRISES LTD</t>
  </si>
  <si>
    <t>ICE MAKE REFRIGERATION LTD</t>
  </si>
  <si>
    <t>ICEMAKE</t>
  </si>
  <si>
    <t>ICICI BANK LTD</t>
  </si>
  <si>
    <t>ICICIBANK</t>
  </si>
  <si>
    <t>ICICI LOMBARD GENERAL INSURANCE COMPANY LTD</t>
  </si>
  <si>
    <t>ICICIGI</t>
  </si>
  <si>
    <t>ICICI Prudential Gold ETF</t>
  </si>
  <si>
    <t>ICICIGOLD</t>
  </si>
  <si>
    <t>ICICI PRUDENTIAL LIFE INSURANCE COMPANY LTD</t>
  </si>
  <si>
    <t>ICICIPRULI</t>
  </si>
  <si>
    <t>ICICI Prudential Sensex ETF</t>
  </si>
  <si>
    <t>ICICISENSX</t>
  </si>
  <si>
    <t>ICICI SECURITIES LTD</t>
  </si>
  <si>
    <t>ISEC</t>
  </si>
  <si>
    <t>ICRA LTD</t>
  </si>
  <si>
    <t>ICRA</t>
  </si>
  <si>
    <t>ICSA (INDIA) LTD</t>
  </si>
  <si>
    <t>ICSA</t>
  </si>
  <si>
    <t>ICSA INDIA LTD</t>
  </si>
  <si>
    <t>IDBI BANK LTD</t>
  </si>
  <si>
    <t>IDBI</t>
  </si>
  <si>
    <t>IDFC BANK LTD</t>
  </si>
  <si>
    <t>IDFCBANK</t>
  </si>
  <si>
    <t>IDFC First Bank LTD</t>
  </si>
  <si>
    <t>IDFCFIRSTB</t>
  </si>
  <si>
    <t>IDFC LTD</t>
  </si>
  <si>
    <t>IDFC</t>
  </si>
  <si>
    <t>IFB AGRO INDUSTRIES LTD</t>
  </si>
  <si>
    <t>IFBAGRO</t>
  </si>
  <si>
    <t>IFB INDUSTRIES LTD</t>
  </si>
  <si>
    <t>IFBIND</t>
  </si>
  <si>
    <t>IFCI LTD</t>
  </si>
  <si>
    <t>IFCI</t>
  </si>
  <si>
    <t>IFGL REFRACTORIES LTD</t>
  </si>
  <si>
    <t>IFGLEXPOR</t>
  </si>
  <si>
    <t>IFL ENTERPRISES LTD</t>
  </si>
  <si>
    <t>IFM IMPEX GLOBAL LTD</t>
  </si>
  <si>
    <t>IG PETROCHEMICALS LTD</t>
  </si>
  <si>
    <t>IGPL</t>
  </si>
  <si>
    <t>IGARASHI MOTORS (INDIA) LTD</t>
  </si>
  <si>
    <t>IGARASHI</t>
  </si>
  <si>
    <t>IGARASHI MOTORS INDIA LTD</t>
  </si>
  <si>
    <t>IGC INDUSTRIES LTD</t>
  </si>
  <si>
    <t>IIFL HOLDINGS LTD</t>
  </si>
  <si>
    <t>IIFL</t>
  </si>
  <si>
    <t>IITL PROJECTS LTD</t>
  </si>
  <si>
    <t>IITLPROJ</t>
  </si>
  <si>
    <t>IKAB SECURITIES &amp; INVESTMENT LTD</t>
  </si>
  <si>
    <t>IKF TECHNOLOGIES LTD</t>
  </si>
  <si>
    <t>IL&amp;FS ENGINEERING AND CONSTRUCTION COMPANY LTD</t>
  </si>
  <si>
    <t>IL&amp;FSENGG</t>
  </si>
  <si>
    <t>IL&amp;FS INVESTMENT MANAGERS LTD</t>
  </si>
  <si>
    <t>IVC</t>
  </si>
  <si>
    <t>IL&amp;FS TRANSPORTATION NETWORKS LTD</t>
  </si>
  <si>
    <t>IL&amp;FSTRANS</t>
  </si>
  <si>
    <t>IM+ CAPITALS LTD</t>
  </si>
  <si>
    <t>IMC FINANCE LTD</t>
  </si>
  <si>
    <t>IMEC SERVICES LTD</t>
  </si>
  <si>
    <t>IMP POWERS LTD</t>
  </si>
  <si>
    <t>INDLMETER</t>
  </si>
  <si>
    <t>IMPEX FERRO TECH LTD</t>
  </si>
  <si>
    <t>IMPEXFERRO</t>
  </si>
  <si>
    <t>INANI MARBLES &amp; INDUSTRIES LTD</t>
  </si>
  <si>
    <t>INANI SECURITIES LTD</t>
  </si>
  <si>
    <t>INCAP LTD</t>
  </si>
  <si>
    <t>INCEPTUM ENTERPRISES LTD</t>
  </si>
  <si>
    <t>INCON ENGINEERS LTD</t>
  </si>
  <si>
    <t>IND BANK HOUSING LTD</t>
  </si>
  <si>
    <t>IND RENEWABLE ENERGY LTD</t>
  </si>
  <si>
    <t>INDAG RUBBER LTD</t>
  </si>
  <si>
    <t>IND-AGIV COMMERCE LTD</t>
  </si>
  <si>
    <t>INDBANK MERCHANT BANKING SERVICES LTD</t>
  </si>
  <si>
    <t>INDBANK</t>
  </si>
  <si>
    <t>INDERGIRI FINANCE LTD</t>
  </si>
  <si>
    <t>INDIA CEMENTS CAPITAL LTD</t>
  </si>
  <si>
    <t>INDIA FINSEC LTD</t>
  </si>
  <si>
    <t>INDIA GELATINE &amp; CHEMICALS LTD</t>
  </si>
  <si>
    <t>INDIA GLYCOLS LTD</t>
  </si>
  <si>
    <t>INDIAGLYCO</t>
  </si>
  <si>
    <t>INDIA GREEN REALITY LTD</t>
  </si>
  <si>
    <t>India Grid Trust</t>
  </si>
  <si>
    <t>INDIGRID</t>
  </si>
  <si>
    <t>INDIA HOME LOAN LTD</t>
  </si>
  <si>
    <t>INDIA INFRASPACE LTD</t>
  </si>
  <si>
    <t>INDIA MOTOR PARTS AND ACCESSORIES LTD</t>
  </si>
  <si>
    <t>IMPAL</t>
  </si>
  <si>
    <t>INDIA NIPPON ELECTRICALS LTD</t>
  </si>
  <si>
    <t>INDNIPPON</t>
  </si>
  <si>
    <t>INDIA STEEL WORKS LTD</t>
  </si>
  <si>
    <t>INDIA TOURISM DEVELOPMENT CORPORATION LTD</t>
  </si>
  <si>
    <t>ITDC</t>
  </si>
  <si>
    <t>INDIABULLS HOUSING FINANCE LTD</t>
  </si>
  <si>
    <t>IBULHSGFIN</t>
  </si>
  <si>
    <t>INDIABULLS INTEGRATED SERVICES LTD</t>
  </si>
  <si>
    <t>IBULISL</t>
  </si>
  <si>
    <t>INDIABULLS REAL ESTATE LTD</t>
  </si>
  <si>
    <t>IBREALEST</t>
  </si>
  <si>
    <t>INDIABULLS VENTURES LTD</t>
  </si>
  <si>
    <t>IBVENTURES</t>
  </si>
  <si>
    <t>INDIAN ACRYLICS LTD</t>
  </si>
  <si>
    <t>INDIAN BANK</t>
  </si>
  <si>
    <t>INDIANB</t>
  </si>
  <si>
    <t>INDIAN BRIGHT STEEL CO LTD</t>
  </si>
  <si>
    <t>INDIAN CARD CLOTHING COMPANY LTD</t>
  </si>
  <si>
    <t>INDIANCARD</t>
  </si>
  <si>
    <t>INDIAN ENERGY EXCHANGE LTD</t>
  </si>
  <si>
    <t>IEX</t>
  </si>
  <si>
    <t>INDIAN EXTRACTIONS LTD</t>
  </si>
  <si>
    <t>INDIAN HUME PIPE COMPANY LTD</t>
  </si>
  <si>
    <t>INDIANHUME</t>
  </si>
  <si>
    <t>INDIAN INFOTECH &amp; SOFTWARE LTD</t>
  </si>
  <si>
    <t>INDIAN LINK CHAIN MANUFACTURES LTD</t>
  </si>
  <si>
    <t>INDIAN METALS &amp; FERRO ALLOYS LTD</t>
  </si>
  <si>
    <t>IMFA</t>
  </si>
  <si>
    <t>INDIAN OIL CORPORATION LTD</t>
  </si>
  <si>
    <t>IOC</t>
  </si>
  <si>
    <t>INDIAN OVERSEAS BANK</t>
  </si>
  <si>
    <t>IOB</t>
  </si>
  <si>
    <t>INDIAN SUCROSE LTD</t>
  </si>
  <si>
    <t>INDIAN TERRAIN FASHIONS LTD</t>
  </si>
  <si>
    <t>INDTERRAIN</t>
  </si>
  <si>
    <t>INDIAN TONERS &amp; DEVELOPERS LTD</t>
  </si>
  <si>
    <t>INDIANIVESH LTD</t>
  </si>
  <si>
    <t>INDITRADE CAPITAL LTD</t>
  </si>
  <si>
    <t>INDO AMINES LTD</t>
  </si>
  <si>
    <t>INDO ASIAN FINANCE LTD</t>
  </si>
  <si>
    <t>INDO BORAX &amp; CHEMICALS LTD</t>
  </si>
  <si>
    <t>INDO COTSPIN LTD</t>
  </si>
  <si>
    <t>INDO COUNT INDUSTRIES LTD</t>
  </si>
  <si>
    <t>ICIL</t>
  </si>
  <si>
    <t>INDO CREDIT CAPITAL LTD</t>
  </si>
  <si>
    <t>INDO EURO INDCHEM LTD</t>
  </si>
  <si>
    <t>INDO GULF INDUSTRIES LTD</t>
  </si>
  <si>
    <t>INDO PACIFIC PROJECTS LTD</t>
  </si>
  <si>
    <t>INDO RAMA SYNTHETICS (INDIA) LTD</t>
  </si>
  <si>
    <t>INDORAMA</t>
  </si>
  <si>
    <t>INDO RAMA SYNTHETICS INDIA LTD</t>
  </si>
  <si>
    <t>INDO TECH TRANSFORMERS LTD</t>
  </si>
  <si>
    <t>INDOTECH</t>
  </si>
  <si>
    <t>INDO THAI SECURITIES LTD</t>
  </si>
  <si>
    <t>INDOTHAI</t>
  </si>
  <si>
    <t>INDO US BIO-TECH LTD</t>
  </si>
  <si>
    <t>INDO-CITY INFOTECH LTD</t>
  </si>
  <si>
    <t>INDOCO REMEDIES LTD</t>
  </si>
  <si>
    <t>INDOCO</t>
  </si>
  <si>
    <t>INDO-GLOBAL ENTERPRISES LTD</t>
  </si>
  <si>
    <t>INDOKEM LTD</t>
  </si>
  <si>
    <t>INDO-NATIONAL LTD</t>
  </si>
  <si>
    <t>NIPPOBATRY</t>
  </si>
  <si>
    <t>INDOSOLAR LTD</t>
  </si>
  <si>
    <t>INDOSOLAR</t>
  </si>
  <si>
    <t>INDOSTAR CAPITAL FINANCE LTD</t>
  </si>
  <si>
    <t>INDOSTAR</t>
  </si>
  <si>
    <t>INDOVATION TECHNOLOGIES LTD</t>
  </si>
  <si>
    <t>INDOWIND ENERGY LTD</t>
  </si>
  <si>
    <t>INDOWIND</t>
  </si>
  <si>
    <t>INDRA INDUSTRIES LTD</t>
  </si>
  <si>
    <t>INDRAPRASTHA GAS LTD</t>
  </si>
  <si>
    <t>IGL</t>
  </si>
  <si>
    <t>INDRAPRASTHA MEDICAL CORPORATION LTD</t>
  </si>
  <si>
    <t>INDRAMEDCO</t>
  </si>
  <si>
    <t>INDRAYANI BIOTECH LTD.</t>
  </si>
  <si>
    <t>INDRANIB</t>
  </si>
  <si>
    <t>INDSIL HYDRO POWER AND MANGANESE LTD</t>
  </si>
  <si>
    <t>INDSOYA LTD</t>
  </si>
  <si>
    <t>IND-SWIFT LABORATORIES LTD</t>
  </si>
  <si>
    <t>INDSWFTLAB</t>
  </si>
  <si>
    <t>IND-SWIFT LTD</t>
  </si>
  <si>
    <t>INDSWFTLTD</t>
  </si>
  <si>
    <t>INDUCTO STEEL LTD</t>
  </si>
  <si>
    <t>INDUS FINANCE LTD</t>
  </si>
  <si>
    <t>INDUSIND BANK LTD</t>
  </si>
  <si>
    <t>INDUSINDBK</t>
  </si>
  <si>
    <t>INDUSTRIAL &amp; PRUDENTIAL INVESTMENTS CO LTD</t>
  </si>
  <si>
    <t>INDUSTRIAL INVESTMENT TRUST LTD</t>
  </si>
  <si>
    <t>IITL</t>
  </si>
  <si>
    <t>INEOS STYROLUTION (INDIA) LTD</t>
  </si>
  <si>
    <t>INEOSSTYRO</t>
  </si>
  <si>
    <t>INEOS STYROLUTION INDIA LTD</t>
  </si>
  <si>
    <t>INERTIA STEEL LTD</t>
  </si>
  <si>
    <t>INFIBEAM AVENUES LTD</t>
  </si>
  <si>
    <t>INFIBEAM</t>
  </si>
  <si>
    <t>INFINITE COMPUTER SOLUTIONS (INDIA) LTD</t>
  </si>
  <si>
    <t>INFINITE</t>
  </si>
  <si>
    <t>INFINITE COMPUTER SOLUTIONS INDIA LTD</t>
  </si>
  <si>
    <t>INFLAME APPLIANCES LTD</t>
  </si>
  <si>
    <t>INFO EDGE (INDIA) LTD</t>
  </si>
  <si>
    <t>NAUKRI</t>
  </si>
  <si>
    <t>Internet &amp; Catalogue Retail</t>
  </si>
  <si>
    <t>INFO EDGE INDIA LTD</t>
  </si>
  <si>
    <t>INFOBEANS TECHNOLOGIES LTD</t>
  </si>
  <si>
    <t>INFOBEAN</t>
  </si>
  <si>
    <t>INFORMED TECHNOLOGIES (INDIA) LTD</t>
  </si>
  <si>
    <t>INFORMED TECHNOLOGIES INDIA LTD</t>
  </si>
  <si>
    <t>INFOSYS LTD</t>
  </si>
  <si>
    <t>INFY</t>
  </si>
  <si>
    <t>INFRA INDUSTRIES LTD</t>
  </si>
  <si>
    <t>INFRONICS SYSTEMS LTD</t>
  </si>
  <si>
    <t>INGERSOLL RAND (INDIA) LTD</t>
  </si>
  <si>
    <t>INGERRAND</t>
  </si>
  <si>
    <t>INGERSOLL RAND INDIA LTD</t>
  </si>
  <si>
    <t>INLAND PRINTERS LTD</t>
  </si>
  <si>
    <t>INNOCORP LTD.</t>
  </si>
  <si>
    <t>INNOCORP</t>
  </si>
  <si>
    <t>INNOVANA THINKLABS LTD</t>
  </si>
  <si>
    <t>INNOVANA</t>
  </si>
  <si>
    <t>INNOVASSYNTH INVESTMENTS LTD</t>
  </si>
  <si>
    <t>INNOVATION SOFTWARE EXPORTS LTD</t>
  </si>
  <si>
    <t>INNOVATIVE IDEALS AND SERVICES (INDIA) LTD</t>
  </si>
  <si>
    <t>Sp.Consumer Services</t>
  </si>
  <si>
    <t>INNOVATIVE IDEALS AND SERVICES INDIA LTD</t>
  </si>
  <si>
    <t>INNOVATIVE TECH PACK LTD</t>
  </si>
  <si>
    <t>INNOVATIVE TYRES AND TUBES LTD</t>
  </si>
  <si>
    <t>INNOVATIVE</t>
  </si>
  <si>
    <t>INNOVATORS FACADE SYSTEMS LTD</t>
  </si>
  <si>
    <t>INOX LEISURE LTD</t>
  </si>
  <si>
    <t>INOXLEISUR</t>
  </si>
  <si>
    <t>INOX WIND LTD</t>
  </si>
  <si>
    <t>INOXWIND</t>
  </si>
  <si>
    <t>INSECTICIDES (INDIA) LTD</t>
  </si>
  <si>
    <t>INSECTICID</t>
  </si>
  <si>
    <t>INSECTICIDES INDIA LTD</t>
  </si>
  <si>
    <t>INSILCO LTD</t>
  </si>
  <si>
    <t>INSPIRISYS SOLUTIONS LTD</t>
  </si>
  <si>
    <t>INSPIRISYS</t>
  </si>
  <si>
    <t>INTEC CAPITAL LTD</t>
  </si>
  <si>
    <t>INTEGRA CAPITAL MANAGEMENT LTD.</t>
  </si>
  <si>
    <t>INTCAPM</t>
  </si>
  <si>
    <t>INTEGRA ENGINEERING (INDIA) LTD</t>
  </si>
  <si>
    <t>INTEGRA ENGINEERING INDIA LTD</t>
  </si>
  <si>
    <t>INTEGRA GARMENTS AND TEXTILES LTD</t>
  </si>
  <si>
    <t>INTEGRA</t>
  </si>
  <si>
    <t>INTEGRA SWITCHGEAR LTD</t>
  </si>
  <si>
    <t>INTEGRA TELECOMMUNICATION &amp; SOFTWARE LTD</t>
  </si>
  <si>
    <t>INTEGRATED CAPITAL SERVICES LTD</t>
  </si>
  <si>
    <t>INTEGRATED FINANCIAL SERVICES LTD</t>
  </si>
  <si>
    <t>INTEGRATED PROTEINS LTD</t>
  </si>
  <si>
    <t>INTEGRATED TECHNOLOGIES LTD</t>
  </si>
  <si>
    <t>INTEGRATED THERMOPLASTICS LTD</t>
  </si>
  <si>
    <t>INTELLECT DESIGN ARENA LTD</t>
  </si>
  <si>
    <t>INTELLECT</t>
  </si>
  <si>
    <t>INTELLIVATE CAPITAL ADVISORS LTD</t>
  </si>
  <si>
    <t>INTELLIVATE CAPITAL VENTURES LTD</t>
  </si>
  <si>
    <t>INTENSE TECHNOLOGIES LTD</t>
  </si>
  <si>
    <t>INTENTECH</t>
  </si>
  <si>
    <t>INTER GLOBE FINANCE LTD</t>
  </si>
  <si>
    <t>INTER STATE OIL CARRIER LTD</t>
  </si>
  <si>
    <t>INTERACTIVE FINANCIAL SERVICES LTD</t>
  </si>
  <si>
    <t>INTERGLOBE AVIATION LTD</t>
  </si>
  <si>
    <t>INDIGO</t>
  </si>
  <si>
    <t>INTERLINK PETROLEUM LTD</t>
  </si>
  <si>
    <t>INTERNATIONAL COMBUSTION (INDIA) LTD</t>
  </si>
  <si>
    <t>INTERNATIONAL COMBUSTION INDIA LTD</t>
  </si>
  <si>
    <t>INTERNATIONAL CONSTRUCTIONS LTD</t>
  </si>
  <si>
    <t>SUBCAPCITY</t>
  </si>
  <si>
    <t>INTERNATIONAL CONVEYORS LTD</t>
  </si>
  <si>
    <t>INTERNATIONAL DATA MANAGEMENT LTD</t>
  </si>
  <si>
    <t>INTERNATIONAL HOUSING FINANCE CORPORATION LTD</t>
  </si>
  <si>
    <t>INTERNATIONAL PAPER APPM LTD</t>
  </si>
  <si>
    <t>IPAPPM</t>
  </si>
  <si>
    <t>INTERNATIONAL TRAVEL HOUSE LTD</t>
  </si>
  <si>
    <t>INTERWORLD DIGITAL LTD</t>
  </si>
  <si>
    <t>INTRASOFT TECHNOLOGIES LTD</t>
  </si>
  <si>
    <t>ISFT</t>
  </si>
  <si>
    <t>INVENTURE GROWTH &amp; SECURITIES LTD</t>
  </si>
  <si>
    <t>INVENTURE</t>
  </si>
  <si>
    <t>Invesco India Gold Exchange Traded Fund</t>
  </si>
  <si>
    <t>IVZINGOLD</t>
  </si>
  <si>
    <t>INVESTMENT &amp; PRECISION CASTINGS LTD</t>
  </si>
  <si>
    <t>INVICTA MEDITEK LTD</t>
  </si>
  <si>
    <t>IO SYSTEM LTD</t>
  </si>
  <si>
    <t>IOL CHEMICALS AND PHARMACEUTICALS LTD</t>
  </si>
  <si>
    <t>IOLCP</t>
  </si>
  <si>
    <t>ION EXCHANGE (INDIA) LTD</t>
  </si>
  <si>
    <t>ION EXCHANGE INDIA LTD</t>
  </si>
  <si>
    <t>IP RINGS LTD</t>
  </si>
  <si>
    <t>IPCA LABORATORIES LTD</t>
  </si>
  <si>
    <t>IPCALAB</t>
  </si>
  <si>
    <t>I-POWER SOLUTIONS (INDIA) LTD</t>
  </si>
  <si>
    <t>I-POWER SOLUTIONS INDIA LTD</t>
  </si>
  <si>
    <t>IRB INFRASTRUCTURE DEVELOPERS LTD</t>
  </si>
  <si>
    <t>IRB</t>
  </si>
  <si>
    <t>IRB InvIT Fund</t>
  </si>
  <si>
    <t>IRBINVIT</t>
  </si>
  <si>
    <t>IRCON INTERNATIONAL LTD</t>
  </si>
  <si>
    <t>IRCON</t>
  </si>
  <si>
    <t>IRIS BUSINESS SERVICES LTD</t>
  </si>
  <si>
    <t>IRIS CLOTHINGS LTD</t>
  </si>
  <si>
    <t>IRISDOREME</t>
  </si>
  <si>
    <t>IRIS MEDIAWORKS LTD</t>
  </si>
  <si>
    <t>ISF LTD</t>
  </si>
  <si>
    <t>ISGEC HEAVY ENGINEERING LTD</t>
  </si>
  <si>
    <t>ISHAAN INFRASTRUCTURES AND SHELTERS LTD</t>
  </si>
  <si>
    <t>ISHAN DYES &amp; CHEMICALS LTD</t>
  </si>
  <si>
    <t>ISHITA DRUGS &amp; INDUSTRIES LTD</t>
  </si>
  <si>
    <t>ISHWARSHAKTI HOLDINGS &amp; TRADERS LTD</t>
  </si>
  <si>
    <t>ISL CONSULTING LTD</t>
  </si>
  <si>
    <t>ISMT LTD</t>
  </si>
  <si>
    <t>ISMTLTD</t>
  </si>
  <si>
    <t>IST LTD</t>
  </si>
  <si>
    <t>ISTREET NETWORK LTD</t>
  </si>
  <si>
    <t>ITD CEMENTATION (INDIA) LTD</t>
  </si>
  <si>
    <t>ITDCEM</t>
  </si>
  <si>
    <t>ITD CEMENTATION INDIA LTD</t>
  </si>
  <si>
    <t>ITI LTD</t>
  </si>
  <si>
    <t>ITI</t>
  </si>
  <si>
    <t>ITL INDUSTRIES LTD</t>
  </si>
  <si>
    <t>IVP LTD</t>
  </si>
  <si>
    <t>IVP</t>
  </si>
  <si>
    <t>IVRCL LTD</t>
  </si>
  <si>
    <t>IVRCLINFRA</t>
  </si>
  <si>
    <t>IYKOT HITECH TOOLROOM LTD</t>
  </si>
  <si>
    <t>IZMO LTD</t>
  </si>
  <si>
    <t>IZMO</t>
  </si>
  <si>
    <t>J  TAPARIA PROJECTS LTD</t>
  </si>
  <si>
    <t>J J EXPORTERS LTD</t>
  </si>
  <si>
    <t>J J FINANCE CORPORATION LTD</t>
  </si>
  <si>
    <t>J KUMAR INFRAPROJECTS LTD</t>
  </si>
  <si>
    <t>JKIL</t>
  </si>
  <si>
    <t>J L MORISON (INDIA) LTD</t>
  </si>
  <si>
    <t>J L MORISON INDIA LTD</t>
  </si>
  <si>
    <t>J R FOODS LTD</t>
  </si>
  <si>
    <t>JACKSON INVESTMENTS LTD</t>
  </si>
  <si>
    <t>JAGAN LAMPS LTD</t>
  </si>
  <si>
    <t>JAGATJIT INDUSTRIES LTD</t>
  </si>
  <si>
    <t>JAGJANANI TEXTILES LTD</t>
  </si>
  <si>
    <t>JAGRAN PRAKASHAN LTD</t>
  </si>
  <si>
    <t>JAGRAN</t>
  </si>
  <si>
    <t>JAGSON AIRLINES LTD</t>
  </si>
  <si>
    <t>JAGSONPAL FINANCE &amp; LEASING LTD</t>
  </si>
  <si>
    <t>JAGSONPAL PHARMACEUTICALS LTD</t>
  </si>
  <si>
    <t>JAGSNPHARM</t>
  </si>
  <si>
    <t>JAI BALAJI INDUSTRIES LTD</t>
  </si>
  <si>
    <t>JAIBALAJI</t>
  </si>
  <si>
    <t>JAI CORP LTD</t>
  </si>
  <si>
    <t>JAICORPLTD</t>
  </si>
  <si>
    <t>JAI MATA GLASS LTD</t>
  </si>
  <si>
    <t>JAIHIND PROJECTS LTD</t>
  </si>
  <si>
    <t>JAIHINDPRO</t>
  </si>
  <si>
    <t>JAIHIND SYNTHETICS LTD</t>
  </si>
  <si>
    <t>JAIN IRRIGATION SYSTEMS LTD</t>
  </si>
  <si>
    <t>JISLJALEQS</t>
  </si>
  <si>
    <t>JISLDVREQS</t>
  </si>
  <si>
    <t>JAIN MARMO INDUSTRIES LTD</t>
  </si>
  <si>
    <t>JAIN STUDIOS LTD</t>
  </si>
  <si>
    <t>JAINSTUDIO</t>
  </si>
  <si>
    <t>JAINCO PROJECTS (INDIA) LTD</t>
  </si>
  <si>
    <t>JAINCO PROJECTS INDIA LTD</t>
  </si>
  <si>
    <t>JAINEX AAMCOL LTD</t>
  </si>
  <si>
    <t>JAIPAN INDUSTRIES LTD</t>
  </si>
  <si>
    <t>JAIPRAKASH ASSOCIATES LTD</t>
  </si>
  <si>
    <t>JPASSOCIAT</t>
  </si>
  <si>
    <t>JAIPRAKASH POWER VENTURES LTD</t>
  </si>
  <si>
    <t>JPPOWER</t>
  </si>
  <si>
    <t>JAISUKH DEALERS LTD</t>
  </si>
  <si>
    <t>JAKHARIA FABRIC LTD</t>
  </si>
  <si>
    <t>JAKHARIA</t>
  </si>
  <si>
    <t>JALAN TRANSOLUTIONS (INDIA) LTD</t>
  </si>
  <si>
    <t>JALAN</t>
  </si>
  <si>
    <t>JALAN TRANSOLUTIONS INDIA LTD</t>
  </si>
  <si>
    <t>JAMES WARREN TEA LTD</t>
  </si>
  <si>
    <t>JAMNA AUTO INDUSTRIES LTD</t>
  </si>
  <si>
    <t>JAMNAAUTO</t>
  </si>
  <si>
    <t>JAMSHRI RANJITSINGHJI SPG  &amp; WVG  MILLS CO LTD</t>
  </si>
  <si>
    <t>JASCH INDUSTRIES LTD</t>
  </si>
  <si>
    <t>JASH DEALMARK LTD</t>
  </si>
  <si>
    <t>JASH ENGINEERING LTD</t>
  </si>
  <si>
    <t>JASH</t>
  </si>
  <si>
    <t>JATTASHANKAR INDUSTIES LTD</t>
  </si>
  <si>
    <t>JAUSS POLYMERS LTD</t>
  </si>
  <si>
    <t>JAY BHARAT MARUTI LTD</t>
  </si>
  <si>
    <t>JAYBARMARU</t>
  </si>
  <si>
    <t>JAY SHREE TEA &amp; INDUSTRIES LTD</t>
  </si>
  <si>
    <t>JAY USHIN LTD</t>
  </si>
  <si>
    <t>JAYANT AGRO ORGANICS LTD</t>
  </si>
  <si>
    <t>JAYAGROGN</t>
  </si>
  <si>
    <t>JAYASWAL NECO INDUSTRIES LTD</t>
  </si>
  <si>
    <t>JAYNECOIND</t>
  </si>
  <si>
    <t>JAYATMA ENTERPRISES LTD</t>
  </si>
  <si>
    <t>JAYATMA INDUSTRIES LTD</t>
  </si>
  <si>
    <t>JAYBHARAT TEXTILES &amp; REAL ESTATE LTD</t>
  </si>
  <si>
    <t>JAYKAY ENTERPRISES LTD</t>
  </si>
  <si>
    <t>JAYPEE INFRATECH LTD</t>
  </si>
  <si>
    <t>JPINFRATEC</t>
  </si>
  <si>
    <t>JAYSHREE CHEMICALS LTD</t>
  </si>
  <si>
    <t>JAYSHREE TEA &amp; INDUSTRIES LTD</t>
  </si>
  <si>
    <t>JAYSREETEA</t>
  </si>
  <si>
    <t>JAYSYNTH DYESTUFF (INDIA) LTD</t>
  </si>
  <si>
    <t>JAYSYNTH DYESTUFF INDIA LTD</t>
  </si>
  <si>
    <t>JB CHEMICALS &amp; PHARMACEUTICALS LTD</t>
  </si>
  <si>
    <t>JBCHEPHARM</t>
  </si>
  <si>
    <t>JBF INDUSTRIES LTD</t>
  </si>
  <si>
    <t>JBFIND</t>
  </si>
  <si>
    <t>JBM AUTO LTD</t>
  </si>
  <si>
    <t>JBMA</t>
  </si>
  <si>
    <t>JCT LTD</t>
  </si>
  <si>
    <t>JD ORGOCHEM LTD</t>
  </si>
  <si>
    <t>JEEVAN SCIENTIFIC TECHNOLOGY LTD</t>
  </si>
  <si>
    <t>JENBURKT PHARMACEUTICALS LTD</t>
  </si>
  <si>
    <t>JET AIRWAYS (INDIA) LTD</t>
  </si>
  <si>
    <t>JETAIRWAYS</t>
  </si>
  <si>
    <t>JET AIRWAYS INDIA LTD</t>
  </si>
  <si>
    <t>JET FREIGHT LOGISTICS LTD</t>
  </si>
  <si>
    <t>JETFREIGHT</t>
  </si>
  <si>
    <t>JET INFRAVENTURE LTD</t>
  </si>
  <si>
    <t>JET KNITWEARS LTD</t>
  </si>
  <si>
    <t>JETKNIT</t>
  </si>
  <si>
    <t>JETKING INFOTRAIN LTD</t>
  </si>
  <si>
    <t>JHANDEWALAS FOODS LTD</t>
  </si>
  <si>
    <t>JHAVERI CREDITS &amp; CAPITAL LTD</t>
  </si>
  <si>
    <t>JHS SVENDGAARD LABORATORIES LTD</t>
  </si>
  <si>
    <t>JHS</t>
  </si>
  <si>
    <t>JIGAR CABLES LTD</t>
  </si>
  <si>
    <t>JIGYASA INFRASTRUCTURE LTD</t>
  </si>
  <si>
    <t>JIK INDUSTRIES LTD</t>
  </si>
  <si>
    <t>JIKIND</t>
  </si>
  <si>
    <t>Jinaams Dress Ltd</t>
  </si>
  <si>
    <t>JINAAM</t>
  </si>
  <si>
    <t>JINDAL CAPITAL LTD</t>
  </si>
  <si>
    <t>JINDAL COTEX LTD</t>
  </si>
  <si>
    <t>JINDCOT</t>
  </si>
  <si>
    <t>JINDAL DRILLING AND INDUSTRIES LTD</t>
  </si>
  <si>
    <t>JINDRILL</t>
  </si>
  <si>
    <t>JINDAL HOTELS LTD</t>
  </si>
  <si>
    <t>JINDAL LEASEFIN LTD</t>
  </si>
  <si>
    <t>JINDAL PHOTO LTD</t>
  </si>
  <si>
    <t>JINDALPHOT</t>
  </si>
  <si>
    <t>JINDAL POLY FILMS LTD</t>
  </si>
  <si>
    <t>JINDALPOLY</t>
  </si>
  <si>
    <t>JINDAL POLY INVESTMENT AND FINANCE COMPANY LTD</t>
  </si>
  <si>
    <t>JPOLYINVST</t>
  </si>
  <si>
    <t>JINDAL SAW LTD</t>
  </si>
  <si>
    <t>JINDALSAW</t>
  </si>
  <si>
    <t>JINDAL STAINLESS HISAR LTD</t>
  </si>
  <si>
    <t>JSLHISAR</t>
  </si>
  <si>
    <t>JINDAL STAINLESS LTD</t>
  </si>
  <si>
    <t>JSL</t>
  </si>
  <si>
    <t>JINDAL STEEL &amp; POWER LTD</t>
  </si>
  <si>
    <t>JINDALSTEL</t>
  </si>
  <si>
    <t>JINDAL WORLDWIDE LTD</t>
  </si>
  <si>
    <t>JINDWORLD</t>
  </si>
  <si>
    <t>JITF INFRALOGISTICS LTD</t>
  </si>
  <si>
    <t>JITFINFRA</t>
  </si>
  <si>
    <t>JIYA ECO-PRODUCTS LTD</t>
  </si>
  <si>
    <t>JK AGRI GENETICS LTD</t>
  </si>
  <si>
    <t>JK CEMENT LTD</t>
  </si>
  <si>
    <t>JKCEMENT</t>
  </si>
  <si>
    <t>JK LAKSHMI CEMENT LTD</t>
  </si>
  <si>
    <t>JKLAKSHMI</t>
  </si>
  <si>
    <t>JK PAPER LTD</t>
  </si>
  <si>
    <t>JKPAPER</t>
  </si>
  <si>
    <t>JK TYRE &amp; INDUSTRIES LTD</t>
  </si>
  <si>
    <t>JKTYRE</t>
  </si>
  <si>
    <t>JLA INFRAVILLE SHOPPERS LTD</t>
  </si>
  <si>
    <t>JM FINANCIAL LTD</t>
  </si>
  <si>
    <t>JMFINANCIL</t>
  </si>
  <si>
    <t>JMC PROJECTS (INDIA) LTD</t>
  </si>
  <si>
    <t>JMCPROJECT</t>
  </si>
  <si>
    <t>JMC PROJECTS INDIA LTD</t>
  </si>
  <si>
    <t>JMD VENTURES LTD</t>
  </si>
  <si>
    <t>JMG CORPORATION LTD</t>
  </si>
  <si>
    <t>JMT AUTO LTD</t>
  </si>
  <si>
    <t>JMTAUTOLTD</t>
  </si>
  <si>
    <t>JOCIL LTD</t>
  </si>
  <si>
    <t>JOCIL</t>
  </si>
  <si>
    <t>JOHNSON CONTROLS – HITACHI AIR CONDITIONING (INDIA) LTD</t>
  </si>
  <si>
    <t>JCHAC</t>
  </si>
  <si>
    <t>JOHNSON CONTROLS – HITACHI AIR CONDITIONING INDIA LTD</t>
  </si>
  <si>
    <t>JOINDRE CAPITAL SERVICES LTD</t>
  </si>
  <si>
    <t>JOINTECA EDUCATION SOLUTIONS LTD</t>
  </si>
  <si>
    <t>Jonjua Overseas Ltd</t>
  </si>
  <si>
    <t>JONJUA</t>
  </si>
  <si>
    <t>JOONKTOLLEE TEA &amp; INDUSTRIES LTD</t>
  </si>
  <si>
    <t>JOST'S ENGINEERING CO LTD</t>
  </si>
  <si>
    <t>JOY REALTY LTD</t>
  </si>
  <si>
    <t>JPT SECURITIES LTD</t>
  </si>
  <si>
    <t>JRI INDUSTRIES &amp; INFRASTRUCTURE LTD</t>
  </si>
  <si>
    <t>JSL INDUSTRIES LTD</t>
  </si>
  <si>
    <t>JSW ENERGY LTD</t>
  </si>
  <si>
    <t>JSWENERGY</t>
  </si>
  <si>
    <t>JSW HOLDINGS LTD</t>
  </si>
  <si>
    <t>JSWHL</t>
  </si>
  <si>
    <t>JSW STEEL LTD</t>
  </si>
  <si>
    <t>JSWSTEEL</t>
  </si>
  <si>
    <t>JTEKT (INDIA) LTD</t>
  </si>
  <si>
    <t>JTEKT(INDIA)</t>
  </si>
  <si>
    <t>JTEKT INDIA LTD</t>
  </si>
  <si>
    <t>JTEKTINDIA</t>
  </si>
  <si>
    <t>JTL INFRA LTD</t>
  </si>
  <si>
    <t>JUBILANT FOODWORKS LTD</t>
  </si>
  <si>
    <t>JUBLFOOD</t>
  </si>
  <si>
    <t>JUBILANT INDUSTRIES LTD</t>
  </si>
  <si>
    <t>JUBLINDS</t>
  </si>
  <si>
    <t>JUBILANT LIFE SCIENCES LTD</t>
  </si>
  <si>
    <t>JUBILANT</t>
  </si>
  <si>
    <t>JULLUNDUR MOTOR AGENCY DELHI LTD</t>
  </si>
  <si>
    <t>JMA</t>
  </si>
  <si>
    <t>JUMBO BAG LTD</t>
  </si>
  <si>
    <t>JUMBO FINANCE LTD</t>
  </si>
  <si>
    <t>JUNCTION FABRICS AND APPARELS LTD</t>
  </si>
  <si>
    <t>JUPITER INDUSTRIES &amp; LEASING LTD</t>
  </si>
  <si>
    <t>JUPITER INFOMEDIA LTD</t>
  </si>
  <si>
    <t>JUST DIAL LTD</t>
  </si>
  <si>
    <t>JUSTDIAL</t>
  </si>
  <si>
    <t>JUSTRIDE ENTERPRISES LTD</t>
  </si>
  <si>
    <t>JVL AGRO INDUSTRIES LTD</t>
  </si>
  <si>
    <t>JVLAGRO</t>
  </si>
  <si>
    <t>Jyot International Marketing Ltd</t>
  </si>
  <si>
    <t>JYOTIN</t>
  </si>
  <si>
    <t>JYOTHY LABORATORIES LTD</t>
  </si>
  <si>
    <t>JYOTHYLAB</t>
  </si>
  <si>
    <t>JYOTI LTD</t>
  </si>
  <si>
    <t>JYOTI RESINS &amp; ADHESIVES LTD</t>
  </si>
  <si>
    <t>JYOTI STRUCTURES LTD</t>
  </si>
  <si>
    <t>JYOTISTRUC</t>
  </si>
  <si>
    <t>JYOTIRGAMYA ENTERPRISES LTD</t>
  </si>
  <si>
    <t>K M SUGAR MILLS LTD</t>
  </si>
  <si>
    <t>KMSUGAR</t>
  </si>
  <si>
    <t>K P  ENERGY LTD</t>
  </si>
  <si>
    <t>K P R MILL LTD</t>
  </si>
  <si>
    <t>KPRMILL</t>
  </si>
  <si>
    <t>K Z LEASING &amp; FINANCE LTD</t>
  </si>
  <si>
    <t>K&amp;R RAIL ENGINEERING LTD</t>
  </si>
  <si>
    <t>K.P.I. Global Infrastructure Ltd</t>
  </si>
  <si>
    <t>KPIGLOBAL</t>
  </si>
  <si>
    <t>KAARYA FACILITIES AND SERVICES LTD</t>
  </si>
  <si>
    <t>KABRA COMMERCIAL LTD</t>
  </si>
  <si>
    <t>KABRA DRUGS LTD</t>
  </si>
  <si>
    <t>KABRA EXTRUSION TECHNIK LTD</t>
  </si>
  <si>
    <t>KABRAEXTRU</t>
  </si>
  <si>
    <t>KABSONS INDUSTRIES LTD</t>
  </si>
  <si>
    <t>KACHCHH MINERALS LTD</t>
  </si>
  <si>
    <t>KAIRA CAN CO LTD</t>
  </si>
  <si>
    <t>KAISER CORPORATION LTD</t>
  </si>
  <si>
    <t>KAJARIA CERAMICS LTD</t>
  </si>
  <si>
    <t>KAJARIACER</t>
  </si>
  <si>
    <t>KAKATIYA CEMENT SUGAR &amp; INDUSTRIES LTD</t>
  </si>
  <si>
    <t>KAKATCEM</t>
  </si>
  <si>
    <t>KAKATIYA TEXTILES LTD</t>
  </si>
  <si>
    <t>KALLAM TEXTILES LTD</t>
  </si>
  <si>
    <t>KALPA COMMERCIAL LTD</t>
  </si>
  <si>
    <t>KALPATARU POWER TRANSMISSION LTD</t>
  </si>
  <si>
    <t>KALPATPOWR</t>
  </si>
  <si>
    <t>KALYANI COMMERCIALS LTD</t>
  </si>
  <si>
    <t>KALYANI</t>
  </si>
  <si>
    <t>KALYANI FORGE LTD</t>
  </si>
  <si>
    <t>KALYANIFRG</t>
  </si>
  <si>
    <t>KALYANI INVESTMENT COMPANY LTD</t>
  </si>
  <si>
    <t>KICL</t>
  </si>
  <si>
    <t>KALYANI STEELS LTD</t>
  </si>
  <si>
    <t>KSL</t>
  </si>
  <si>
    <t>KAMA HOLDINGS LTD</t>
  </si>
  <si>
    <t>KAMADGIRI FASHION LTD</t>
  </si>
  <si>
    <t>KAMANWALA HOUSING CONSTRUCTION LTD</t>
  </si>
  <si>
    <t>KAMAT HOTELS I LTD</t>
  </si>
  <si>
    <t>KAMATHOTEL</t>
  </si>
  <si>
    <t>KAMDHENU LTD</t>
  </si>
  <si>
    <t>KAMDHENU</t>
  </si>
  <si>
    <t>KAMRON LABORATORIES LTD</t>
  </si>
  <si>
    <t>KANAK KRISHI IMPLEMENTS LTD</t>
  </si>
  <si>
    <t>KANANI INDUSTRIES LTD</t>
  </si>
  <si>
    <t>KANANIIND</t>
  </si>
  <si>
    <t>KANCHI KARPOORAM LTD</t>
  </si>
  <si>
    <t>KANCO TEA &amp; INDUSTRIES LTD</t>
  </si>
  <si>
    <t>KANDAGIRI SPINNING MILLS LTD</t>
  </si>
  <si>
    <t>Kanel Industries LTD</t>
  </si>
  <si>
    <t>KANELIND</t>
  </si>
  <si>
    <t>KANISHK STEEL INDUSTRIES LTD</t>
  </si>
  <si>
    <t>KANORIA CHEMICALS &amp; INDUSTRIES LTD</t>
  </si>
  <si>
    <t>KANORICHEM</t>
  </si>
  <si>
    <t>KANPUR PLASTIPACK LTD</t>
  </si>
  <si>
    <t>KANSAI NEROLAC PAINTS LTD</t>
  </si>
  <si>
    <t>KANSAINER</t>
  </si>
  <si>
    <t>KANUNGO FINANCIERS LTD</t>
  </si>
  <si>
    <t>KAPASHI COMMERCIALS LTD</t>
  </si>
  <si>
    <t>KAPIL COTEX LTD</t>
  </si>
  <si>
    <t>KAPIL RAJ FINANCE LTD</t>
  </si>
  <si>
    <t>KAPSTON FACILITIES MANAGEMENT LTD</t>
  </si>
  <si>
    <t>KAPSTON</t>
  </si>
  <si>
    <t>KARAN WOO-SIN LTD</t>
  </si>
  <si>
    <t>KARDA CONSTRUCTIONS LTD</t>
  </si>
  <si>
    <t>KARDA</t>
  </si>
  <si>
    <t>KARMA ENERGY LTD</t>
  </si>
  <si>
    <t>KARMAENG</t>
  </si>
  <si>
    <t>KARNAVATI FINANCE LTD</t>
  </si>
  <si>
    <t>KARNIMATA COLD STORAGE LTD</t>
  </si>
  <si>
    <t>KARUR VYSYA BANK LTD</t>
  </si>
  <si>
    <t>KARURVYSYA</t>
  </si>
  <si>
    <t>KARUTURI GLOBAL LTD</t>
  </si>
  <si>
    <t>KGL</t>
  </si>
  <si>
    <t>KASHIRAM JAIN AND COMPANY LTD</t>
  </si>
  <si>
    <t>KATARE SPINNING MILLS LTD</t>
  </si>
  <si>
    <t>KAUSHALYA INFRASTRUCTURE DEVELOPMENT CORPORATION LTD</t>
  </si>
  <si>
    <t>KAUSHALYA</t>
  </si>
  <si>
    <t>KAVERI SEED COMPANY LTD</t>
  </si>
  <si>
    <t>KSCL</t>
  </si>
  <si>
    <t>KAVIT INDUSTRIES LTD</t>
  </si>
  <si>
    <t>KAVITA FABRICS LTD</t>
  </si>
  <si>
    <t>KAVVERI TELECOM PRODUCTS LTD</t>
  </si>
  <si>
    <t>KAVVERITEL</t>
  </si>
  <si>
    <t>KAY POWER AND PAPER LTD</t>
  </si>
  <si>
    <t>KAYA LTD</t>
  </si>
  <si>
    <t>KAYA</t>
  </si>
  <si>
    <t>KAYCEE INDUSTRIES LTD</t>
  </si>
  <si>
    <t>KAYEL SECURITIES LTD</t>
  </si>
  <si>
    <t>KBS (INDIA) LTD</t>
  </si>
  <si>
    <t>KBS INDIA LTD</t>
  </si>
  <si>
    <t>KCCL PLASTIC LTD</t>
  </si>
  <si>
    <t>KCL INFRA PROJECTS LTD</t>
  </si>
  <si>
    <t>KCP LTD</t>
  </si>
  <si>
    <t>KCP</t>
  </si>
  <si>
    <t>KCP SUGAR AND INDUSTRIES CORPORATION LTD</t>
  </si>
  <si>
    <t>KCPSUGIND</t>
  </si>
  <si>
    <t>KD LEISURES LTD</t>
  </si>
  <si>
    <t>KDDL LTD</t>
  </si>
  <si>
    <t>KDDL</t>
  </si>
  <si>
    <t>KEC INTERNATIONAL LTD</t>
  </si>
  <si>
    <t>KEC</t>
  </si>
  <si>
    <t>KEDIA CONSTRUCTION CO LTD</t>
  </si>
  <si>
    <t>KEERTHI INDUSTRIES LTD</t>
  </si>
  <si>
    <t>KEERTI KNOWLEDGE AND SKILLS LTD</t>
  </si>
  <si>
    <t>KEERTI</t>
  </si>
  <si>
    <t>KEI INDUSTRIES LTD</t>
  </si>
  <si>
    <t>KEI</t>
  </si>
  <si>
    <t>KELLTON TECH SOLUTIONS LTD</t>
  </si>
  <si>
    <t>KELLTONTEC</t>
  </si>
  <si>
    <t>KELTECH ENERGIES LTD</t>
  </si>
  <si>
    <t>Kemistar Corporation LTD</t>
  </si>
  <si>
    <t>KEMISTAR</t>
  </si>
  <si>
    <t>KEMP &amp; COMPANY LTD</t>
  </si>
  <si>
    <t>KENNAMETAL (INDIA) LTD</t>
  </si>
  <si>
    <t>KENNAMETAL INDIA LTD</t>
  </si>
  <si>
    <t>KENVI JEWELS LTD</t>
  </si>
  <si>
    <t>KERALA AYURVEDA LTD</t>
  </si>
  <si>
    <t>KERNEX MICROSYSTEMS (INDIA) LTD</t>
  </si>
  <si>
    <t>KERNEX</t>
  </si>
  <si>
    <t>KERNEX MICROSYSTEMS INDIA LTD</t>
  </si>
  <si>
    <t>KESAR ENTERPRISES LTD</t>
  </si>
  <si>
    <t>KESARENT</t>
  </si>
  <si>
    <t>KESAR PETROPRODUCTS LTD</t>
  </si>
  <si>
    <t>KESAR TERMINALS &amp; INFRASTRUCTURE LTD</t>
  </si>
  <si>
    <t>KTIL</t>
  </si>
  <si>
    <t>KESORAM INDUSTRIES LTD</t>
  </si>
  <si>
    <t>KESORAMIND</t>
  </si>
  <si>
    <t>KEWAL KIRAN CLOTHING LTD</t>
  </si>
  <si>
    <t>KKCL</t>
  </si>
  <si>
    <t>KEY CORP LTD</t>
  </si>
  <si>
    <t>KEYNOTE CORPORATE SERVICES LTD</t>
  </si>
  <si>
    <t>KEYCORPSER</t>
  </si>
  <si>
    <t>Keynote Financial Services LTD</t>
  </si>
  <si>
    <t>KEYFINSERV</t>
  </si>
  <si>
    <t>KG DENIM LTD</t>
  </si>
  <si>
    <t>KG PETROCHEM LTD</t>
  </si>
  <si>
    <t>KHADIM (INDIA) LTD</t>
  </si>
  <si>
    <t>KHADIM</t>
  </si>
  <si>
    <t>KHADIM INDIA LTD</t>
  </si>
  <si>
    <t>KHAITAN (INDIA) LTD</t>
  </si>
  <si>
    <t>KHAITANLTD</t>
  </si>
  <si>
    <t>KHAITAN CHEMICALS &amp; FERTILIZERS LTD</t>
  </si>
  <si>
    <t>KHAITAN ELECTRICALS LTD.</t>
  </si>
  <si>
    <t>KHAITANELE</t>
  </si>
  <si>
    <t>KHAITAN INDIA LTD</t>
  </si>
  <si>
    <t>KHANDELWAL EXTRACTION LTD</t>
  </si>
  <si>
    <t>KHANDWALA SECURITIES LTD</t>
  </si>
  <si>
    <t>KHANDSE</t>
  </si>
  <si>
    <t>KHATAU EXIM LTD</t>
  </si>
  <si>
    <t>KHATOR FIBRE &amp; FABRICS LTD</t>
  </si>
  <si>
    <t>KHEMANI DISTRIBUTORS &amp; MARKETING LTD</t>
  </si>
  <si>
    <t>KHODAY (INDIA) LTD</t>
  </si>
  <si>
    <t>KHODAY INDIA LTD</t>
  </si>
  <si>
    <t>KHOOBSURAT LTD</t>
  </si>
  <si>
    <t>KHYATI MULTIMEDIA-ENTERTAINMENT LTD</t>
  </si>
  <si>
    <t>KIC METALIKS LTD</t>
  </si>
  <si>
    <t>KIDS MEDICAL SYSTEMS LTD</t>
  </si>
  <si>
    <t>KIDUJA (INDIA) LTD</t>
  </si>
  <si>
    <t>KIDUJA INDIA LTD</t>
  </si>
  <si>
    <t>KIFS FINANCIAL SERVICES LTD</t>
  </si>
  <si>
    <t>KILBURN CHEMICALS LTD</t>
  </si>
  <si>
    <t>KILBURN ENGINEERING LTD</t>
  </si>
  <si>
    <t>KILBURN OFFICE AUTOMATION LTD.</t>
  </si>
  <si>
    <t>KILBURN</t>
  </si>
  <si>
    <t>KILITCH DRUGS (INDIA) LTD</t>
  </si>
  <si>
    <t>KILITCH</t>
  </si>
  <si>
    <t>KILITCH DRUGS INDIA LTD</t>
  </si>
  <si>
    <t>KILPEST (INDIA) LTD</t>
  </si>
  <si>
    <t>KILPEST INDIA LTD</t>
  </si>
  <si>
    <t>Kimia Biosciences Ltd</t>
  </si>
  <si>
    <t>KIMIABL</t>
  </si>
  <si>
    <t>KINETIC ENGINEERING LTD</t>
  </si>
  <si>
    <t>KINETIC TRUST LTD</t>
  </si>
  <si>
    <t>KINGFA SCIENCE &amp; TECHNOLOGY (INDIA) LTD</t>
  </si>
  <si>
    <t>KINGFA</t>
  </si>
  <si>
    <t>KINGFA SCIENCE &amp; TECHNOLOGY INDIA LTD</t>
  </si>
  <si>
    <t>KINGS INFRA VENTURES LTD</t>
  </si>
  <si>
    <t>KINTECH RENEWABLES LTD</t>
  </si>
  <si>
    <t>KIOCL LTD</t>
  </si>
  <si>
    <t>KIOCL</t>
  </si>
  <si>
    <t>KIRAN PRINT-PACK LTD</t>
  </si>
  <si>
    <t>KIRAN VYAPAR LTD</t>
  </si>
  <si>
    <t>KIRI INDUSTRIES LTD</t>
  </si>
  <si>
    <t>KIRIINDUS</t>
  </si>
  <si>
    <t>KIRLOSKAR BROTHERS LTD</t>
  </si>
  <si>
    <t>KIRLOSBROS</t>
  </si>
  <si>
    <t>KIRLOSKAR ELECTRIC COMPANY LTD</t>
  </si>
  <si>
    <t>KECL</t>
  </si>
  <si>
    <t>KIRLOSKAR FERROUS INDUSTRIES LTD</t>
  </si>
  <si>
    <t>KIRLOSKAR INDUSTRIES LTD</t>
  </si>
  <si>
    <t>KIRLOSIND</t>
  </si>
  <si>
    <t>KIRLOSKAR OIL ENGINES LTD</t>
  </si>
  <si>
    <t>KIRLOSENG</t>
  </si>
  <si>
    <t>KIRLOSKAR PNEUMATIC CO LTD</t>
  </si>
  <si>
    <t>KISAN MOULDINGS LTD</t>
  </si>
  <si>
    <t>KITEX GARMENTS LTD</t>
  </si>
  <si>
    <t>KITEX</t>
  </si>
  <si>
    <t>KJMC CORPORATE ADVISORS (INDIA) LTD</t>
  </si>
  <si>
    <t>KJMC CORPORATE ADVISORS INDIA LTD</t>
  </si>
  <si>
    <t>KJMC FINANCIAL SERVICES LTD</t>
  </si>
  <si>
    <t>KKALPANA INDUSTRIES (INDIA) LTD</t>
  </si>
  <si>
    <t>KKALPANA INDUSTRIES INDIA LTD</t>
  </si>
  <si>
    <t>KKALPANA PLASTICK LTD</t>
  </si>
  <si>
    <t>KKRRAFTON DEVELOPERS LTD</t>
  </si>
  <si>
    <t>KKV AGRO POWERS LTD</t>
  </si>
  <si>
    <t>KKVAPOW</t>
  </si>
  <si>
    <t>KLG CAPITAL SERVICES LTD</t>
  </si>
  <si>
    <t>K-LIFESTYLE &amp; INDUSTRIES LTD</t>
  </si>
  <si>
    <t>KLK Electrical Ltd</t>
  </si>
  <si>
    <t>KLKELEC</t>
  </si>
  <si>
    <t>KMC SPECIALITY HOSPITALS (INDIA) LTD</t>
  </si>
  <si>
    <t>KMC SPECIALITY HOSPITALS INDIA LTD</t>
  </si>
  <si>
    <t>KMF BUILDERS &amp; DEVELOPERS LTD</t>
  </si>
  <si>
    <t>KMG MILK FOOD LTD</t>
  </si>
  <si>
    <t>KMS MEDISURGI LTD</t>
  </si>
  <si>
    <t>KNR CONSTRUCTIONS LTD</t>
  </si>
  <si>
    <t>KNRCON</t>
  </si>
  <si>
    <t>KOHINOOR FOODS LTD</t>
  </si>
  <si>
    <t>KOHINOOR</t>
  </si>
  <si>
    <t>KOKUYO CAMLIN LTD</t>
  </si>
  <si>
    <t>KOKUYOCMLN</t>
  </si>
  <si>
    <t>KOLTE - PATIL DEVELOPERS LTD</t>
  </si>
  <si>
    <t>KOLTEPATIL</t>
  </si>
  <si>
    <t>KOME-ON COMMUNICATION LTD</t>
  </si>
  <si>
    <t>KONARK SYNTHETIC LTD</t>
  </si>
  <si>
    <t>KOPRAN LTD</t>
  </si>
  <si>
    <t>KOPRAN</t>
  </si>
  <si>
    <t>KOTAK MAHINDRA BANK LTD</t>
  </si>
  <si>
    <t>KOTAKBANK</t>
  </si>
  <si>
    <t>KOTAK MAHINDRA MUTUAL FUND - KOTAK GOLD EXCHANGE TRADED FUND</t>
  </si>
  <si>
    <t>KOTAKGOLD</t>
  </si>
  <si>
    <t>KOTAK MAHINDRA MUTUAL FUND - KOTAK PSU BANK ETF</t>
  </si>
  <si>
    <t>KOTAKPSUBK</t>
  </si>
  <si>
    <t>KOTAK SENSEX ETF</t>
  </si>
  <si>
    <t>KTKSENSEX</t>
  </si>
  <si>
    <t>KOTHARI FERMENTATION &amp; BIOCHEM LTD</t>
  </si>
  <si>
    <t>KOTHARI PETROCHEMICALS LTD</t>
  </si>
  <si>
    <t>KOTHARIPET</t>
  </si>
  <si>
    <t>KOTHARI PRODUCTS LTD</t>
  </si>
  <si>
    <t>KOTHARIPRO</t>
  </si>
  <si>
    <t>KOTHARI SUGARS AND CHEMICALS LTD</t>
  </si>
  <si>
    <t>KOTARISUG</t>
  </si>
  <si>
    <t>KOTHARI WORLD FINANCE LTD</t>
  </si>
  <si>
    <t>KOTIA ENTERPRISES LTD</t>
  </si>
  <si>
    <t>KOVAI MEDICAL CENTER &amp; HOSPITAL LTD</t>
  </si>
  <si>
    <t>KOVALAM INVESTMENT &amp; TRADING CO LTD</t>
  </si>
  <si>
    <t>KOVILPATTI LAKSHMI ROLLER FLOUR MILLS LTD</t>
  </si>
  <si>
    <t>KPIT TECHNOLOGIES LTD</t>
  </si>
  <si>
    <t>KPIT</t>
  </si>
  <si>
    <t>KPIT Technologies Ltd</t>
  </si>
  <si>
    <t>KPITTECH</t>
  </si>
  <si>
    <t>Auto Parts &amp;amp; Equipment</t>
  </si>
  <si>
    <t>Kranti Industries Ltd</t>
  </si>
  <si>
    <t>KRANTI</t>
  </si>
  <si>
    <t>KRATOS ENERGY &amp; INFRASTRUCTURE LTD</t>
  </si>
  <si>
    <t>KRBL LTD</t>
  </si>
  <si>
    <t>KRBL</t>
  </si>
  <si>
    <t>KREBS BIOCHEMICALS AND INDUSTRIES LTD</t>
  </si>
  <si>
    <t>KREBSBIO</t>
  </si>
  <si>
    <t>KREON FINNANCIAL SERVICES LTD</t>
  </si>
  <si>
    <t>KRETTO SYSCON LTD</t>
  </si>
  <si>
    <t>KRIDHAN INFRA LTD</t>
  </si>
  <si>
    <t>KRIDHANINF</t>
  </si>
  <si>
    <t>KRISHANA PHOSCHEM LTD</t>
  </si>
  <si>
    <t>KRISHANA</t>
  </si>
  <si>
    <t>KRISHNA CAPITAL AND SECURITIES LTD</t>
  </si>
  <si>
    <t>KRISHNA VENTURES LTD</t>
  </si>
  <si>
    <t>KRITI INDUSTRIES (INDIA) LTD</t>
  </si>
  <si>
    <t>KRITI INDUSTRIES INDIA LTD</t>
  </si>
  <si>
    <t>KRITI NUTRIENTS LTD</t>
  </si>
  <si>
    <t>KRITIKA WIRES LTD</t>
  </si>
  <si>
    <t>KRITIKA</t>
  </si>
  <si>
    <t>KRYPTON INDUSTRIES LTD</t>
  </si>
  <si>
    <t>KSB LTD</t>
  </si>
  <si>
    <t>KSB</t>
  </si>
  <si>
    <t>KSE LTD</t>
  </si>
  <si>
    <t>KSHITIJ POLYLINE LTD</t>
  </si>
  <si>
    <t>KSHITIJPOL</t>
  </si>
  <si>
    <t>KSHITIZ INVESTMENT LTD</t>
  </si>
  <si>
    <t>KSK ENERGY VENTURES LTD</t>
  </si>
  <si>
    <t>KSK</t>
  </si>
  <si>
    <t>KSL AND INDUSTRIES LTD</t>
  </si>
  <si>
    <t>KSS LTD</t>
  </si>
  <si>
    <t>KSERASERA</t>
  </si>
  <si>
    <t>KUANTUM PAPERS LTD</t>
  </si>
  <si>
    <t>KUBER UDYOG LTD</t>
  </si>
  <si>
    <t>KULKARNI POWER &amp; TOOLS LTD</t>
  </si>
  <si>
    <t>KUMAR WIRE CLOTH MANUFACTURING COMPANY LTD</t>
  </si>
  <si>
    <t>KUNSTSTOFFE INDUSTRIES LTD</t>
  </si>
  <si>
    <t>KUSAM ELECTRICAL INDUSTRIES LTD</t>
  </si>
  <si>
    <t>KUSH INDUSTRIES LTD</t>
  </si>
  <si>
    <t>KUSHAL LTD</t>
  </si>
  <si>
    <t>KUWER INDUSTRIES LTD</t>
  </si>
  <si>
    <t>KWALITY CREDIT &amp; LEASING LTD</t>
  </si>
  <si>
    <t>KWALITY LTD</t>
  </si>
  <si>
    <t>KWALITY</t>
  </si>
  <si>
    <t>KWALITY PHARMACEUTICALS LTD</t>
  </si>
  <si>
    <t>L  P  NAVAL AND ENGINEERING LTD</t>
  </si>
  <si>
    <t>L&amp;T FINANCE HOLDINGS LTD</t>
  </si>
  <si>
    <t>L&amp;TFH</t>
  </si>
  <si>
    <t>L&amp;T TECHNOLOGY SERVICES LTD</t>
  </si>
  <si>
    <t>LTTS</t>
  </si>
  <si>
    <t>LA OPALA RG LTD</t>
  </si>
  <si>
    <t>LAOPALA</t>
  </si>
  <si>
    <t>La Tim Metal &amp;amp; Industries Ltd</t>
  </si>
  <si>
    <t>LATIMMETAL</t>
  </si>
  <si>
    <t>LACTOSE (INDIA) LTD</t>
  </si>
  <si>
    <t>LACTOSE INDIA LTD</t>
  </si>
  <si>
    <t>LADAM AFFORDABLE HOUSING LTD</t>
  </si>
  <si>
    <t>LADDERUP FINANCE LTD</t>
  </si>
  <si>
    <t>LAFFANS PETROCHEMICALS LTD</t>
  </si>
  <si>
    <t>LAGNAM SPINTEX LTD</t>
  </si>
  <si>
    <t>LAGNAM</t>
  </si>
  <si>
    <t>LAHOTI OVERSEAS LTD</t>
  </si>
  <si>
    <t>LAKHOTIA POLYESTERS (INDIA) LTD</t>
  </si>
  <si>
    <t>LAKHOTIA POLYESTERS INDIA LTD</t>
  </si>
  <si>
    <t>LAKSHMI AUTOMATIC LOOM WORKS LTD</t>
  </si>
  <si>
    <t>LAKSHMI ELECTRICAL CONTROL SYSTEMS LTD</t>
  </si>
  <si>
    <t>LAKSHMI FINANCE &amp; INDUSTRIAL CORPORATION LTD</t>
  </si>
  <si>
    <t>LFIC</t>
  </si>
  <si>
    <t>LAKSHMI MACHINE WORKS LTD</t>
  </si>
  <si>
    <t>LAXMIMACH</t>
  </si>
  <si>
    <t>LAKSHMI MILLS COMPANY LTD</t>
  </si>
  <si>
    <t>LAKSHMI PRECISION SCREWS LTD</t>
  </si>
  <si>
    <t>LAKPRE</t>
  </si>
  <si>
    <t>LAKSHMI VILAS BANK LTD</t>
  </si>
  <si>
    <t>LAKSHVILAS</t>
  </si>
  <si>
    <t>LAMBODHARA TEXTILES LTD</t>
  </si>
  <si>
    <t>LAMBODHARA</t>
  </si>
  <si>
    <t>LANCER CONTAINER LINES LTD</t>
  </si>
  <si>
    <t>LANCOR HOLDINGS LTD</t>
  </si>
  <si>
    <t>LANDMARC LEISURE CORPORATION LTD</t>
  </si>
  <si>
    <t>LANDMARK PROPERTY DEVELOPMENT COMPANY LTD</t>
  </si>
  <si>
    <t>LPDC</t>
  </si>
  <si>
    <t>LARSEN &amp; TOUBRO INFOTECH LTD</t>
  </si>
  <si>
    <t>LTI</t>
  </si>
  <si>
    <t>LARSEN &amp; TOUBRO LTD</t>
  </si>
  <si>
    <t>LT</t>
  </si>
  <si>
    <t>LASA SUPERGENERICS LTD</t>
  </si>
  <si>
    <t>LASA</t>
  </si>
  <si>
    <t>LASER DIAMONDS LTD</t>
  </si>
  <si>
    <t>LATENT LIGHT FINANCE LTD</t>
  </si>
  <si>
    <t>LATTEYS INDUSTRIES LTD</t>
  </si>
  <si>
    <t>LATTEYS</t>
  </si>
  <si>
    <t>LAURUS LABS LTD</t>
  </si>
  <si>
    <t>LAURUSLABS</t>
  </si>
  <si>
    <t>LAWRESHWAR POLYMERS LTD</t>
  </si>
  <si>
    <t>LAXMI COTSPIN LTD</t>
  </si>
  <si>
    <t>LAXMICOT</t>
  </si>
  <si>
    <t>LEAD FINANCIAL SERVICES LTD</t>
  </si>
  <si>
    <t>LEADING LEASING FINANCE AND INVESTMENT COMPANY LTD</t>
  </si>
  <si>
    <t>LEDO TEA CO LTD</t>
  </si>
  <si>
    <t>LEE &amp; NEE SOFTWARES EXPORTS LTD</t>
  </si>
  <si>
    <t>LEEL ELECTRICALS LTD</t>
  </si>
  <si>
    <t>LEEL</t>
  </si>
  <si>
    <t>LEENA CONSULTANCY LTD</t>
  </si>
  <si>
    <t>LEGACY MERCANTILE LTD</t>
  </si>
  <si>
    <t>LEMON TREE HOTELS LTD</t>
  </si>
  <si>
    <t>LEMONTREE</t>
  </si>
  <si>
    <t>LESHA INDUSTRIES LTD</t>
  </si>
  <si>
    <t>LEX NIMBLE SOLUTIONS LTD</t>
  </si>
  <si>
    <t>LEXUS GRANITO (INDIA) LTD</t>
  </si>
  <si>
    <t>LEXUS</t>
  </si>
  <si>
    <t>LEXUS GRANITO INDIA LTD</t>
  </si>
  <si>
    <t>LG BALAKRISHNAN &amp; BROS LTD</t>
  </si>
  <si>
    <t>LGBBROSLTD</t>
  </si>
  <si>
    <t>LGB FORGE LTD.</t>
  </si>
  <si>
    <t>LGBFORGE</t>
  </si>
  <si>
    <t>LIBAS DESIGNS LTD</t>
  </si>
  <si>
    <t>LIBAS</t>
  </si>
  <si>
    <t>LIBERTY SHOES LTD</t>
  </si>
  <si>
    <t>LIBERTSHOE</t>
  </si>
  <si>
    <t>LIBORD FINANCE LTD</t>
  </si>
  <si>
    <t>LIBORD SECURITIES LTD</t>
  </si>
  <si>
    <t>LIC HOUSING FINANCE LTD</t>
  </si>
  <si>
    <t>LICHSGFIN</t>
  </si>
  <si>
    <t>LIKHAMI CONSULTING LTD</t>
  </si>
  <si>
    <t>LIME CHEMICALS LTD</t>
  </si>
  <si>
    <t>LINAKS MICROELECTRONICS LTD.</t>
  </si>
  <si>
    <t>LINAKS</t>
  </si>
  <si>
    <t>LINC PEN &amp; PLASTICS LTD</t>
  </si>
  <si>
    <t>LINCPEN</t>
  </si>
  <si>
    <t>LINCOLN PHARMACEUTICALS LTD</t>
  </si>
  <si>
    <t>LINCOLN</t>
  </si>
  <si>
    <t>LINDE (INDIA) LTD</t>
  </si>
  <si>
    <t>LINDE(INDIA)</t>
  </si>
  <si>
    <t>LINDE INDIA LTD</t>
  </si>
  <si>
    <t>LINDEINDIA</t>
  </si>
  <si>
    <t>LINK PHARMA CHEM LTD</t>
  </si>
  <si>
    <t>LIPPI SYSTEMS LTD</t>
  </si>
  <si>
    <t>LKP FINANCE LTD</t>
  </si>
  <si>
    <t>LKP SECURITIES LTD</t>
  </si>
  <si>
    <t>LLOYDS METALS AND ENERGY LTD</t>
  </si>
  <si>
    <t>LLOYDS STEELS INDUSTRIES LTD</t>
  </si>
  <si>
    <t>LSIL</t>
  </si>
  <si>
    <t>LOHIA SECURITIES LTD</t>
  </si>
  <si>
    <t>LOKESH MACHINES LTD</t>
  </si>
  <si>
    <t>LOKESHMACH</t>
  </si>
  <si>
    <t>LONGVIEW TEA COMPANY LTD</t>
  </si>
  <si>
    <t>LOOKS HEALTH SERVICES LTD</t>
  </si>
  <si>
    <t>LORDS CHLORO ALKALI LTD</t>
  </si>
  <si>
    <t>LORDS ISHWAR HOTELS LTD</t>
  </si>
  <si>
    <t>LORENZINI APPARELS LTD</t>
  </si>
  <si>
    <t>LOTUS CHOCOLATE CO LTD</t>
  </si>
  <si>
    <t>LOTUS EYE HOSPITAL AND INSTITUTE LTD</t>
  </si>
  <si>
    <t>LOTUSEYE</t>
  </si>
  <si>
    <t>LOVABLE LINGERIE LTD</t>
  </si>
  <si>
    <t>LOVABLE</t>
  </si>
  <si>
    <t>LOYAL EQUIPMENTS LTD</t>
  </si>
  <si>
    <t>LOYAL TEXTILE MILLS LTD</t>
  </si>
  <si>
    <t>LT FOODS LTD</t>
  </si>
  <si>
    <t>DAAWAT</t>
  </si>
  <si>
    <t>LUDLOW JUTE &amp; SPECIALITIES LTD</t>
  </si>
  <si>
    <t>LUHARUKA MEDIA &amp; INFRA LTD</t>
  </si>
  <si>
    <t>LUMAX AUTO TECHNOLOGIES LTD</t>
  </si>
  <si>
    <t>LUMAXTECH</t>
  </si>
  <si>
    <t>LUMAX INDUSTRIES LTD</t>
  </si>
  <si>
    <t>LUMAXIND</t>
  </si>
  <si>
    <t>LUPIN LTD</t>
  </si>
  <si>
    <t>LUPIN</t>
  </si>
  <si>
    <t>LUX INDUSTRIES LTD</t>
  </si>
  <si>
    <t>LUXIND</t>
  </si>
  <si>
    <t>LWS KNITWEAR LTD</t>
  </si>
  <si>
    <t>LYKA LABS LTD</t>
  </si>
  <si>
    <t>LYKALABS</t>
  </si>
  <si>
    <t>LYKIS LTD</t>
  </si>
  <si>
    <t>LYNX MACHINERY &amp; COMMERCIALS LTD</t>
  </si>
  <si>
    <t>LYPSA GEMS &amp; JEWELLERY LTD</t>
  </si>
  <si>
    <t>LYPSAGEMS</t>
  </si>
  <si>
    <t>M B PARIKH FINSTOCKS LTD</t>
  </si>
  <si>
    <t>M K  EXIM (INDIA) LTD</t>
  </si>
  <si>
    <t>M K  EXIM INDIA LTD</t>
  </si>
  <si>
    <t>M K PROTEINS LTD</t>
  </si>
  <si>
    <t>MKPL</t>
  </si>
  <si>
    <t>M P AGRO INDUSTRIES LTD</t>
  </si>
  <si>
    <t>MAAN ALUMINIUM LTD</t>
  </si>
  <si>
    <t>MAANALU</t>
  </si>
  <si>
    <t>MAC CHARLES (INDIA) LTD</t>
  </si>
  <si>
    <t>MAC CHARLES INDIA LTD</t>
  </si>
  <si>
    <t>MAC HOTELS LTD</t>
  </si>
  <si>
    <t>MACHINO PLASTICS LTD</t>
  </si>
  <si>
    <t>MACK TRADING CO LTD</t>
  </si>
  <si>
    <t>MACPOWER CNC MACHINES LTD</t>
  </si>
  <si>
    <t>MACPOWER</t>
  </si>
  <si>
    <t>MACRO INTERNATIONAL EXPORTS LTD</t>
  </si>
  <si>
    <t>MADHAV COPPER LTD</t>
  </si>
  <si>
    <t>MCL</t>
  </si>
  <si>
    <t>MADHAV INFRA PROJECTS LTD</t>
  </si>
  <si>
    <t>MADHAV MARBLES AND GRANITES LTD</t>
  </si>
  <si>
    <t>MADHAV</t>
  </si>
  <si>
    <t>MADHUBAN CONSTRUCTIONS LTD</t>
  </si>
  <si>
    <t>MADHUCON PROJECTS LTD</t>
  </si>
  <si>
    <t>MADHUCON</t>
  </si>
  <si>
    <t>MADHUR INDUSTRIES LTD</t>
  </si>
  <si>
    <t>MADHUSUDAN INDUSTRIES LTD</t>
  </si>
  <si>
    <t>MADHUSUDAN SECURITIES LTD</t>
  </si>
  <si>
    <t>MADHUVEER COM 18 NETWORK LTD</t>
  </si>
  <si>
    <t>MADHYA BHARAT AGRO PRODUCTS LTD</t>
  </si>
  <si>
    <t>MBAPL</t>
  </si>
  <si>
    <t>MADHYA PRADESH TODAY MEDIA LTD</t>
  </si>
  <si>
    <t>MPTODAY</t>
  </si>
  <si>
    <t>MADRAS FERTILIZERS LTD</t>
  </si>
  <si>
    <t>MADRASFERT</t>
  </si>
  <si>
    <t>MAESTROS ELECTRONICS &amp; TELECOMMUNICATIONS SYSTEMS LTD</t>
  </si>
  <si>
    <t>MAFATLAL INDUSTRIES LTD</t>
  </si>
  <si>
    <t>MAGADH SUGAR &amp; ENERGY LTD</t>
  </si>
  <si>
    <t>MAGADSUGAR</t>
  </si>
  <si>
    <t>MAGMA FINCORP LTD</t>
  </si>
  <si>
    <t>MAGMA</t>
  </si>
  <si>
    <t>MAGNA ELECTRO CASTINGS LTD</t>
  </si>
  <si>
    <t>MAGNANIMOUS TRADE &amp; FINANCE LTD</t>
  </si>
  <si>
    <t>MAGNUM VENTURES LTD</t>
  </si>
  <si>
    <t>MAGNUM</t>
  </si>
  <si>
    <t>MAHA RASHTRA APEX CORPORATION LTD</t>
  </si>
  <si>
    <t>MAHAPEXLTD</t>
  </si>
  <si>
    <t>MAHAAN FOODS LTD</t>
  </si>
  <si>
    <t>MAHALAXMI RUBTECH LTD</t>
  </si>
  <si>
    <t>MAHALAXMI SEAMLESS LTD</t>
  </si>
  <si>
    <t>MAHAMAYA STEEL INDUSTRIES LTD</t>
  </si>
  <si>
    <t>MAHASTEEL</t>
  </si>
  <si>
    <t>MAHAN INDUSTRIES LTD</t>
  </si>
  <si>
    <t>MAHANAGAR GAS LTD</t>
  </si>
  <si>
    <t>MGL</t>
  </si>
  <si>
    <t>MAHANAGAR TELEPHONE NIGAM LTD</t>
  </si>
  <si>
    <t>MTNL</t>
  </si>
  <si>
    <t>MAHANIVESH (INDIA) LTD</t>
  </si>
  <si>
    <t>MAHANIVESH INDIA LTD</t>
  </si>
  <si>
    <t>MAHARASHTRA CORPORATION LTD</t>
  </si>
  <si>
    <t>MAHARASHTRA SCOOTERS LTD</t>
  </si>
  <si>
    <t>MAHSCOOTER</t>
  </si>
  <si>
    <t>MAHARASHTRA SEAMLESS LTD</t>
  </si>
  <si>
    <t>MAHSEAMLES</t>
  </si>
  <si>
    <t>MAHASAGAR TRAVELS LTD</t>
  </si>
  <si>
    <t>MAHASHREE TRADING LTD</t>
  </si>
  <si>
    <t>MAHAVEER INFOWAY LTD</t>
  </si>
  <si>
    <t>MAHAVIR INDUSTRIES LTD</t>
  </si>
  <si>
    <t>Mahesh Developers Ltd</t>
  </si>
  <si>
    <t>MAHESH</t>
  </si>
  <si>
    <t>MAHESHWARI LOGISTICS LTD</t>
  </si>
  <si>
    <t>MAHESHWARI</t>
  </si>
  <si>
    <t>MAHICKRA CHEMICALS LTD</t>
  </si>
  <si>
    <t>MAHICKRA</t>
  </si>
  <si>
    <t>MAHINDRA &amp; MAHINDRA FINANCIAL SERVICES LTD</t>
  </si>
  <si>
    <t>M&amp;MFIN</t>
  </si>
  <si>
    <t>MAHINDRA &amp; MAHINDRA LTD</t>
  </si>
  <si>
    <t>M&amp;M</t>
  </si>
  <si>
    <t>MAHINDRA CIE AUTOMOTIVE LTD</t>
  </si>
  <si>
    <t>MAHINDCIE</t>
  </si>
  <si>
    <t>MAHINDRA HOLIDAYS &amp; RESORTS (INDIA) LTD</t>
  </si>
  <si>
    <t>MHRIL</t>
  </si>
  <si>
    <t>MAHINDRA HOLIDAYS &amp; RESORTS INDIA LTD</t>
  </si>
  <si>
    <t>MAHINDRA LIFESPACE DEVELOPERS LTD</t>
  </si>
  <si>
    <t>MAHLIFE</t>
  </si>
  <si>
    <t>MAHINDRA LOGISTICS LTD</t>
  </si>
  <si>
    <t>MAHLOG</t>
  </si>
  <si>
    <t>Mahip Industries Ltd</t>
  </si>
  <si>
    <t>MAHIP</t>
  </si>
  <si>
    <t>MAITHAN ALLOYS LTD</t>
  </si>
  <si>
    <t>MAITHANALL</t>
  </si>
  <si>
    <t>MAITRI ENTERPRISES LTD</t>
  </si>
  <si>
    <t>MAJESCO LTD</t>
  </si>
  <si>
    <t>MAJESCO</t>
  </si>
  <si>
    <t>MAJESTIC AUTO LTD</t>
  </si>
  <si>
    <t>MAJESTIC RESEARCH SERVICES AND SOLUTIONS LTD</t>
  </si>
  <si>
    <t>MAKERS LABORATORIES LTD</t>
  </si>
  <si>
    <t>MALLCOM (INDIA) LTD</t>
  </si>
  <si>
    <t>MALLCOM INDIA LTD</t>
  </si>
  <si>
    <t>MALU PAPER MILLS LTD</t>
  </si>
  <si>
    <t>MALUPAPER</t>
  </si>
  <si>
    <t>MAN INDUSTRIES (INDIA) LTD</t>
  </si>
  <si>
    <t>MANINDS</t>
  </si>
  <si>
    <t>MAN INDUSTRIES INDIA LTD</t>
  </si>
  <si>
    <t>MAN INFRACONSTRUCTION LTD</t>
  </si>
  <si>
    <t>MANINFRA</t>
  </si>
  <si>
    <t>MANAKSIA ALUMINIUM COMPANY LTD</t>
  </si>
  <si>
    <t>MANAKALUCO</t>
  </si>
  <si>
    <t>MANAKSIA COATED METALS &amp; INDUSTRIES LTD</t>
  </si>
  <si>
    <t>MANAKCOAT</t>
  </si>
  <si>
    <t>MANAKSIA LTD</t>
  </si>
  <si>
    <t>MANAKSIA</t>
  </si>
  <si>
    <t>MANAKSIA STEELS LTD</t>
  </si>
  <si>
    <t>MANAKSTEEL</t>
  </si>
  <si>
    <t>MANALI PETROCHEMICALS LTD</t>
  </si>
  <si>
    <t>MANALIPETC</t>
  </si>
  <si>
    <t>MANAPPURAM FINANCE LTD</t>
  </si>
  <si>
    <t>MANAPPURAM</t>
  </si>
  <si>
    <t>MANAS PROPERTIES LTD</t>
  </si>
  <si>
    <t>MANAV INFRA PROJECTS LTD</t>
  </si>
  <si>
    <t>MANAV</t>
  </si>
  <si>
    <t>MANDHANA INDUSTRIES LTD</t>
  </si>
  <si>
    <t>MANDHANA</t>
  </si>
  <si>
    <t>MANGAL CREDIT AND FINCORP LTD.</t>
  </si>
  <si>
    <t>MANCREDIT</t>
  </si>
  <si>
    <t>MANGALAM CEMENT LTD</t>
  </si>
  <si>
    <t>MANGLMCEM</t>
  </si>
  <si>
    <t>MANGALAM DRUGS AND ORGANICS LTD</t>
  </si>
  <si>
    <t>MANGALAM</t>
  </si>
  <si>
    <t>MANGALAM INDUSTRIAL FINANCE LTD</t>
  </si>
  <si>
    <t>MANGALAM ORGANICS LTD</t>
  </si>
  <si>
    <t>MANGALAM SEEDS LTD</t>
  </si>
  <si>
    <t>MANGALAM TIMBER PRODUCTS LTD</t>
  </si>
  <si>
    <t>MANGTIMBER</t>
  </si>
  <si>
    <t>MANGALORE CHEMICALS &amp; FERTILIZERS LTD</t>
  </si>
  <si>
    <t>MANGCHEFER</t>
  </si>
  <si>
    <t>MANGALORE REFINERY AND PETROCHEMICALS LTD</t>
  </si>
  <si>
    <t>MRPL</t>
  </si>
  <si>
    <t>MANGALYA SOFT-TECH LTD</t>
  </si>
  <si>
    <t>MANIPAL FINANCE CORPORATION LTD</t>
  </si>
  <si>
    <t>MANJEERA CONSTRUCTIONS LTD</t>
  </si>
  <si>
    <t>MANOMAY TEX (INDIA) LTD</t>
  </si>
  <si>
    <t>MANOMAY TEX INDIA LTD</t>
  </si>
  <si>
    <t>MANORAMA INDUSTRIES LTD</t>
  </si>
  <si>
    <t>MANPASAND BEVERAGES LTD</t>
  </si>
  <si>
    <t>MANPASAND</t>
  </si>
  <si>
    <t>MANRAJ HOUSING FINANCE LTD</t>
  </si>
  <si>
    <t>MANSI FINANCE CHENNAI LTD</t>
  </si>
  <si>
    <t>MANSOON TRADING CO LTD</t>
  </si>
  <si>
    <t>MANUGRAPH (INDIA) LTD</t>
  </si>
  <si>
    <t>MANUGRAPH</t>
  </si>
  <si>
    <t>MANUGRAPH INDIA LTD</t>
  </si>
  <si>
    <t>MANVIJAY DEVELOPMENT COMPANY LTD</t>
  </si>
  <si>
    <t>MARAL OVERSEAS LTD</t>
  </si>
  <si>
    <t>MARALOVER</t>
  </si>
  <si>
    <t>MARATHON NEXTGEN REALTY LTD</t>
  </si>
  <si>
    <t>MARATHON</t>
  </si>
  <si>
    <t>MARATHWADA REFRACTORIES LTD</t>
  </si>
  <si>
    <t>MARDIA SAMYOUNG CAPILLARY TUBES COMPANY LTD</t>
  </si>
  <si>
    <t>MARG LTD</t>
  </si>
  <si>
    <t>MARG TECHNO PROJECTS LTD</t>
  </si>
  <si>
    <t>MARGO FINANCE LTD</t>
  </si>
  <si>
    <t>MARICO LTD</t>
  </si>
  <si>
    <t>MARICO</t>
  </si>
  <si>
    <t>MARINE ELECTRICALS (INDIA) LTD</t>
  </si>
  <si>
    <t>MARINE</t>
  </si>
  <si>
    <t>MARINE ELECTRICALS INDIA LTD</t>
  </si>
  <si>
    <t>MARIS SPINNERS LTD</t>
  </si>
  <si>
    <t>MARKET CREATORS LTD</t>
  </si>
  <si>
    <t>MARKSANS PHARMA LTD</t>
  </si>
  <si>
    <t>MARKSANS</t>
  </si>
  <si>
    <t>MARSHALL MACHINES LTD</t>
  </si>
  <si>
    <t>MARSHALL</t>
  </si>
  <si>
    <t>MARSONS LTD</t>
  </si>
  <si>
    <t>MARTIN BURN LTD</t>
  </si>
  <si>
    <t>MARUTI INFRASTRUCTURE LTD</t>
  </si>
  <si>
    <t>MARUTI SECURITIES LTD</t>
  </si>
  <si>
    <t>MARUTI SUZUKI (INDIA) LTD</t>
  </si>
  <si>
    <t>MARUTI</t>
  </si>
  <si>
    <t>MARUTI SUZUKI INDIA LTD</t>
  </si>
  <si>
    <t>MARVEL DECOR LTD</t>
  </si>
  <si>
    <t>MDL</t>
  </si>
  <si>
    <t>MAS FINANCIAL SERVICES LTD</t>
  </si>
  <si>
    <t>MASFIN</t>
  </si>
  <si>
    <t>MASK INVESTMENTS LTD</t>
  </si>
  <si>
    <t>MASKINVEST</t>
  </si>
  <si>
    <t>MASTEK LTD</t>
  </si>
  <si>
    <t>MASTEK</t>
  </si>
  <si>
    <t>MASTER CHEMICALS LTD</t>
  </si>
  <si>
    <t>MASTER TRUST LTD</t>
  </si>
  <si>
    <t>MATHEW EASOW RESEARCH SECURITIES LTD</t>
  </si>
  <si>
    <t>MATRIMONY COM LTD</t>
  </si>
  <si>
    <t>MATRIMONY</t>
  </si>
  <si>
    <t>MAURIA UDYOG LTD</t>
  </si>
  <si>
    <t>MAVI INDUSTRIES LTD</t>
  </si>
  <si>
    <t>MAWANA SUGARS LTD</t>
  </si>
  <si>
    <t>MAWANASUG</t>
  </si>
  <si>
    <t>MAX (INDIA) LTD</t>
  </si>
  <si>
    <t>MAX(INDIA)</t>
  </si>
  <si>
    <t>MAX ALERT SYSTEMS LTD.</t>
  </si>
  <si>
    <t>MASL</t>
  </si>
  <si>
    <t>MAX FINANCIAL SERVICES LTD</t>
  </si>
  <si>
    <t>MFSL</t>
  </si>
  <si>
    <t>MAX INDIA LTD</t>
  </si>
  <si>
    <t>MAXINDIA</t>
  </si>
  <si>
    <t>MAX VENTURES AND INDUSTRIES LTD</t>
  </si>
  <si>
    <t>MAXVIL</t>
  </si>
  <si>
    <t>MAXHEIGHTS INFRASTRUCTURE LTD</t>
  </si>
  <si>
    <t>MAXIMAA SYSTEMS LTD</t>
  </si>
  <si>
    <t>MAXIMUS INTERNATIONAL LTD</t>
  </si>
  <si>
    <t>MAYUKH DEALTRADE LTD</t>
  </si>
  <si>
    <t>MAYUR FLOORINGS LTD</t>
  </si>
  <si>
    <t>MAYUR LEATHER PRODUCTS LTD</t>
  </si>
  <si>
    <t>MAYUR UNIQUOTERS LTD</t>
  </si>
  <si>
    <t>MAYURUNIQ</t>
  </si>
  <si>
    <t>MAZDA LTD</t>
  </si>
  <si>
    <t>MAZDA</t>
  </si>
  <si>
    <t>MBL INFRASTRUCTURES LTD</t>
  </si>
  <si>
    <t>MBLINFRA</t>
  </si>
  <si>
    <t>MCDOWELL HOLDINGS LTD</t>
  </si>
  <si>
    <t>MCDHOLDING</t>
  </si>
  <si>
    <t>MCLEOD RUSSEL (INDIA) LTD</t>
  </si>
  <si>
    <t>MCLEODRUSS</t>
  </si>
  <si>
    <t>MCLEOD RUSSEL INDIA LTD</t>
  </si>
  <si>
    <t>MCNALLY BHARAT ENGINEERING COMPANY LTD</t>
  </si>
  <si>
    <t>MBECL</t>
  </si>
  <si>
    <t>MEDIA MATRIX WORLDWIDE LTD</t>
  </si>
  <si>
    <t>MEDICAMEN BIOTECH LTD</t>
  </si>
  <si>
    <t>MEDI-CAPS LTD</t>
  </si>
  <si>
    <t>Medico Intercontinental Ltd</t>
  </si>
  <si>
    <t>MIL</t>
  </si>
  <si>
    <t>MEDICO REMEDIES LTD</t>
  </si>
  <si>
    <t>MEDINOVA DIAGNOSTIC SERVICES LTD</t>
  </si>
  <si>
    <t>MEENAKSHI ENTERPRISES LTD</t>
  </si>
  <si>
    <t>MEENAKSHI STEEL INDUSTRIES LTD</t>
  </si>
  <si>
    <t>MEERA INDUSTRIES LTD</t>
  </si>
  <si>
    <t>MEFCOM AGRO INDUSTRIES LTD</t>
  </si>
  <si>
    <t>MEFCOM CAPITAL MARKETS LTD</t>
  </si>
  <si>
    <t>MEGA CORPORATION LTD</t>
  </si>
  <si>
    <t>MEGA FIN (INDIA) LTD</t>
  </si>
  <si>
    <t>MEGA FIN INDIA LTD</t>
  </si>
  <si>
    <t>MEGA NIRMAN AND INDUSTRIES LTD</t>
  </si>
  <si>
    <t>MEGASOFT LTD</t>
  </si>
  <si>
    <t>MEGASOFT</t>
  </si>
  <si>
    <t>MEGASTAR FOODS LTD</t>
  </si>
  <si>
    <t>MEGHMANI ORGANICS LTD</t>
  </si>
  <si>
    <t>MEGH</t>
  </si>
  <si>
    <t>MEGLON INFRA-REAL (INDIA) LTD</t>
  </si>
  <si>
    <t>MEGLON INFRA-REAL INDIA LTD</t>
  </si>
  <si>
    <t>MEGRI SOFT LTD</t>
  </si>
  <si>
    <t>MEHAI TECHNOLOGY LTD</t>
  </si>
  <si>
    <t>MEHTA HOUSING FINANCE LTD</t>
  </si>
  <si>
    <t>MEHTA INTEGRATED FINANCE LTD</t>
  </si>
  <si>
    <t>MEHTA SECURITIES LTD</t>
  </si>
  <si>
    <t>MELSTAR INFORMATION TECHNOLOGIES LTD</t>
  </si>
  <si>
    <t>MELSTAR</t>
  </si>
  <si>
    <t>MENA MANI INDUSTRIES LTD</t>
  </si>
  <si>
    <t>MENON BEARINGS LTD</t>
  </si>
  <si>
    <t>MENONBE</t>
  </si>
  <si>
    <t>MENON PISTONS LTD</t>
  </si>
  <si>
    <t>MEP INFRASTRUCTURE DEVELOPERS LTD</t>
  </si>
  <si>
    <t>MEP</t>
  </si>
  <si>
    <t>MERCANTILE VENTURES LTD</t>
  </si>
  <si>
    <t>MERCATOR LTD</t>
  </si>
  <si>
    <t>MERCATOR</t>
  </si>
  <si>
    <t>MERCK LTD</t>
  </si>
  <si>
    <t>MERCK</t>
  </si>
  <si>
    <t>MERCURY LABORATORIES LTD</t>
  </si>
  <si>
    <t>MERCURY METALS LTD</t>
  </si>
  <si>
    <t>MERCURY TRADE LINKS LTD</t>
  </si>
  <si>
    <t>MESCO PHARMACEUTICALS LTD</t>
  </si>
  <si>
    <t>METAL COATINGS (INDIA) LTD</t>
  </si>
  <si>
    <t>METAL COATINGS INDIA LTD</t>
  </si>
  <si>
    <t>METALYST FORGINGS LTD</t>
  </si>
  <si>
    <t>METALFORGE</t>
  </si>
  <si>
    <t>METKORE ALLOYS &amp; INDUSTRIES LTD</t>
  </si>
  <si>
    <t>METKORE</t>
  </si>
  <si>
    <t>METROGLOBAL LTD</t>
  </si>
  <si>
    <t>Metropolis Healthcare Ltd</t>
  </si>
  <si>
    <t>METROPOLIS</t>
  </si>
  <si>
    <t>MEWAR HI-TECH ENGINEERING LTD</t>
  </si>
  <si>
    <t>MEWAT ZINC LTD</t>
  </si>
  <si>
    <t>Meyer Apparel Ltd</t>
  </si>
  <si>
    <t>MAL</t>
  </si>
  <si>
    <t>MFL (INDIA) LTD</t>
  </si>
  <si>
    <t>MFL INDIA LTD</t>
  </si>
  <si>
    <t>MFS INTERCORP LTD</t>
  </si>
  <si>
    <t>MIC ELECTRONICS LTD</t>
  </si>
  <si>
    <t>MIC</t>
  </si>
  <si>
    <t>MICROSE (INDIA) LTD</t>
  </si>
  <si>
    <t>MICROSE INDIA LTD</t>
  </si>
  <si>
    <t>MID EAST PORTFOLIO MANAGEMENT LTD</t>
  </si>
  <si>
    <t>MID INDIA INDUSTRIES LTD</t>
  </si>
  <si>
    <t>MIDAS INFRA TRADE LTD</t>
  </si>
  <si>
    <t>MIDEAST INTEGRATED STEELS LTD</t>
  </si>
  <si>
    <t>MIDVALLEY ENTERTAINMENT LTD.</t>
  </si>
  <si>
    <t>MIDVAL</t>
  </si>
  <si>
    <t>Movies &amp;amp; Entertainment</t>
  </si>
  <si>
    <t>MIDWEST GOLD LTD</t>
  </si>
  <si>
    <t>MIHIKA INDUSTRIES LTD</t>
  </si>
  <si>
    <t>MILESTONE FURNITURE LTD</t>
  </si>
  <si>
    <t>MILESTONE GLOBAL LTD</t>
  </si>
  <si>
    <t>MILGREY FINANCE &amp; INVESTMENTS LTD</t>
  </si>
  <si>
    <t>MILKFOOD LTD</t>
  </si>
  <si>
    <t>MILLENNIUM ONLINE SOLUTIONS  INDIA  LTD</t>
  </si>
  <si>
    <t>MILTON INDUSTRIES LTD</t>
  </si>
  <si>
    <t>MILTON</t>
  </si>
  <si>
    <t>MINAXI TEXTILES LTD</t>
  </si>
  <si>
    <t>MINDA CORPORATION LTD</t>
  </si>
  <si>
    <t>MINDACORP</t>
  </si>
  <si>
    <t>MINDA FINANCE LTD</t>
  </si>
  <si>
    <t>MINDA INDUSTRIES LTD</t>
  </si>
  <si>
    <t>MINDAIND</t>
  </si>
  <si>
    <t>MINDTECK (INDIA) LTD</t>
  </si>
  <si>
    <t>MINDTECK</t>
  </si>
  <si>
    <t>MINDTECK INDIA LTD</t>
  </si>
  <si>
    <t>MINDTREE LTD</t>
  </si>
  <si>
    <t>MINDTREE</t>
  </si>
  <si>
    <t>MINI DIAMONDS (INDIA) LTD</t>
  </si>
  <si>
    <t>MINI DIAMONDS INDIA LTD</t>
  </si>
  <si>
    <t>MINOLTA FINANCE LTD</t>
  </si>
  <si>
    <t>MIPCO SEAMLESS RINGS GUJARAT LTD</t>
  </si>
  <si>
    <t>MIRC ELECTRONICS LTD</t>
  </si>
  <si>
    <t>MIRCELECTR</t>
  </si>
  <si>
    <t>MIRCH TECHNOLOGIES (INDIA) LTD</t>
  </si>
  <si>
    <t>MIRCH TECHNOLOGIES INDIA LTD</t>
  </si>
  <si>
    <t>MIRZA INTERNATIONAL LTD</t>
  </si>
  <si>
    <t>MIRZAINT</t>
  </si>
  <si>
    <t>MISHKA EXIM LTD</t>
  </si>
  <si>
    <t>MISHRA DHATU NIGAM LTD</t>
  </si>
  <si>
    <t>MIDHANI</t>
  </si>
  <si>
    <t>MISHTANN FOODS LTD</t>
  </si>
  <si>
    <t>MITCON CONSULTANCY &amp; ENGINEERING SERVICES LTD</t>
  </si>
  <si>
    <t>MITCON</t>
  </si>
  <si>
    <t>MITSHI (INDIA) LTD</t>
  </si>
  <si>
    <t>MITSHI INDIA LTD</t>
  </si>
  <si>
    <t>MITSU CHEM PLAST LTD</t>
  </si>
  <si>
    <t>MITTAL LIFE STYLE LTD</t>
  </si>
  <si>
    <t>MITTAL</t>
  </si>
  <si>
    <t>MIVEN MACHINE TOOLS LTD.</t>
  </si>
  <si>
    <t>MIVENMACH</t>
  </si>
  <si>
    <t>MM FORGINGS LTD</t>
  </si>
  <si>
    <t>MMFL</t>
  </si>
  <si>
    <t>MM RUBBER COMPANY LTD.</t>
  </si>
  <si>
    <t>MMRUBBR-B</t>
  </si>
  <si>
    <t>Auto Tyres &amp;amp; Rubber Products</t>
  </si>
  <si>
    <t>MMP INDUSTRIES LTD</t>
  </si>
  <si>
    <t>MMP</t>
  </si>
  <si>
    <t>MMTC LTD</t>
  </si>
  <si>
    <t>MMTC</t>
  </si>
  <si>
    <t>MODELLA WOOLLENS LTD</t>
  </si>
  <si>
    <t>MODERN (INDIA) LTD</t>
  </si>
  <si>
    <t>MODERN CONVERTERS LTD</t>
  </si>
  <si>
    <t>MODERN DAIRIES LTD</t>
  </si>
  <si>
    <t>MODERN INDIA LTD</t>
  </si>
  <si>
    <t>MODERN SHARES &amp; STOCKBROKERS LTD</t>
  </si>
  <si>
    <t>MODERN STEELS LTD.-$</t>
  </si>
  <si>
    <t>MDRNSTL</t>
  </si>
  <si>
    <t>Iron &amp;amp; Steel/Interm.Products</t>
  </si>
  <si>
    <t>MODEX INTERNATIONAL SECURITIES LTD</t>
  </si>
  <si>
    <t>MODI NATURALS LTD</t>
  </si>
  <si>
    <t>MODI RUBBER LTD</t>
  </si>
  <si>
    <t>MODIRUBBER</t>
  </si>
  <si>
    <t>MODIPON LTD</t>
  </si>
  <si>
    <t>MODISON METALS LTD</t>
  </si>
  <si>
    <t>MOHINI HEALTH &amp; HYGIENE LTD</t>
  </si>
  <si>
    <t>MHHL</t>
  </si>
  <si>
    <t>MOHIT INDUSTRIES LTD</t>
  </si>
  <si>
    <t>MOHITIND</t>
  </si>
  <si>
    <t>MOHIT PAPER MILLS LTD</t>
  </si>
  <si>
    <t>MOHITE INDUSTRIES LTD</t>
  </si>
  <si>
    <t>MOHOTA INDUSTRIES LTD</t>
  </si>
  <si>
    <t>MOHOTAIND</t>
  </si>
  <si>
    <t>MOIL LTD</t>
  </si>
  <si>
    <t>MOIL</t>
  </si>
  <si>
    <t>MOKSH ORNAMENTS LTD</t>
  </si>
  <si>
    <t>MOKSH</t>
  </si>
  <si>
    <t>MOLD-TEK PACKAGING LTD</t>
  </si>
  <si>
    <t>MOLDTKPAC</t>
  </si>
  <si>
    <t>MOLD-TEK TECHNOLOGIES LTD</t>
  </si>
  <si>
    <t>MOLDTECH</t>
  </si>
  <si>
    <t>MONARCH NETWORTH CAPITAL LTD</t>
  </si>
  <si>
    <t>MONEY MASTERS LEASING &amp; FINANCE LTD</t>
  </si>
  <si>
    <t>MONNET INDUSTRIES LTD</t>
  </si>
  <si>
    <t>MONNET ISPAT &amp; ENERGY LTD</t>
  </si>
  <si>
    <t>AIONJSW</t>
  </si>
  <si>
    <t>MONNET PROJECT DEVELOPERS LTD</t>
  </si>
  <si>
    <t>MONOTYPE (INDIA) LTD</t>
  </si>
  <si>
    <t>MONOTYPE INDIA LTD</t>
  </si>
  <si>
    <t>MONSANTO (INDIA) LTD</t>
  </si>
  <si>
    <t>MONSANTO</t>
  </si>
  <si>
    <t>MONSANTO INDIA LTD</t>
  </si>
  <si>
    <t>MONTE CARLO FASHIONS LTD</t>
  </si>
  <si>
    <t>MONTECARLO</t>
  </si>
  <si>
    <t>MOONGIPA CAPITAL FINANCE LTD</t>
  </si>
  <si>
    <t>MOONGIPA SECURITIES LTD</t>
  </si>
  <si>
    <t>MORARJEE TEXTILES LTD</t>
  </si>
  <si>
    <t>MORARJEE</t>
  </si>
  <si>
    <t>MORARKA FINANCE LTD</t>
  </si>
  <si>
    <t>MOREPEN LABORATORIES LTD</t>
  </si>
  <si>
    <t>MOREPENLAB</t>
  </si>
  <si>
    <t>MORGAN VENTURES LTD</t>
  </si>
  <si>
    <t>MORGANITE CRUCIBLE (INDIA) LTD</t>
  </si>
  <si>
    <t>MORGANITE CRUCIBLE INDIA LTD</t>
  </si>
  <si>
    <t>MORYO INDUSTRIES LTD.</t>
  </si>
  <si>
    <t>MORYOIND</t>
  </si>
  <si>
    <t>MOSCHIP SEMICONDUCTOR TECHNOLOGY LTD</t>
  </si>
  <si>
    <t>MOSER-BAER I LTD</t>
  </si>
  <si>
    <t>MOSERBAER</t>
  </si>
  <si>
    <t>MOTHERSON SUMI SYSTEMS LTD</t>
  </si>
  <si>
    <t>MOTHERSUMI</t>
  </si>
  <si>
    <t>MOTILAL OSWAL FINANCIAL SERVICES LTD</t>
  </si>
  <si>
    <t>MOTILALOFS</t>
  </si>
  <si>
    <t>Motilal Oswal MOSt Shares M50 ETF</t>
  </si>
  <si>
    <t>M50</t>
  </si>
  <si>
    <t>Motilal Oswal MOSt Shares NASDAQ-100 ETF</t>
  </si>
  <si>
    <t>N100</t>
  </si>
  <si>
    <t>MOUNT SHIVALIK INDUSTRIES LTD</t>
  </si>
  <si>
    <t>MPHASIS LTD</t>
  </si>
  <si>
    <t>MPHASIS</t>
  </si>
  <si>
    <t>MPIL CORPORATION LTD</t>
  </si>
  <si>
    <t>MPL PLASTICS LTD</t>
  </si>
  <si>
    <t>MPS LTD</t>
  </si>
  <si>
    <t>MPSLTD</t>
  </si>
  <si>
    <t>MRC EXIM LTD</t>
  </si>
  <si>
    <t>MRF LTD</t>
  </si>
  <si>
    <t>MRF</t>
  </si>
  <si>
    <t>MRO-TEK REALTY LTD</t>
  </si>
  <si>
    <t>MRO-TEK</t>
  </si>
  <si>
    <t>MRUGESH TRADING LTD</t>
  </si>
  <si>
    <t>MSP STEEL &amp; POWER LTD</t>
  </si>
  <si>
    <t>MSPL</t>
  </si>
  <si>
    <t>MSR (INDIA) LTD</t>
  </si>
  <si>
    <t>MSR INDIA LTD</t>
  </si>
  <si>
    <t>Mstc LTD</t>
  </si>
  <si>
    <t>MSTCLTD</t>
  </si>
  <si>
    <t>MSTC Ltd</t>
  </si>
  <si>
    <t>MSTC</t>
  </si>
  <si>
    <t>MT EDUCARE LTD</t>
  </si>
  <si>
    <t>MTEDUCARE</t>
  </si>
  <si>
    <t>MUDIT FINLEASE LTD</t>
  </si>
  <si>
    <t>MUDRA FINANCIAL SERVICES LTD</t>
  </si>
  <si>
    <t>MUDUNURU LTD</t>
  </si>
  <si>
    <t>MUKAND ENGINEERS LTD</t>
  </si>
  <si>
    <t>MUKANDENGG</t>
  </si>
  <si>
    <t>MUKAND LTD</t>
  </si>
  <si>
    <t>MUKANDLTD</t>
  </si>
  <si>
    <t>MUKAT PIPES LTD.-$</t>
  </si>
  <si>
    <t>MUKATPIP</t>
  </si>
  <si>
    <t>MUKESH BABU FINANCIAL SERVICES LTD</t>
  </si>
  <si>
    <t>MUKTA AGRICULTURE LTD</t>
  </si>
  <si>
    <t>MUKTA ARTS LTD</t>
  </si>
  <si>
    <t>MUKTAARTS</t>
  </si>
  <si>
    <t>MULLER &amp; PHIPPS (INDIA) LTD</t>
  </si>
  <si>
    <t>MULLER &amp; PHIPPS INDIA LTD</t>
  </si>
  <si>
    <t>MULTI COMMODITY EXCHANGE OF (INDIA) LTD</t>
  </si>
  <si>
    <t>MCX</t>
  </si>
  <si>
    <t>MULTI COMMODITY EXCHANGE OF INDIA LTD</t>
  </si>
  <si>
    <t>MULTIBASE (INDIA) LTD</t>
  </si>
  <si>
    <t>MULTIBASE INDIA LTD</t>
  </si>
  <si>
    <t>MULTIPLUS HOLDINGS LTD</t>
  </si>
  <si>
    <t>MULTIPURPOSE TRADING &amp; AGENCIES LTD</t>
  </si>
  <si>
    <t>MUNJAL AUTO INDUSTRIES LTD</t>
  </si>
  <si>
    <t>MUNJALAU</t>
  </si>
  <si>
    <t>MUNJAL SHOWA LTD</t>
  </si>
  <si>
    <t>MUNJALSHOW</t>
  </si>
  <si>
    <t>MUNOTH CAPITAL MARKET LTD</t>
  </si>
  <si>
    <t>Munoth Communication Ltd</t>
  </si>
  <si>
    <t>MCLTD</t>
  </si>
  <si>
    <t>MUNOTH FINANCIAL SERVICES LTD</t>
  </si>
  <si>
    <t>MURUDESHWAR CERAMICS LTD</t>
  </si>
  <si>
    <t>MURUDCERA</t>
  </si>
  <si>
    <t>MUSIC BROADCAST LTD</t>
  </si>
  <si>
    <t>RADIOCITY</t>
  </si>
  <si>
    <t>MUTHOOT CAPITAL SERVICES LTD</t>
  </si>
  <si>
    <t>MUTHOOTCAP</t>
  </si>
  <si>
    <t>MUTHOOT FINANCE LTD</t>
  </si>
  <si>
    <t>MUTHOOTFIN</t>
  </si>
  <si>
    <t>MVL LTD</t>
  </si>
  <si>
    <t>MVL</t>
  </si>
  <si>
    <t>MY MONEY SECURITIES LTD</t>
  </si>
  <si>
    <t>MYSORE PETRO CHEMICALS LTD</t>
  </si>
  <si>
    <t>MYSTIC ELECTRONICS LTD</t>
  </si>
  <si>
    <t>N B I INDUSTRIAL FINANCE COMPANY LTD</t>
  </si>
  <si>
    <t>NBIFIN</t>
  </si>
  <si>
    <t>N D METAL INDUSTRIES LTD</t>
  </si>
  <si>
    <t>N G INDUSTRIES LTD</t>
  </si>
  <si>
    <t>N R AGARWAL INDUSTRIES LTD</t>
  </si>
  <si>
    <t>NRAIL</t>
  </si>
  <si>
    <t>N R INTERNATIONAL LTD</t>
  </si>
  <si>
    <t>N2N TECHNOLOGIES LTD</t>
  </si>
  <si>
    <t>NACL INDUSTRIES LTD</t>
  </si>
  <si>
    <t>NACLIND</t>
  </si>
  <si>
    <t>NAGA DHUNSERI GROUP LTD</t>
  </si>
  <si>
    <t>NDGL</t>
  </si>
  <si>
    <t>NAGARJUNA AGRI TECH LTD</t>
  </si>
  <si>
    <t>NAGARJUNA FERTILIZERS AND CHEMICALS LTD</t>
  </si>
  <si>
    <t>NAGAFERT</t>
  </si>
  <si>
    <t>NAGARJUNA OIL REFINERY LTD</t>
  </si>
  <si>
    <t>NAGAROIL</t>
  </si>
  <si>
    <t>NAGPUR POWER &amp; INDUSTRIES LTD</t>
  </si>
  <si>
    <t>NAGREEKA CAPITAL &amp; INFRASTRUCTURE LTD</t>
  </si>
  <si>
    <t>NAGREEKCAP</t>
  </si>
  <si>
    <t>NAGREEKA EXPORTS LTD</t>
  </si>
  <si>
    <t>NAGREEKEXP</t>
  </si>
  <si>
    <t>NAHAR CAPITAL AND FINANCIAL SERVICES LTD</t>
  </si>
  <si>
    <t>NAHARCAP</t>
  </si>
  <si>
    <t>NAHAR INDUSTRIAL ENTERPRISES LTD</t>
  </si>
  <si>
    <t>NAHARINDUS</t>
  </si>
  <si>
    <t>NAHAR POLY FILMS LTD</t>
  </si>
  <si>
    <t>NAHARPOLY</t>
  </si>
  <si>
    <t>NAHAR SPINNING MILLS LTD</t>
  </si>
  <si>
    <t>NAHARSPING</t>
  </si>
  <si>
    <t>NAKODA GROUP OF INDUSTRIES LTD</t>
  </si>
  <si>
    <t>NALIN LEASE FINANCE LTD</t>
  </si>
  <si>
    <t>NALWA SONS INVESTMENTS LTD</t>
  </si>
  <si>
    <t>NSIL</t>
  </si>
  <si>
    <t>NAM SECURITIES LTD</t>
  </si>
  <si>
    <t>NANDAN DENIM LTD</t>
  </si>
  <si>
    <t>NDL</t>
  </si>
  <si>
    <t>NANDANI CREATION LTD</t>
  </si>
  <si>
    <t>NANDANI</t>
  </si>
  <si>
    <t>NARAYANA HRUDAYALAYA LTD</t>
  </si>
  <si>
    <t>NH</t>
  </si>
  <si>
    <t>NARAYANI STEELS LTD</t>
  </si>
  <si>
    <t>NARBADA GEMS AND JEWELLERY LTD</t>
  </si>
  <si>
    <t>Narendra Investments (Delhi) Ltd</t>
  </si>
  <si>
    <t>NIDL</t>
  </si>
  <si>
    <t>NARENDRA PROPERTIES LTD</t>
  </si>
  <si>
    <t>NARMADA AGROBASE LTD</t>
  </si>
  <si>
    <t>NARMADA</t>
  </si>
  <si>
    <t>NARMADA GELATINES LTD</t>
  </si>
  <si>
    <t>NARMADA MACPLAST DRIP IRRIGATION SYSTEMS LTD.</t>
  </si>
  <si>
    <t>NARMP</t>
  </si>
  <si>
    <t>NATCO ECONOMICALS LTD</t>
  </si>
  <si>
    <t>NATCO PHARMA LTD</t>
  </si>
  <si>
    <t>NATCOPHARM</t>
  </si>
  <si>
    <t>NATH BIO-GENES (INDIA) LTD</t>
  </si>
  <si>
    <t>NATHBIOGEN</t>
  </si>
  <si>
    <t>NATH BIO-GENES INDIA LTD</t>
  </si>
  <si>
    <t>NATH PULP &amp; PAPER MILLS LTD</t>
  </si>
  <si>
    <t>NATIONAL ALUMINIUM COMPANY LTD</t>
  </si>
  <si>
    <t>NATIONALUM</t>
  </si>
  <si>
    <t>NATIONAL FERTILIZERS LTD</t>
  </si>
  <si>
    <t>NFL</t>
  </si>
  <si>
    <t>NATIONAL FITTINGS LTD</t>
  </si>
  <si>
    <t>NATIONAL GENERAL INDUSTRIES LTD</t>
  </si>
  <si>
    <t>NATIONAL OXYGEN LTD</t>
  </si>
  <si>
    <t>NATIONAL PEROXIDE LTD</t>
  </si>
  <si>
    <t>NATIONAL PLASTIC INDUSTRIES LTD</t>
  </si>
  <si>
    <t>NATIONAL PLASTIC TECHNOLOGIES LTD</t>
  </si>
  <si>
    <t>NATIONAL PLYWOOD INDUSTRIES LTD</t>
  </si>
  <si>
    <t>NATIONAL STANDARD (INDIA) LTD</t>
  </si>
  <si>
    <t>NATIONAL STANDARD INDIA LTD</t>
  </si>
  <si>
    <t>NATIONAL STEEL AND AGRO INDUSTRIES LTD</t>
  </si>
  <si>
    <t>NATNLSTEEL</t>
  </si>
  <si>
    <t>NATRAJ PROTEINS LTD</t>
  </si>
  <si>
    <t>NATURA HUE CHEM LTD</t>
  </si>
  <si>
    <t>NATURAL CAPSULES LTD</t>
  </si>
  <si>
    <t>NATURITE AGRO PRODUCTS LTD</t>
  </si>
  <si>
    <t>NAVA BHARAT VENTURES LTD</t>
  </si>
  <si>
    <t>NBVENTURES</t>
  </si>
  <si>
    <t>NAVIGANT CORPORATE ADVISORS LTD</t>
  </si>
  <si>
    <t>NAVIN FLUORINE INTERNATIONAL LTD</t>
  </si>
  <si>
    <t>NAVINFLUOR</t>
  </si>
  <si>
    <t>NAVKAR BUILDERS LTD</t>
  </si>
  <si>
    <t>NAVKAR CORPORATION LTD</t>
  </si>
  <si>
    <t>NAVKARCORP</t>
  </si>
  <si>
    <t>NAVKETAN MERCHANTS LTD</t>
  </si>
  <si>
    <t>NAVNEET EDUCATION LTD</t>
  </si>
  <si>
    <t>NAVNETEDUL</t>
  </si>
  <si>
    <t>NAYSAA SECURITIES LTD</t>
  </si>
  <si>
    <t>NB FOOTWEAR LTD</t>
  </si>
  <si>
    <t>NBCC (INDIA) LTD</t>
  </si>
  <si>
    <t>NBCC</t>
  </si>
  <si>
    <t>NBCC INDIA LTD</t>
  </si>
  <si>
    <t>NCC BLUE WATER PRODUCTS LTD</t>
  </si>
  <si>
    <t>NCC FINANCE LTD</t>
  </si>
  <si>
    <t>NCC LTD</t>
  </si>
  <si>
    <t>NCC</t>
  </si>
  <si>
    <t>NCL INDUSTRIES LTD</t>
  </si>
  <si>
    <t>NCLIND</t>
  </si>
  <si>
    <t>NCL RESEARCH &amp; FINANCIAL SERVICES LTD</t>
  </si>
  <si>
    <t>NDA SECURITIES LTD</t>
  </si>
  <si>
    <t>NECTAR LIFESCIENCES LTD</t>
  </si>
  <si>
    <t>NECLIFE</t>
  </si>
  <si>
    <t>NEELAMALAI AGRO INDUSTRIES LTD</t>
  </si>
  <si>
    <t>NEELKANTH ROCKMINERALS LTD</t>
  </si>
  <si>
    <t>NEERAJ PAPER MARKETING LTD</t>
  </si>
  <si>
    <t>NEGOTIUM INTERNATIONAL TRADE LTD</t>
  </si>
  <si>
    <t>NEHA INTERNATIONAL LTD</t>
  </si>
  <si>
    <t>NEIL INDUSTRIES LTD</t>
  </si>
  <si>
    <t>NELCAST LTD</t>
  </si>
  <si>
    <t>NELCAST</t>
  </si>
  <si>
    <t>NELCO LTD</t>
  </si>
  <si>
    <t>NELCO</t>
  </si>
  <si>
    <t>NEO INFRACON LTD</t>
  </si>
  <si>
    <t>NEOGEM (INDIA) LTD</t>
  </si>
  <si>
    <t>NEOGEM INDIA LTD</t>
  </si>
  <si>
    <t>Neogen Chemicals Ltd</t>
  </si>
  <si>
    <t>NEOGEN</t>
  </si>
  <si>
    <t>NEPTUNE EXPORTS LTD</t>
  </si>
  <si>
    <t>NESCO LTD</t>
  </si>
  <si>
    <t>NESCO</t>
  </si>
  <si>
    <t>NESTLE (INDIA) LTD</t>
  </si>
  <si>
    <t>NESTLEIND</t>
  </si>
  <si>
    <t>NESTLE INDIA LTD</t>
  </si>
  <si>
    <t>NETLINK SOLUTIONS (INDIA) LTD</t>
  </si>
  <si>
    <t>NETLINK SOLUTIONS INDIA LTD</t>
  </si>
  <si>
    <t>NETRIPPLES SOFTWARE LTD</t>
  </si>
  <si>
    <t>NETTLINX LTD</t>
  </si>
  <si>
    <t>NETWORK LTD</t>
  </si>
  <si>
    <t>NETWORK18 MEDIA &amp; INVESTMENTS LTD</t>
  </si>
  <si>
    <t>NETWORK18</t>
  </si>
  <si>
    <t>NEUEON TOWERS LTD</t>
  </si>
  <si>
    <t>NTL</t>
  </si>
  <si>
    <t>NEULAND LABORATORIES LTD</t>
  </si>
  <si>
    <t>NEULANDLAB</t>
  </si>
  <si>
    <t>NEW DELHI TELEVISION LTD</t>
  </si>
  <si>
    <t>NDTV</t>
  </si>
  <si>
    <t>NEW LIGHT APPARELS LTD</t>
  </si>
  <si>
    <t>NEW MARKETS ADVISORY LTD</t>
  </si>
  <si>
    <t>NEW SAGAR TRADING CO LTD</t>
  </si>
  <si>
    <t>NEWEVER TRADE WINGS LTD</t>
  </si>
  <si>
    <t>NEWGEN SOFTWARE TECHNOLOGIES LTD</t>
  </si>
  <si>
    <t>NEWGEN</t>
  </si>
  <si>
    <t>NEXT MEDIAWORKS LTD</t>
  </si>
  <si>
    <t>NEXTMEDIA</t>
  </si>
  <si>
    <t>NEXUS COMMODITIES AND TECHNOLOGIES LTD</t>
  </si>
  <si>
    <t>NGL FINE-CHEM LTD</t>
  </si>
  <si>
    <t>NHC FOODS LTD</t>
  </si>
  <si>
    <t>NHPC LTD</t>
  </si>
  <si>
    <t>NHPC</t>
  </si>
  <si>
    <t>NICCO PARKS &amp; RESORTS LTD</t>
  </si>
  <si>
    <t>NICCO UCO ALLIANCE CREDIT LTD</t>
  </si>
  <si>
    <t>NIDHI GRANITES LTD</t>
  </si>
  <si>
    <t>NIHAR INFO GLOBAL LTD</t>
  </si>
  <si>
    <t>NIIT LTD</t>
  </si>
  <si>
    <t>NIITLTD</t>
  </si>
  <si>
    <t>NIIT TECHNOLOGIES LTD</t>
  </si>
  <si>
    <t>NIITTECH</t>
  </si>
  <si>
    <t>NIKHIL ADHESIVES LTD</t>
  </si>
  <si>
    <t>NIKKI GLOBAL FINANCE LTD</t>
  </si>
  <si>
    <t>NILA INFRASTRUCTURES LTD</t>
  </si>
  <si>
    <t>NILAINFRA</t>
  </si>
  <si>
    <t>Nila Spaces Ltd</t>
  </si>
  <si>
    <t>NILASPACES</t>
  </si>
  <si>
    <t>NILACHAL REFRACTORIES LTD</t>
  </si>
  <si>
    <t>NILE LTD</t>
  </si>
  <si>
    <t>NILKAMAL LTD</t>
  </si>
  <si>
    <t>NILKAMAL</t>
  </si>
  <si>
    <t>NILKANTH ENGINEERING LTD</t>
  </si>
  <si>
    <t>NIMBUS FOODS INDUSTRIES LTD</t>
  </si>
  <si>
    <t>NIMBUS INDUSTRIES LTD</t>
  </si>
  <si>
    <t>NIMBUS PROJECTS LTD</t>
  </si>
  <si>
    <t>NINTEC SYSTEMS LTD</t>
  </si>
  <si>
    <t>NIRAJ CEMENT STRUCTURALS LTD</t>
  </si>
  <si>
    <t>NIRAJ ISPAT INDUSTRIES LTD</t>
  </si>
  <si>
    <t>NIRAJISPAT</t>
  </si>
  <si>
    <t>NIRAV COMMERCIALS LTD</t>
  </si>
  <si>
    <t>NIRLON LTD</t>
  </si>
  <si>
    <t>NISHTHA FINANCE AND INVESTMENT (INDIA) LTD</t>
  </si>
  <si>
    <t>NISHTHA FINANCE AND INVESTMENT INDIA LTD</t>
  </si>
  <si>
    <t>NITCO LTD</t>
  </si>
  <si>
    <t>NITCO</t>
  </si>
  <si>
    <t>NITESH ESTATES LTD</t>
  </si>
  <si>
    <t>NITESHEST</t>
  </si>
  <si>
    <t>NITIN CASTINGS LTD</t>
  </si>
  <si>
    <t>NITIN FIRE PROTECTION INDUSTRIES LTD</t>
  </si>
  <si>
    <t>NITINFIRE</t>
  </si>
  <si>
    <t>NITIN SPINNERS LTD</t>
  </si>
  <si>
    <t>NITINSPIN</t>
  </si>
  <si>
    <t>NITIRAJ ENGINEERS LTD</t>
  </si>
  <si>
    <t>NITIRAJ</t>
  </si>
  <si>
    <t>NITTA GELATIN (INDIA) LTD</t>
  </si>
  <si>
    <t>NITTA GELATIN INDIA LTD</t>
  </si>
  <si>
    <t>NIVEDITA MERCANTILE &amp; FINANCING LTD</t>
  </si>
  <si>
    <t>NIVI TRADING LTD</t>
  </si>
  <si>
    <t>NIYOGIN FINTECH LTD</t>
  </si>
  <si>
    <t>NK INDUSTRIES LTD</t>
  </si>
  <si>
    <t>NKIND</t>
  </si>
  <si>
    <t>NLC (INDIA) LTD</t>
  </si>
  <si>
    <t>NLC(INDIA)</t>
  </si>
  <si>
    <t>NLC INDIA LTD</t>
  </si>
  <si>
    <t>NLCINDIA</t>
  </si>
  <si>
    <t>NMDC LTD</t>
  </si>
  <si>
    <t>NMDC</t>
  </si>
  <si>
    <t>NOCIL LTD</t>
  </si>
  <si>
    <t>NOCIL</t>
  </si>
  <si>
    <t>NOIDA TOLL BRIDGE COMPANY LTD</t>
  </si>
  <si>
    <t>NOIDATOLL</t>
  </si>
  <si>
    <t>NORBEN TEA &amp; EXPORTS LTD</t>
  </si>
  <si>
    <t>NORBTEAEXP</t>
  </si>
  <si>
    <t>NORRIS MEDICINES LTD</t>
  </si>
  <si>
    <t>NORTH EASTERN CARRYING CORPORATION LTD</t>
  </si>
  <si>
    <t>NECCLTD</t>
  </si>
  <si>
    <t>Northern Spirits Ltd</t>
  </si>
  <si>
    <t>NSL</t>
  </si>
  <si>
    <t>NORTHLINK FISCAL AND CAPITAL SERVICES LTD</t>
  </si>
  <si>
    <t>NOURITRANS EXIM LTD</t>
  </si>
  <si>
    <t>NOUVEAU GLOBAL VENTURES LTD</t>
  </si>
  <si>
    <t>NOVA IRON &amp; STEEL LTD</t>
  </si>
  <si>
    <t>NOVA PUBLICATIONS (INDIA) LTD</t>
  </si>
  <si>
    <t>NOVA PUBLICATIONS INDIA LTD</t>
  </si>
  <si>
    <t>NOVARTIS (INDIA) LTD</t>
  </si>
  <si>
    <t>NOVARTIS INDIA LTD</t>
  </si>
  <si>
    <t>NPR FINANCE LTD</t>
  </si>
  <si>
    <t>NRB BEARING LTD</t>
  </si>
  <si>
    <t>NRBBEARING</t>
  </si>
  <si>
    <t>NRB INDUSTRIAL BEARINGS LTD</t>
  </si>
  <si>
    <t>NIBL</t>
  </si>
  <si>
    <t>NTC INDUSTRIES LTD</t>
  </si>
  <si>
    <t>NTPC LTD</t>
  </si>
  <si>
    <t>NTPC</t>
  </si>
  <si>
    <t>NU TEK (INDIA) LTD</t>
  </si>
  <si>
    <t>NUTEK</t>
  </si>
  <si>
    <t>NU TEK INDIA LTD</t>
  </si>
  <si>
    <t>NUCLEUS SOFTWARE EXPORTS LTD</t>
  </si>
  <si>
    <t>NUCLEUS</t>
  </si>
  <si>
    <t>NUTECH GLOBAL LTD</t>
  </si>
  <si>
    <t>NUTRAPLUS (INDIA) LTD</t>
  </si>
  <si>
    <t>NUTRAPLUS INDIA LTD</t>
  </si>
  <si>
    <t>NUTRICIRCLE LTD</t>
  </si>
  <si>
    <t>NUWAY ORGANIC NATURALS (INDIA) LTD</t>
  </si>
  <si>
    <t>NUWAY ORGANIC NATURALS INDIA LTD</t>
  </si>
  <si>
    <t>NYSSA CORPORATION LTD</t>
  </si>
  <si>
    <t>O  P  CHAINS LTD</t>
  </si>
  <si>
    <t>OASIS SECURITIES LTD</t>
  </si>
  <si>
    <t>OASIS TRADELINK LTD</t>
  </si>
  <si>
    <t>OBEROI REALTY LTD</t>
  </si>
  <si>
    <t>OBEROIRLTY</t>
  </si>
  <si>
    <t>OBJECTONE INFORMATION SYSTEMS LTD</t>
  </si>
  <si>
    <t>OCEAN AGRO (INDIA) LTD</t>
  </si>
  <si>
    <t>OCEAN AGRO INDIA LTD</t>
  </si>
  <si>
    <t>OCEANAA BIOTEK INDUSTRIES LTD</t>
  </si>
  <si>
    <t>OCEANIC FOODS LTD</t>
  </si>
  <si>
    <t>OCL IRON AND STEEL LTD</t>
  </si>
  <si>
    <t>OISL</t>
  </si>
  <si>
    <t>OCTAL CREDIT CAPITAL LTD</t>
  </si>
  <si>
    <t>OCTAWARE TECHNOLOGIES LTD</t>
  </si>
  <si>
    <t>ODYSSEY CORPORATION LTD</t>
  </si>
  <si>
    <t>ODYSSEY TECHNOLOGIES LTD</t>
  </si>
  <si>
    <t>OFS TECHNOLOGIES LTD</t>
  </si>
  <si>
    <t>OIL &amp; NATURAL GAS CORPORATION LTD</t>
  </si>
  <si>
    <t>ONGC</t>
  </si>
  <si>
    <t>OIL (INDIA) LTD</t>
  </si>
  <si>
    <t>OIL</t>
  </si>
  <si>
    <t>OIL COUNTRY TUBULAR LTD</t>
  </si>
  <si>
    <t>OILCOUNTUB</t>
  </si>
  <si>
    <t>OIL INDIA LTD</t>
  </si>
  <si>
    <t>OK PLAY (INDIA) LTD</t>
  </si>
  <si>
    <t>OK PLAY INDIA LTD</t>
  </si>
  <si>
    <t>OLECTRA GREENTECH LTD</t>
  </si>
  <si>
    <t>OLECTRA</t>
  </si>
  <si>
    <t>OLYMPIA INDUSTRIES LTD</t>
  </si>
  <si>
    <t>OLYMPIC CARDS LTD</t>
  </si>
  <si>
    <t>OLYMPIC OIL INDUSTRIES LTD</t>
  </si>
  <si>
    <t>OM METALS INFRAPROJECTS LTD</t>
  </si>
  <si>
    <t>OMMETALS</t>
  </si>
  <si>
    <t>OMANSH ENTERPRISES LTD</t>
  </si>
  <si>
    <t>OMAX AUTOS LTD</t>
  </si>
  <si>
    <t>OMAXAUTO</t>
  </si>
  <si>
    <t>OMAXE LTD</t>
  </si>
  <si>
    <t>OMAXE</t>
  </si>
  <si>
    <t>OMFURN (INDIA) LTD</t>
  </si>
  <si>
    <t>OMFURN</t>
  </si>
  <si>
    <t>OMFURN INDIA LTD</t>
  </si>
  <si>
    <t>OMKAR OVERSEAS LTD</t>
  </si>
  <si>
    <t>OMKAR PHARMACHEM LTD</t>
  </si>
  <si>
    <t>OMKAR SPECIALITY CHEMICALS LTD</t>
  </si>
  <si>
    <t>OMKARCHEM</t>
  </si>
  <si>
    <t>OMNI AXS SOFTWARE LTD</t>
  </si>
  <si>
    <t>OMNITEX INDUSTRIES (INDIA) LTD</t>
  </si>
  <si>
    <t>OMNITEX INDUSTRIES INDIA LTD</t>
  </si>
  <si>
    <t>ONE POINT ONE SOLUTIONS LTD</t>
  </si>
  <si>
    <t>ONEPOINT</t>
  </si>
  <si>
    <t>ONELIFE CAPITAL ADVISORS LTD</t>
  </si>
  <si>
    <t>ONELIFECAP</t>
  </si>
  <si>
    <t>ONESOURCE IDEAS VENTURE LTD</t>
  </si>
  <si>
    <t>ONESOURCE TECHMEDIA LTD</t>
  </si>
  <si>
    <t>ONMOBILE GLOBAL LTD</t>
  </si>
  <si>
    <t>ONMOBILE</t>
  </si>
  <si>
    <t>ONTIC FINSERVE LTD</t>
  </si>
  <si>
    <t>ONWARD TECHNOLOGIES LTD</t>
  </si>
  <si>
    <t>ONWARDTEC</t>
  </si>
  <si>
    <t>OPAL LUXURY TIME PRODUCTS LTD</t>
  </si>
  <si>
    <t>OPAL</t>
  </si>
  <si>
    <t>OPTIEMUS INFRACOM LTD</t>
  </si>
  <si>
    <t>OPTIEMUS</t>
  </si>
  <si>
    <t>OPTIMUS FINANCE LTD</t>
  </si>
  <si>
    <t>OPTO CIRCUITS (INDIA) LTD</t>
  </si>
  <si>
    <t>OPTOCIRCUI</t>
  </si>
  <si>
    <t>OPTO CIRCUITS INDIA LTD</t>
  </si>
  <si>
    <t>ORACLE CREDIT LTD</t>
  </si>
  <si>
    <t>ORACLE FINANCIAL SERVICES SOFTWARE LTD</t>
  </si>
  <si>
    <t>OFSS</t>
  </si>
  <si>
    <t>ORBIT EXPORTS LTD</t>
  </si>
  <si>
    <t>ORBTEXP</t>
  </si>
  <si>
    <t>ORCHID PHARMA LTD</t>
  </si>
  <si>
    <t>ORCHIDPHAR</t>
  </si>
  <si>
    <t>ORGANIC COATINGS LTD</t>
  </si>
  <si>
    <t>ORICON ENTERPRISES LTD</t>
  </si>
  <si>
    <t>ORICONENT</t>
  </si>
  <si>
    <t>ORIENT ABRASIVES LTD</t>
  </si>
  <si>
    <t>ORIENTABRA</t>
  </si>
  <si>
    <t>ORIENT BELL LTD</t>
  </si>
  <si>
    <t>ORIENTBELL</t>
  </si>
  <si>
    <t>ORIENT BEVERAGES LTD</t>
  </si>
  <si>
    <t>ORIENT CEMENT LTD</t>
  </si>
  <si>
    <t>ORIENTCEM</t>
  </si>
  <si>
    <t>ORIENT ELECTRIC LTD</t>
  </si>
  <si>
    <t>ORIENTELEC</t>
  </si>
  <si>
    <t>ORIENT GREEN POWER COMPANY LTD</t>
  </si>
  <si>
    <t>GREENPOWER</t>
  </si>
  <si>
    <t>ORIENT PAPER &amp; INDUSTRIES LTD</t>
  </si>
  <si>
    <t>ORIENTPPR</t>
  </si>
  <si>
    <t>ORIENT PRESS LTD</t>
  </si>
  <si>
    <t>ORIENTLTD</t>
  </si>
  <si>
    <t>ORIENT REFRACTORIES LTD</t>
  </si>
  <si>
    <t>ORIENTREF</t>
  </si>
  <si>
    <t>ORIENT TRADELINK LTD</t>
  </si>
  <si>
    <t>ORIENTAL AROMATICS LTD</t>
  </si>
  <si>
    <t>ORIENTAL BANK OF COMMERCE</t>
  </si>
  <si>
    <t>ORIENTBANK</t>
  </si>
  <si>
    <t>ORIENTAL CARBON &amp; CHEMICALS LTD</t>
  </si>
  <si>
    <t>OCCL</t>
  </si>
  <si>
    <t>ORIENTAL HOTELS LTD</t>
  </si>
  <si>
    <t>ORIENTHOT</t>
  </si>
  <si>
    <t>ORIENTAL TRIMEX LTD</t>
  </si>
  <si>
    <t>ORIENTALTL</t>
  </si>
  <si>
    <t>ORIENTAL VENEER PRODUCTS LTD</t>
  </si>
  <si>
    <t>ORISSA BENGAL CARRIER LTD</t>
  </si>
  <si>
    <t>OROSIL SMITHS (INDIA) LTD</t>
  </si>
  <si>
    <t>OROSIL SMITHS INDIA LTD</t>
  </si>
  <si>
    <t>ORTEL COMMUNICATIONS LTD</t>
  </si>
  <si>
    <t>ORTEL</t>
  </si>
  <si>
    <t>ORTIN LABORATORIES LTD</t>
  </si>
  <si>
    <t>ORTINLABSS</t>
  </si>
  <si>
    <t>OSCAR GLOBAL LTD</t>
  </si>
  <si>
    <t>OSCAR INVESTMENTS LTD</t>
  </si>
  <si>
    <t>OSEASPRE CONSULTANTS LTD</t>
  </si>
  <si>
    <t>OSIAJEE TEXFAB LTD</t>
  </si>
  <si>
    <t>OSWAL AGRO MILLS LTD</t>
  </si>
  <si>
    <t>OSWALAGRO</t>
  </si>
  <si>
    <t>OSWAL CHEMICALS &amp; FERTILIZERS LTD</t>
  </si>
  <si>
    <t>BINDALAGRO</t>
  </si>
  <si>
    <t>OSWAL LEASING LTD</t>
  </si>
  <si>
    <t>OSWAL OVERSEAS LTD</t>
  </si>
  <si>
    <t>OSWAL YARNS LTD</t>
  </si>
  <si>
    <t>OTCO INTERNATIONAL LTD</t>
  </si>
  <si>
    <t>OVERSEAS SYNTHETICS LTD</t>
  </si>
  <si>
    <t>OVOBEL FOODS LTD</t>
  </si>
  <si>
    <t>OZONE WORLD LTD</t>
  </si>
  <si>
    <t>P  B  FILMS LTD</t>
  </si>
  <si>
    <t>P M TELELINNKS LTD</t>
  </si>
  <si>
    <t>PACHELI INDUSTRIAL FINANCE LTD</t>
  </si>
  <si>
    <t>PACIFIC INDUSTRIES LTD</t>
  </si>
  <si>
    <t>PACT INDUSTRIES LTD</t>
  </si>
  <si>
    <t>PADAM COTTON YARNS LTD</t>
  </si>
  <si>
    <t>PADMALAYA TELEFILMS LTD</t>
  </si>
  <si>
    <t>PADMANABH INDUSTRIES LTD</t>
  </si>
  <si>
    <t>PAE LTD</t>
  </si>
  <si>
    <t>PAEL</t>
  </si>
  <si>
    <t>PAGE INDUSTRIES LTD</t>
  </si>
  <si>
    <t>PAGEIND</t>
  </si>
  <si>
    <t>PAISALO DIGITAL LTD</t>
  </si>
  <si>
    <t>PAISALO</t>
  </si>
  <si>
    <t>PALASH SECURITIES LTD</t>
  </si>
  <si>
    <t>PALASHSECU</t>
  </si>
  <si>
    <t>PALCO METALS LTD</t>
  </si>
  <si>
    <t>PALM JEWELS LTD</t>
  </si>
  <si>
    <t>PALRED TECHNOLOGIES LTD</t>
  </si>
  <si>
    <t>PALREDTEC</t>
  </si>
  <si>
    <t>PALSOFT INFOSYSTEMS LTD</t>
  </si>
  <si>
    <t>PAN ELECTRONICS (INDIA) LTD</t>
  </si>
  <si>
    <t>PAN ELECTRONICS INDIA LTD</t>
  </si>
  <si>
    <t>PAN INDIA CORPORATION LTD</t>
  </si>
  <si>
    <t>PANACEA BIOTEC LTD</t>
  </si>
  <si>
    <t>PANACEABIO</t>
  </si>
  <si>
    <t>PANACHE DIGILIFE LTD</t>
  </si>
  <si>
    <t>PANACHE</t>
  </si>
  <si>
    <t>PANACHE INNOVATIONS LTD</t>
  </si>
  <si>
    <t>PANAFIC INDUSTRIALS LTD</t>
  </si>
  <si>
    <t>PANAMA PETROCHEM LTD</t>
  </si>
  <si>
    <t>PANAMAPET</t>
  </si>
  <si>
    <t>PANASONIC CARBON INDIA CO LTD</t>
  </si>
  <si>
    <t>PANASONIC ENERGY INDIA COMPANY LTD</t>
  </si>
  <si>
    <t>PANCHMAHAL STEEL LTD</t>
  </si>
  <si>
    <t>PANCHSHEEL ORGANICS LTD</t>
  </si>
  <si>
    <t>PANKAJ PIYUSH TRADE &amp; INVESTMENT LTD</t>
  </si>
  <si>
    <t>PANKAJ POLYMERS LTD</t>
  </si>
  <si>
    <t>PANKAJ POLYPACK LTD</t>
  </si>
  <si>
    <t>PANSARI DEVELOPERS LTD</t>
  </si>
  <si>
    <t>PANSARI</t>
  </si>
  <si>
    <t>PANTH INFINITY LTD</t>
  </si>
  <si>
    <t>PANYAM CEMENTS &amp; MINERAL INDUSTRIES LTD</t>
  </si>
  <si>
    <t>Parab Infra Ltd</t>
  </si>
  <si>
    <t>PARINFRA</t>
  </si>
  <si>
    <t>PARABOLIC DRUGS LTD</t>
  </si>
  <si>
    <t>PARABDRUGS</t>
  </si>
  <si>
    <t>PARAG MILK FOODS LTD</t>
  </si>
  <si>
    <t>PARAGMILK</t>
  </si>
  <si>
    <t>PARAGON FINANCE LTD</t>
  </si>
  <si>
    <t>PARAMOUNT COMMUNICATIONS LTD</t>
  </si>
  <si>
    <t>PARACABLES</t>
  </si>
  <si>
    <t>PARAMOUNT COSMETICS (INDIA) LTD</t>
  </si>
  <si>
    <t>PARAMOUNT COSMETICS INDIA LTD</t>
  </si>
  <si>
    <t>PARENTERAL DRUGS (INDIA) LTD</t>
  </si>
  <si>
    <t>PDPL</t>
  </si>
  <si>
    <t>PARENTERAL DRUGS INDIA LTD</t>
  </si>
  <si>
    <t>PARIKSHA FIN- INVEST- LEASE LTD</t>
  </si>
  <si>
    <t>PARIN FURNITURE LTD</t>
  </si>
  <si>
    <t>PARIN</t>
  </si>
  <si>
    <t>PARKER AGROCHEM EXPORTS LTD</t>
  </si>
  <si>
    <t>PARLE SOFTWARE LTD</t>
  </si>
  <si>
    <t>PARMAX PHARMA LTD</t>
  </si>
  <si>
    <t>PARMESHWARI SILK MILLS LTD</t>
  </si>
  <si>
    <t>PARNAV SPORTS ACADEMY LTD</t>
  </si>
  <si>
    <t>PARNAX LAB LTD</t>
  </si>
  <si>
    <t>PARSHARTI INVESTMENT LTD</t>
  </si>
  <si>
    <t>PARSHWANATH CORPORATION LTD</t>
  </si>
  <si>
    <t>PARSVNATH DEVELOPERS LTD</t>
  </si>
  <si>
    <t>PARSVNATH</t>
  </si>
  <si>
    <t>PARTH INDUSTRIES LTD</t>
  </si>
  <si>
    <t>PARVATI SWEETNERS AND POWER LTD</t>
  </si>
  <si>
    <t>PASARI SPINNING MILLS LTD</t>
  </si>
  <si>
    <t>PASHUPATI COTSPIN LTD</t>
  </si>
  <si>
    <t>PASHUPATI</t>
  </si>
  <si>
    <t>PASUPATI ACRYLON LTD</t>
  </si>
  <si>
    <t>PASUPATI FINCAP LTD</t>
  </si>
  <si>
    <t>PASUPATI SPG &amp; WVG MILLS LTD</t>
  </si>
  <si>
    <t>PATDIAM JEWELLERY LTD</t>
  </si>
  <si>
    <t>PATEL ENGINEERING LTD</t>
  </si>
  <si>
    <t>PATELENG</t>
  </si>
  <si>
    <t>PATEL INTEGRATED LOGISTICS LTD</t>
  </si>
  <si>
    <t>PATINTLOG</t>
  </si>
  <si>
    <t>PATELS AIRTEMP (INDIA) LTD</t>
  </si>
  <si>
    <t>PATELS AIRTEMP INDIA LTD</t>
  </si>
  <si>
    <t>PATIDAR BUILDCON LTD</t>
  </si>
  <si>
    <t>PATSPIN (INDIA) LTD</t>
  </si>
  <si>
    <t>PATSPINLTD</t>
  </si>
  <si>
    <t>PATSPIN INDIA LTD</t>
  </si>
  <si>
    <t>PAUL MERCHANTS LTD</t>
  </si>
  <si>
    <t>PAUSHAK LTD</t>
  </si>
  <si>
    <t>PAWANSUT HOLDINGS LTD</t>
  </si>
  <si>
    <t>PBA INFRASTRUCTURE LTD</t>
  </si>
  <si>
    <t>PBAINFRA</t>
  </si>
  <si>
    <t>PBM POLYTEX LTD</t>
  </si>
  <si>
    <t>PC JEWELLER LTD</t>
  </si>
  <si>
    <t>PCJEWELLER</t>
  </si>
  <si>
    <t>PCS TECHNOLOGY LTD</t>
  </si>
  <si>
    <t>PDS MULTINATIONAL FASHIONS LTD</t>
  </si>
  <si>
    <t>PDSMFL</t>
  </si>
  <si>
    <t>PEARL GLOBAL INDUSTRIES LTD</t>
  </si>
  <si>
    <t>PGIL</t>
  </si>
  <si>
    <t>PEARL POLYMERS LTD</t>
  </si>
  <si>
    <t>PEARLPOLY</t>
  </si>
  <si>
    <t>PECOS HOTELS AND PUBS LTD</t>
  </si>
  <si>
    <t>PEE CEE COSMA SOPE LTD</t>
  </si>
  <si>
    <t>PEETI SECURITIES LTD</t>
  </si>
  <si>
    <t>PENINSULA LAND LTD</t>
  </si>
  <si>
    <t>PENINLAND</t>
  </si>
  <si>
    <t>PENNAR ENGINEERED BUILDING SYSTEMS LTD</t>
  </si>
  <si>
    <t>PENPEBS</t>
  </si>
  <si>
    <t>PENNAR INDUSTRIES LTD</t>
  </si>
  <si>
    <t>PENIND</t>
  </si>
  <si>
    <t>PENTA GOLD LTD</t>
  </si>
  <si>
    <t>PENTAGOLD</t>
  </si>
  <si>
    <t>PENTAMEDIA GRAPHICS LTD</t>
  </si>
  <si>
    <t>PENTOKEY ORGANY (INDIA) LTD</t>
  </si>
  <si>
    <t>PENTOKEY ORGANY INDIA LTD</t>
  </si>
  <si>
    <t>PEOPLES INVESTMENTS LTD</t>
  </si>
  <si>
    <t>PERFECT INFRAENGINEERS LTD</t>
  </si>
  <si>
    <t>PERFECT</t>
  </si>
  <si>
    <t>PERFECT-OCTAVE MEDIA PROJECTS LTD</t>
  </si>
  <si>
    <t>PERFECTPAC LTD</t>
  </si>
  <si>
    <t>PERMANENT MAGNETS LTD</t>
  </si>
  <si>
    <t>PERSISTENT SYSTEMS LTD</t>
  </si>
  <si>
    <t>PERSISTENT</t>
  </si>
  <si>
    <t>PERVASIVE COMMODITIES LTD</t>
  </si>
  <si>
    <t>PETRON ENGINEERING CONSTRUCTION LTD</t>
  </si>
  <si>
    <t>PETRONENGG</t>
  </si>
  <si>
    <t>PETRONET LNG LTD</t>
  </si>
  <si>
    <t>PETRONET</t>
  </si>
  <si>
    <t>PFIZER LTD</t>
  </si>
  <si>
    <t>PFIZER</t>
  </si>
  <si>
    <t>PFL INFOTECH LTD</t>
  </si>
  <si>
    <t>PG ELECTROPLAST LTD</t>
  </si>
  <si>
    <t>PGEL</t>
  </si>
  <si>
    <t>PG FOILS LTD</t>
  </si>
  <si>
    <t>PG INDUSTRY LTD</t>
  </si>
  <si>
    <t>PH CAPITAL LTD</t>
  </si>
  <si>
    <t>PH TRADING LTD</t>
  </si>
  <si>
    <t>PHAARMASIA LTD</t>
  </si>
  <si>
    <t>PHILLIPS CARBON BLACK LTD</t>
  </si>
  <si>
    <t>PHILIPCARB</t>
  </si>
  <si>
    <t>Carbon Black</t>
  </si>
  <si>
    <t>PHOENIX INTERNATIONAL LTD</t>
  </si>
  <si>
    <t>PHOENIX TOWNSHIP LTD</t>
  </si>
  <si>
    <t>PHOTON CAPITAL ADVISORS LTD</t>
  </si>
  <si>
    <t>PHOTOQUIP (INDIA) LTD</t>
  </si>
  <si>
    <t>PHOTOQUIP INDIA LTD</t>
  </si>
  <si>
    <t>PHYTO CHEM (INDIA) LTD</t>
  </si>
  <si>
    <t>PHYTO CHEM INDIA LTD</t>
  </si>
  <si>
    <t>PI INDUSTRIES LTD</t>
  </si>
  <si>
    <t>PIIND</t>
  </si>
  <si>
    <t>PICCADILY AGRO INDUSTRIES LTD</t>
  </si>
  <si>
    <t>PICCADILY SUGAR &amp; ALLIED INDUSTRIES LTD</t>
  </si>
  <si>
    <t>PICTUREHOUSE MEDIA LTD</t>
  </si>
  <si>
    <t>PIDILITE INDUSTRIES LTD</t>
  </si>
  <si>
    <t>PIDILITIND</t>
  </si>
  <si>
    <t>PIL ITALICA LIFESTYLE LTD</t>
  </si>
  <si>
    <t>PILITA</t>
  </si>
  <si>
    <t>PILANI INVESTMENT AND INDUSTRIES CORPORATION LTD</t>
  </si>
  <si>
    <t>PILANIINVS</t>
  </si>
  <si>
    <t>PIONEER AGRO EXTRACTS LTD</t>
  </si>
  <si>
    <t>PIONEER DISTILLERIES LTD</t>
  </si>
  <si>
    <t>PIONDIST</t>
  </si>
  <si>
    <t>PIONEER EMBROIDERIES LTD</t>
  </si>
  <si>
    <t>PIONEEREMB</t>
  </si>
  <si>
    <t>PIONEER INVESTCORP LTD</t>
  </si>
  <si>
    <t>PIRAMAL ENTERPRISES LTD</t>
  </si>
  <si>
    <t>PEL</t>
  </si>
  <si>
    <t>PIRAMAL PHYTOCARE LTD</t>
  </si>
  <si>
    <t>PIRPHYTO</t>
  </si>
  <si>
    <t>PITHAMPUR POLY PRODUCTS LTD</t>
  </si>
  <si>
    <t>PITTI ENGINEERING LTD</t>
  </si>
  <si>
    <t>PITTIENG</t>
  </si>
  <si>
    <t>PIX TRANSMISSIONS LTD</t>
  </si>
  <si>
    <t>PLANTER POLYSACKS LTD</t>
  </si>
  <si>
    <t>PLASTIBLENDS (INDIA) LTD</t>
  </si>
  <si>
    <t>PLASTIBLEN</t>
  </si>
  <si>
    <t>PLASTIBLENDS INDIA LTD</t>
  </si>
  <si>
    <t>PMC FINCORP LTD</t>
  </si>
  <si>
    <t>PNB GILTS LTD</t>
  </si>
  <si>
    <t>PNBGILTS</t>
  </si>
  <si>
    <t>PNB HOUSING FINANCE LTD</t>
  </si>
  <si>
    <t>PNBHOUSING</t>
  </si>
  <si>
    <t>PNC INFRATECH LTD</t>
  </si>
  <si>
    <t>PNCINFRA</t>
  </si>
  <si>
    <t>POCHIRAJU INDUSTRIES LTD</t>
  </si>
  <si>
    <t>POCHIRAJU</t>
  </si>
  <si>
    <t>POCL ENTERPRISES LTD</t>
  </si>
  <si>
    <t>PODDAR HOUSING AND DEVELOPMENT LTD</t>
  </si>
  <si>
    <t>PODDARHOUS</t>
  </si>
  <si>
    <t>PODDAR PIGMENTS LTD</t>
  </si>
  <si>
    <t>PODDARMENT</t>
  </si>
  <si>
    <t>POKARNA LTD</t>
  </si>
  <si>
    <t>POKARNA</t>
  </si>
  <si>
    <t>POLO HOTELS LTD</t>
  </si>
  <si>
    <t>POLO QUEEN INDUSTRIAL AND FINTECH LTD</t>
  </si>
  <si>
    <t>POLSON LTD</t>
  </si>
  <si>
    <t>POLY MEDICURE LTD</t>
  </si>
  <si>
    <t>POLYMED</t>
  </si>
  <si>
    <t>Polycab India Ltd</t>
  </si>
  <si>
    <t>POLYCAB</t>
  </si>
  <si>
    <t>POLYCHEM LTD</t>
  </si>
  <si>
    <t>POLYCON INTERNATIONAL LTD</t>
  </si>
  <si>
    <t>POLYGENTA TECHNOLOGIES LTD</t>
  </si>
  <si>
    <t>POLYLINK POLYMERS (INDIA) LTD</t>
  </si>
  <si>
    <t>POLYLINK POLYMERS INDIA LTD</t>
  </si>
  <si>
    <t>POLYMAC THERMOFORMERS LTD</t>
  </si>
  <si>
    <t>POLYMECHPLAST MACHINES LTD</t>
  </si>
  <si>
    <t>POLYPLEX CORPORATION LTD</t>
  </si>
  <si>
    <t>POLYPLEX</t>
  </si>
  <si>
    <t>POLYSPIN EXPORTS LTD</t>
  </si>
  <si>
    <t>POLYTEX (INDIA) LTD</t>
  </si>
  <si>
    <t>POLYTEX INDIA LTD</t>
  </si>
  <si>
    <t>PONDY OXIDES &amp; CHEMICALS LTD</t>
  </si>
  <si>
    <t>PONNI SUGARS ERODE LTD</t>
  </si>
  <si>
    <t>PONNIERODE</t>
  </si>
  <si>
    <t>POOJA ENTERTAINMENT AND FILMS LTD</t>
  </si>
  <si>
    <t>POOJAWESTERN METALIKS LTD</t>
  </si>
  <si>
    <t>POONA DAL &amp; OIL INDUSTRIES LTD</t>
  </si>
  <si>
    <t>POPULAR ESTATE MANAGEMENT LTD</t>
  </si>
  <si>
    <t>PORWAL AUTO COMPONENTS LTD</t>
  </si>
  <si>
    <t>POWER &amp; INSTRUMENTATION GUJARAT LTD</t>
  </si>
  <si>
    <t>PIGL</t>
  </si>
  <si>
    <t>POWER FINANCE CORPORATION LTD</t>
  </si>
  <si>
    <t>PFC</t>
  </si>
  <si>
    <t>POWER GRID CORPORATION OF (INDIA) LTD</t>
  </si>
  <si>
    <t>POWERGRID</t>
  </si>
  <si>
    <t>POWER GRID CORPORATION OF INDIA LTD</t>
  </si>
  <si>
    <t>POWER MECH PROJECTS LTD</t>
  </si>
  <si>
    <t>POWERMECH</t>
  </si>
  <si>
    <t>POWERFUL TECHNOLOGIES LTD</t>
  </si>
  <si>
    <t>POWERFUL</t>
  </si>
  <si>
    <t>POWERHOUSE GYM &amp; WELLNESS LTD</t>
  </si>
  <si>
    <t>PPAP AUTOMOTIVE LTD</t>
  </si>
  <si>
    <t>PPAP</t>
  </si>
  <si>
    <t>PRABHAT DAIRY LTD</t>
  </si>
  <si>
    <t>PRABHAT</t>
  </si>
  <si>
    <t>PRABHAT TELECOMS (INDIA) LTD</t>
  </si>
  <si>
    <t>PRABHAT TELECOMS INDIA LTD</t>
  </si>
  <si>
    <t>PRABHAV INDUSTRIES LTD</t>
  </si>
  <si>
    <t>PRABHU STEEL INDUSTRIES LTD</t>
  </si>
  <si>
    <t>PRADEEP METALS LTD</t>
  </si>
  <si>
    <t>PRADHIN LTD</t>
  </si>
  <si>
    <t>PRADIP OVERSEAS LTD</t>
  </si>
  <si>
    <t>PRADIP</t>
  </si>
  <si>
    <t>PRAG BOSIMI SYNTHETICS LTD</t>
  </si>
  <si>
    <t>PRAJ INDUSTRIES LTD</t>
  </si>
  <si>
    <t>PRAJIND</t>
  </si>
  <si>
    <t>PRAJAY ENGINEERS SYNDICATE LTD</t>
  </si>
  <si>
    <t>PRAENG</t>
  </si>
  <si>
    <t>PRAKASH CONSTROWELL LTD</t>
  </si>
  <si>
    <t>PRAKASHCON</t>
  </si>
  <si>
    <t>PRAKASH INDUSTRIES LTD</t>
  </si>
  <si>
    <t>PRAKASH</t>
  </si>
  <si>
    <t>Prakash Pipes Ltd</t>
  </si>
  <si>
    <t>PPL</t>
  </si>
  <si>
    <t>PRAKASH STEELAGE LTD</t>
  </si>
  <si>
    <t>PRAKASHSTL</t>
  </si>
  <si>
    <t>PRAKASH WOOLLEN &amp; SYNTHETIC MILLS LTD</t>
  </si>
  <si>
    <t>PRANAVADITYA SPINNING MILLS LTD</t>
  </si>
  <si>
    <t>PRASHANT (INDIA) LTD</t>
  </si>
  <si>
    <t>PRASHANT INDIA LTD</t>
  </si>
  <si>
    <t>PRATAAP SNACKS LTD</t>
  </si>
  <si>
    <t>DIAMONDYD</t>
  </si>
  <si>
    <t>PRATIK PANELS LTD</t>
  </si>
  <si>
    <t>PRATIKSHA CHEMICALS LTD</t>
  </si>
  <si>
    <t>PRAXIS HOME RETAIL LTD</t>
  </si>
  <si>
    <t>PRAXIS</t>
  </si>
  <si>
    <t>PRECIOUS TRADING &amp; INVESTMENTS LTD</t>
  </si>
  <si>
    <t>PRECISION CAMSHAFTS LTD</t>
  </si>
  <si>
    <t>PRECAM</t>
  </si>
  <si>
    <t>PRECISION CONTAINEURS LTD</t>
  </si>
  <si>
    <t>PRECISION ELECTRONICS LTD</t>
  </si>
  <si>
    <t>PRECISION WIRES (INDIA) LTD</t>
  </si>
  <si>
    <t>PRECWIRE</t>
  </si>
  <si>
    <t>PRECISION WIRES INDIA LTD</t>
  </si>
  <si>
    <t>PRECOT MERIDIAN LTD</t>
  </si>
  <si>
    <t>PRECOT</t>
  </si>
  <si>
    <t>PREM SOMANI FINANCIAL SERVICES LTD</t>
  </si>
  <si>
    <t>PREMCO GLOBAL LTD</t>
  </si>
  <si>
    <t>PREMIER CHENNAI PROPERTIES LTD</t>
  </si>
  <si>
    <t>PREMIER EXPLOSIVES LTD</t>
  </si>
  <si>
    <t>PREMEXPLN</t>
  </si>
  <si>
    <t>PREMIER LTD</t>
  </si>
  <si>
    <t>PREMIER</t>
  </si>
  <si>
    <t>PREMIER PIPES LTD</t>
  </si>
  <si>
    <t>PREMIER POLYFILM LTD</t>
  </si>
  <si>
    <t>PREMIERPOL</t>
  </si>
  <si>
    <t>PREMIER SYNTHETICS LTD</t>
  </si>
  <si>
    <t>PRERNA INFRABUILD LTD</t>
  </si>
  <si>
    <t>PRESSMAN ADVERTISING LTD</t>
  </si>
  <si>
    <t>PRESSMN</t>
  </si>
  <si>
    <t>PRESTIGE ESTATES PROJECTS LTD</t>
  </si>
  <si>
    <t>PRESTIGE</t>
  </si>
  <si>
    <t>PRICOL LTD</t>
  </si>
  <si>
    <t>PRICOLLTD</t>
  </si>
  <si>
    <t>PRIMA AGRO LTD</t>
  </si>
  <si>
    <t>PRIMA INDUSTRIES LTD</t>
  </si>
  <si>
    <t>PRIMA PLASTICS LTD</t>
  </si>
  <si>
    <t>PRIME CAPITAL MARKET LTD</t>
  </si>
  <si>
    <t>PRIME CUSTOMER SERVICES LTD</t>
  </si>
  <si>
    <t>PRIME FOCUS LTD</t>
  </si>
  <si>
    <t>PFOCUS</t>
  </si>
  <si>
    <t>PRIME INDUSTRIES LTD</t>
  </si>
  <si>
    <t>PRIME PROPERTY DEVELOPMENT CORPORATION LTD</t>
  </si>
  <si>
    <t>PRIME SECURITIES LTD</t>
  </si>
  <si>
    <t>PRIMESECU</t>
  </si>
  <si>
    <t>PRIME URBAN DEVELOPMENT (INDIA) LTD</t>
  </si>
  <si>
    <t>PRIME URBAN DEVELOPMENT INDIA LTD</t>
  </si>
  <si>
    <t>PRISM FINANCE LTD</t>
  </si>
  <si>
    <t>PRISM JOHNSON LTD</t>
  </si>
  <si>
    <t>PRSMJOHNSN</t>
  </si>
  <si>
    <t>PRISM MEDICO AND PHARMACY LTD</t>
  </si>
  <si>
    <t>PRITHVI EXCHANGE (INDIA) LTD</t>
  </si>
  <si>
    <t>PRITHVI EXCHANGE INDIA LTD</t>
  </si>
  <si>
    <t>PRITI INTERNATIONAL LTD</t>
  </si>
  <si>
    <t>PRITI</t>
  </si>
  <si>
    <t>PRITIKA AUTO INDUSTRIES LTD</t>
  </si>
  <si>
    <t>PRITISH NANDY COMMUNICATIONS LTD</t>
  </si>
  <si>
    <t>PNC</t>
  </si>
  <si>
    <t>PRIYA LTD</t>
  </si>
  <si>
    <t>PRO FIN CAPITAL SERVICES LTD</t>
  </si>
  <si>
    <t>PROAIM ENTERPRISES LTD</t>
  </si>
  <si>
    <t>PROCAL ELECTRONICS (INDIA) LTD</t>
  </si>
  <si>
    <t>PROCAL ELECTRONICS INDIA LTD</t>
  </si>
  <si>
    <t>Procter &amp; Gamble Health LTD</t>
  </si>
  <si>
    <t>PGHL</t>
  </si>
  <si>
    <t>PROCTER &amp; GAMBLE HYGIENE AND HEALTH CARE LTD</t>
  </si>
  <si>
    <t>PGHH</t>
  </si>
  <si>
    <t>PROGRESSIVE EXTRACTIONS &amp; EXPORTS LTD</t>
  </si>
  <si>
    <t>PROLIFE INDUSTRIES LTD</t>
  </si>
  <si>
    <t>PROLIFE</t>
  </si>
  <si>
    <t>PROMACT IMPEX LTD</t>
  </si>
  <si>
    <t>PROSEED (INDIA) LTD</t>
  </si>
  <si>
    <t>PROSEED</t>
  </si>
  <si>
    <t>PROSEED INDIA LTD</t>
  </si>
  <si>
    <t>PROVESTMENT SERVICES LTD</t>
  </si>
  <si>
    <t>PROVOGUE (INDIA) LTD</t>
  </si>
  <si>
    <t>PROVOGE</t>
  </si>
  <si>
    <t>PROVOGUE INDIA LTD</t>
  </si>
  <si>
    <t>PROZONE INTU PROPERTIES LTD</t>
  </si>
  <si>
    <t>PROZONINTU</t>
  </si>
  <si>
    <t>PS IT INFRASTRUCTURE &amp; SERVICES LTD</t>
  </si>
  <si>
    <t>PSL LTD</t>
  </si>
  <si>
    <t>PSL</t>
  </si>
  <si>
    <t>PSP PROJECTS LTD</t>
  </si>
  <si>
    <t>PSPPROJECT</t>
  </si>
  <si>
    <t>PTC (INDIA) LTD</t>
  </si>
  <si>
    <t>PTC</t>
  </si>
  <si>
    <t>PTC INDIA FINANCIAL SERVICES LTD</t>
  </si>
  <si>
    <t>PFS</t>
  </si>
  <si>
    <t>PTC INDIA LTD</t>
  </si>
  <si>
    <t>PTC INDUSTRIES LTD</t>
  </si>
  <si>
    <t>PTL ENTERPRISES LTD</t>
  </si>
  <si>
    <t>PTL</t>
  </si>
  <si>
    <t>PUDUMJEE PAPER PRODUCTS LTD</t>
  </si>
  <si>
    <t>PDMJEPAPER</t>
  </si>
  <si>
    <t>PULSAR INTERNATIONAL LTD</t>
  </si>
  <si>
    <t>PULZ ELECTRONICS LTD</t>
  </si>
  <si>
    <t>PULZ</t>
  </si>
  <si>
    <t>PUNCTUAL TRADING LTD</t>
  </si>
  <si>
    <t>PUNIT COMMERCIALS LTD</t>
  </si>
  <si>
    <t>PUNJ LLOYD LTD</t>
  </si>
  <si>
    <t>PUNJLLOYD</t>
  </si>
  <si>
    <t>PUNJAB &amp; SIND BANK</t>
  </si>
  <si>
    <t>PSB</t>
  </si>
  <si>
    <t>PUNJAB ALKALIES &amp; CHEMICALS LTD</t>
  </si>
  <si>
    <t>PUNJAB CHEMICALS &amp; CROP PROTECTION LTD</t>
  </si>
  <si>
    <t>PUNJABCHEM</t>
  </si>
  <si>
    <t>PUNJAB COMMUNICATIONS LTD</t>
  </si>
  <si>
    <t>PUNJAB NATIONAL BANK</t>
  </si>
  <si>
    <t>PNB</t>
  </si>
  <si>
    <t>PURAVANKARA LTD</t>
  </si>
  <si>
    <t>PURVA</t>
  </si>
  <si>
    <t>PURE GIFTCARAT LTD</t>
  </si>
  <si>
    <t>PURITY FLEX PACK LTD</t>
  </si>
  <si>
    <t>PUROHIT CONSTRUCTION LTD</t>
  </si>
  <si>
    <t>PURPLE ENTERTAINMENT LTD</t>
  </si>
  <si>
    <t>PURSHOTTAM INVESTOFIN LTD</t>
  </si>
  <si>
    <t>PUSHPANJALI REALMS AND INFRATECH LTD</t>
  </si>
  <si>
    <t>PUSHPREALM</t>
  </si>
  <si>
    <t>PUSHPSONS INDUSTRIES LTD</t>
  </si>
  <si>
    <t>PVP VENTURES LTD</t>
  </si>
  <si>
    <t>PVP</t>
  </si>
  <si>
    <t>PVR LTD</t>
  </si>
  <si>
    <t>PVR</t>
  </si>
  <si>
    <t>PVV INFRA LTD</t>
  </si>
  <si>
    <t>PYXIS FINVEST LTD</t>
  </si>
  <si>
    <t>QUADRANT TELEVENTURES LTD</t>
  </si>
  <si>
    <t>QUANTUM BUILD-TECH LTD</t>
  </si>
  <si>
    <t>QUANTUM DIGITAL VISION (INDIA) LTD</t>
  </si>
  <si>
    <t>QUANTUM DIGITAL VISION INDIA LTD</t>
  </si>
  <si>
    <t>QUANTUM GOLD FUND - EXCHANGE TRADED FUND (ETF)</t>
  </si>
  <si>
    <t>QGOLDHALF</t>
  </si>
  <si>
    <t>QUANTUM MUTUAL FUND - QUANTUM INDEX FUND ETF</t>
  </si>
  <si>
    <t>QNIFTY</t>
  </si>
  <si>
    <t>QUESS CORP LTD</t>
  </si>
  <si>
    <t>QUESS</t>
  </si>
  <si>
    <t>QUEST FINANCIAL SERVICES LTD</t>
  </si>
  <si>
    <t>QUEST SOFTECH (INDIA) LTD</t>
  </si>
  <si>
    <t>QUEST SOFTECH INDIA LTD</t>
  </si>
  <si>
    <t>QUICK HEAL TECHNOLOGIES LTD</t>
  </si>
  <si>
    <t>QUICKHEAL</t>
  </si>
  <si>
    <t>QUINTEGRA SOLUTIONS LTD</t>
  </si>
  <si>
    <t>QUINTEGRA</t>
  </si>
  <si>
    <t>R B GUPTA FINANCIALS LTD</t>
  </si>
  <si>
    <t>R J BIO-TECH LTD</t>
  </si>
  <si>
    <t>R J SHAH &amp; CO LTD</t>
  </si>
  <si>
    <t>R M DRIP AND SPRINKLERS SYSTEMS LTD</t>
  </si>
  <si>
    <t>RMDRIP</t>
  </si>
  <si>
    <t>R P P INFRA PROJECTS LTD</t>
  </si>
  <si>
    <t>RPPINFRA</t>
  </si>
  <si>
    <t>R R SECURITIES LTD</t>
  </si>
  <si>
    <t>R S SOFTWARE (INDIA) LTD</t>
  </si>
  <si>
    <t>RSSOFTWARE</t>
  </si>
  <si>
    <t>R S SOFTWARE INDIA LTD</t>
  </si>
  <si>
    <t>R SYSTEMS INTERNATIONAL LTD</t>
  </si>
  <si>
    <t>RSYSTEMS</t>
  </si>
  <si>
    <t>R T EXPORTS LTD</t>
  </si>
  <si>
    <t>R&amp;B DENIMS LTD</t>
  </si>
  <si>
    <t>RAAJ MEDISAFE (INDIA) LTD</t>
  </si>
  <si>
    <t>RAAJ MEDISAFE INDIA LTD</t>
  </si>
  <si>
    <t>RAASI REFRACTORIES LTD</t>
  </si>
  <si>
    <t>RACL GEARTECH LTD</t>
  </si>
  <si>
    <t>RADAAN MEDIAWORKS (INDIA) LTD</t>
  </si>
  <si>
    <t>RADAAN</t>
  </si>
  <si>
    <t>RADAAN MEDIAWORKS INDIA LTD</t>
  </si>
  <si>
    <t>RADHA MADHAV CORPORATION LTD</t>
  </si>
  <si>
    <t>RMCL</t>
  </si>
  <si>
    <t>RADHAGOBIND COMMERCIAL LTD</t>
  </si>
  <si>
    <t>RADHE DEVELOPERS (INDIA) LTD</t>
  </si>
  <si>
    <t>RADHE DEVELOPERS INDIA LTD</t>
  </si>
  <si>
    <t>RADHEY TRADE HOLDING LTD</t>
  </si>
  <si>
    <t>RADHIKA JEWELTECH LTD</t>
  </si>
  <si>
    <t>RADICO KHAITAN LTD</t>
  </si>
  <si>
    <t>RADICO</t>
  </si>
  <si>
    <t>RADIX INDUSTRIES (INDIA) LTD</t>
  </si>
  <si>
    <t>RADIX INDUSTRIES INDIA LTD</t>
  </si>
  <si>
    <t>RAGHAV PRODUCTIVITY ENHANCERS LTD</t>
  </si>
  <si>
    <t>RAGHUNATH INTERNATIONAL LTD</t>
  </si>
  <si>
    <t>RAGHUNATH TOBACCO CO LTD</t>
  </si>
  <si>
    <t>RAGHUVANSH AGROFARMS LTD</t>
  </si>
  <si>
    <t>RAGHUVIR SYNTHETICS LTD</t>
  </si>
  <si>
    <t>RAHUL MERCHANDISING LTD</t>
  </si>
  <si>
    <t>RAIDEEP INDUSTRIES LTD</t>
  </si>
  <si>
    <t>Rail Vikas Nigam Ltd</t>
  </si>
  <si>
    <t>RVNL</t>
  </si>
  <si>
    <t>Construction &amp;amp; Engineering</t>
  </si>
  <si>
    <t>RAIN INDUSTRIES LTD</t>
  </si>
  <si>
    <t>RAIN</t>
  </si>
  <si>
    <t>RAINBOW DENIM LTD</t>
  </si>
  <si>
    <t>RAINBOW FOUNDATIONS LTD</t>
  </si>
  <si>
    <t>RAINBOW PAPERS LTD</t>
  </si>
  <si>
    <t>RAINBOWPAP</t>
  </si>
  <si>
    <t>RAJ PACKAGING INDUSTRIES LTD</t>
  </si>
  <si>
    <t>RAJ RAYON INDUSTRIES LTD</t>
  </si>
  <si>
    <t>RAJRAYON</t>
  </si>
  <si>
    <t>RAJ TELEVISION NETWORK LTD</t>
  </si>
  <si>
    <t>RAJTV</t>
  </si>
  <si>
    <t>RAJA BAHADUR INTERNATIONAL LTD</t>
  </si>
  <si>
    <t>RAJAPALAYAM MILLS LTD</t>
  </si>
  <si>
    <t>RAJASTHAN CYLINDERS &amp; CONTAINERS LTD</t>
  </si>
  <si>
    <t>RAJASTHAN GASES LTD</t>
  </si>
  <si>
    <t>RAJASTHAN TUBE MANUFACTURING CO LTD</t>
  </si>
  <si>
    <t>RAJATH FINANCE LTD</t>
  </si>
  <si>
    <t>RAJDARSHAN INDUSTRIES LTD</t>
  </si>
  <si>
    <t>ARENTERP</t>
  </si>
  <si>
    <t>RAJESH EXPORTS LTD</t>
  </si>
  <si>
    <t>RAJESHEXPO</t>
  </si>
  <si>
    <t>RAJESWARI INFRASTRUCTURE LTD</t>
  </si>
  <si>
    <t>RAJKAMAL SYNTHETICS LTD</t>
  </si>
  <si>
    <t>RAJKOT INVESTMENT TRUST LTD</t>
  </si>
  <si>
    <t>RAJKUMAR FORGE LTD</t>
  </si>
  <si>
    <t>RAJNANDINI METAL LTD</t>
  </si>
  <si>
    <t>RAJMET</t>
  </si>
  <si>
    <t>RAJNISH WELLNESS LTD</t>
  </si>
  <si>
    <t>RAJOO ENGINEERS LTD</t>
  </si>
  <si>
    <t>RAJRATAN GLOBAL WIRE LTD</t>
  </si>
  <si>
    <t>RAJSANKET REALTY LTD</t>
  </si>
  <si>
    <t>RAJSHREE POLYPACK LTD</t>
  </si>
  <si>
    <t>RPPL</t>
  </si>
  <si>
    <t>RAJSHREE SUGARS &amp; CHEMICALS LTD</t>
  </si>
  <si>
    <t>RAJSREESUG</t>
  </si>
  <si>
    <t>RAJVIR INDUSTRIES LTD</t>
  </si>
  <si>
    <t>RAJVIR</t>
  </si>
  <si>
    <t>RALLIS (INDIA) LTD</t>
  </si>
  <si>
    <t>RALLIS</t>
  </si>
  <si>
    <t>RALLIS INDIA LTD</t>
  </si>
  <si>
    <t>RAM MINERALS AND CHEMICALS LTD</t>
  </si>
  <si>
    <t>RAM RATNA WIRES LTD</t>
  </si>
  <si>
    <t>RAMA PAPER MILLS LTD</t>
  </si>
  <si>
    <t>RAMA PETROCHEMICALS LTD</t>
  </si>
  <si>
    <t>RAMA PHOSPHATES LTD</t>
  </si>
  <si>
    <t>RAMA PULP &amp; PAPERS LTD</t>
  </si>
  <si>
    <t>RAMA STEEL TUBES LTD</t>
  </si>
  <si>
    <t>RAMASTEEL</t>
  </si>
  <si>
    <t>RAMA VISION LTD</t>
  </si>
  <si>
    <t>RAMASIGNS INDUSTRIES LTD</t>
  </si>
  <si>
    <t>RAMCHANDRA LEASING &amp; FINANCE LTD</t>
  </si>
  <si>
    <t>RAMCO INDUSTRIES LTD</t>
  </si>
  <si>
    <t>RAMCOIND</t>
  </si>
  <si>
    <t>RAMCO SYSTEMS LTD</t>
  </si>
  <si>
    <t>RAMCOSYS</t>
  </si>
  <si>
    <t>RAMGOPAL POLYTEX LTD</t>
  </si>
  <si>
    <t>RAMGOPOLY</t>
  </si>
  <si>
    <t>RAMINFO LTD</t>
  </si>
  <si>
    <t>RAMKRISHNA FORGINGS LTD</t>
  </si>
  <si>
    <t>RKFORGE</t>
  </si>
  <si>
    <t>RAMKY INFRASTRUCTURE LTD</t>
  </si>
  <si>
    <t>RAMKY</t>
  </si>
  <si>
    <t>RAMSARUP INDUSTRIES LTD</t>
  </si>
  <si>
    <t>RAMSARUP</t>
  </si>
  <si>
    <t>RAMSONS PROJECTS LTD</t>
  </si>
  <si>
    <t>RANA SUGARS LTD</t>
  </si>
  <si>
    <t>RANASUG</t>
  </si>
  <si>
    <t>RANDER CORPORATION LTD</t>
  </si>
  <si>
    <t>RANE BRAKE LINING LTD</t>
  </si>
  <si>
    <t>RBL</t>
  </si>
  <si>
    <t>RANE ENGINE VALVE LTD</t>
  </si>
  <si>
    <t>RANEENGINE</t>
  </si>
  <si>
    <t>RANE HOLDINGS LTD</t>
  </si>
  <si>
    <t>RANEHOLDIN</t>
  </si>
  <si>
    <t>RANE MADRAS LTD</t>
  </si>
  <si>
    <t>RML</t>
  </si>
  <si>
    <t>RANJEET MECHATRONICS LTD</t>
  </si>
  <si>
    <t>RAP MEDIA LTD</t>
  </si>
  <si>
    <t>RAPICUT CARBIDES LTD</t>
  </si>
  <si>
    <t>RAPID INVESTMENTS LTD</t>
  </si>
  <si>
    <t>RAS RESORTS &amp; APART HOTELS LTD</t>
  </si>
  <si>
    <t>RASANDIK ENGINEERING INDUSTRIES (INDIA) LTD</t>
  </si>
  <si>
    <t>RASANDIK ENGINEERING INDUSTRIES INDIA LTD</t>
  </si>
  <si>
    <t>RASHTRIYA CHEMICALS AND FERTILIZERS LTD</t>
  </si>
  <si>
    <t>RCF</t>
  </si>
  <si>
    <t>RASI ELECTRODES LTD</t>
  </si>
  <si>
    <t>RASOI LTD</t>
  </si>
  <si>
    <t>RATHI BARS LTD</t>
  </si>
  <si>
    <t>RATHI GRAPHIC TECHNOLOGIES LTD</t>
  </si>
  <si>
    <t>RATNABHUMI DEVELOPERS LTD</t>
  </si>
  <si>
    <t>RATNAMANI METALS &amp; TUBES LTD</t>
  </si>
  <si>
    <t>RATNAMANI</t>
  </si>
  <si>
    <t>RATTANINDIA INFRASTRUCTURE LTD</t>
  </si>
  <si>
    <t>RTNINFRA</t>
  </si>
  <si>
    <t>RATTANINDIA POWER LTD</t>
  </si>
  <si>
    <t>RTNPOWER</t>
  </si>
  <si>
    <t>RAUNAQ EPC INTERNATIONAL LTD</t>
  </si>
  <si>
    <t>RAVALGAON SUGAR FARM LTD</t>
  </si>
  <si>
    <t>RAVI KUMAR DISTILLERIES LTD</t>
  </si>
  <si>
    <t>RKDL</t>
  </si>
  <si>
    <t>RAVILEELA GRANITES LTD</t>
  </si>
  <si>
    <t>RAVINDRA ENERGY LTD</t>
  </si>
  <si>
    <t>RAW EDGE INDUSTRIAL SOLUTIONS LTD</t>
  </si>
  <si>
    <t>RAYMED LABS LTD</t>
  </si>
  <si>
    <t>RAYMOND LTD</t>
  </si>
  <si>
    <t>RAYMOND</t>
  </si>
  <si>
    <t>RBL BANK LTD</t>
  </si>
  <si>
    <t>RBLBANK</t>
  </si>
  <si>
    <t>RCC CEMENTS LTD</t>
  </si>
  <si>
    <t>RCI INDUSTRIES &amp; TECHNOLOGIES LTD</t>
  </si>
  <si>
    <t>RCL RETAIL LTD</t>
  </si>
  <si>
    <t>RDB RASAYANS LTD</t>
  </si>
  <si>
    <t>RDB REALTY &amp; INFRASTRUCTURE LTD</t>
  </si>
  <si>
    <t>REAL GROWTH COMMERCIAL ENTERPRISES LTD</t>
  </si>
  <si>
    <t>REAL NEWS &amp; VIEWS LTD</t>
  </si>
  <si>
    <t>REAL STRIPS LTD</t>
  </si>
  <si>
    <t>REAL TOUCH FINANCE LTD</t>
  </si>
  <si>
    <t>REC LTD</t>
  </si>
  <si>
    <t>RECLTD</t>
  </si>
  <si>
    <t>REDEX PROTECH LTD</t>
  </si>
  <si>
    <t>REDINGTON (INDIA) LTD</t>
  </si>
  <si>
    <t>REDINGTON</t>
  </si>
  <si>
    <t>REDINGTON INDIA LTD</t>
  </si>
  <si>
    <t>REFEX INDUSTRIES LTD</t>
  </si>
  <si>
    <t>REFEX</t>
  </si>
  <si>
    <t>REFNOL RESINS &amp; CHEMICALS LTD</t>
  </si>
  <si>
    <t>REGAL ENTERTAINMENT &amp; CONSULTANTS LTD</t>
  </si>
  <si>
    <t>REGALIAA REALTY LTD</t>
  </si>
  <si>
    <t>REGENCY CERAMICS LTD</t>
  </si>
  <si>
    <t>REGENCERAM</t>
  </si>
  <si>
    <t>REGENCY INVESTMENTS LTD</t>
  </si>
  <si>
    <t>REGENCY TRUST LTD</t>
  </si>
  <si>
    <t>REGENT ENTERPRISES LTD</t>
  </si>
  <si>
    <t>REIL ELECTRICALS (INDIA) LTD</t>
  </si>
  <si>
    <t>REIL ELECTRICALS INDIA LTD</t>
  </si>
  <si>
    <t>REKVINA LABORATORIES LTD</t>
  </si>
  <si>
    <t>RELAXO FOOTWEARS LTD</t>
  </si>
  <si>
    <t>RELAXO</t>
  </si>
  <si>
    <t>RELIABLE DATA SERVICES LTD</t>
  </si>
  <si>
    <t>RELIABLE</t>
  </si>
  <si>
    <t>RELIABLE VENTURES (INDIA) LTD</t>
  </si>
  <si>
    <t>RELIABLE VENTURES INDIA LTD</t>
  </si>
  <si>
    <t>RELIANCE CAPITAL LTD</t>
  </si>
  <si>
    <t>RELCAPITAL</t>
  </si>
  <si>
    <t>RELIANCE CHEMOTEX INDUSTRIES LTD</t>
  </si>
  <si>
    <t>RELIANCE COMMUNICATIONS LTD</t>
  </si>
  <si>
    <t>RCOM</t>
  </si>
  <si>
    <t>Reliance ETF Bank BeES</t>
  </si>
  <si>
    <t>BANKBEES</t>
  </si>
  <si>
    <t>Reliance ETF Gold BeES</t>
  </si>
  <si>
    <t>GOLDBEES</t>
  </si>
  <si>
    <t>Reliance ETF Hang Seng BeES</t>
  </si>
  <si>
    <t>HNGSNGBEES</t>
  </si>
  <si>
    <t>Reliance ETF Junior BeES</t>
  </si>
  <si>
    <t>JUNIORBEES</t>
  </si>
  <si>
    <t>Reliance ETF Nifty BeES</t>
  </si>
  <si>
    <t>NIFTYBEES</t>
  </si>
  <si>
    <t>Reliance ETF PSU Bank BeES</t>
  </si>
  <si>
    <t>PSUBNKBEES</t>
  </si>
  <si>
    <t>Reliance ETF Shariah BeES</t>
  </si>
  <si>
    <t>SHARIABEES</t>
  </si>
  <si>
    <t>RELIANCE HOME FINANCE LTD</t>
  </si>
  <si>
    <t>RHFL</t>
  </si>
  <si>
    <t>RELIANCE INDUSTRIAL INFRASTRUCTURE LTD</t>
  </si>
  <si>
    <t>RIIL</t>
  </si>
  <si>
    <t>RELIANCE INDUSTRIES LTD</t>
  </si>
  <si>
    <t>RELIANCE</t>
  </si>
  <si>
    <t>RELIANCE INFRASTRUCTURE LTD</t>
  </si>
  <si>
    <t>RELINFRA</t>
  </si>
  <si>
    <t>RELIANCE NAVAL AND ENGINEERING LTD</t>
  </si>
  <si>
    <t>RNAVAL</t>
  </si>
  <si>
    <t>RELIANCE NIPPON LIFE ASSET MANAGEMENT LTD</t>
  </si>
  <si>
    <t>RNAM</t>
  </si>
  <si>
    <t>RELIANCE POWER LTD</t>
  </si>
  <si>
    <t>RPOWER</t>
  </si>
  <si>
    <t>RELIC TECHNOLOGIES LTD</t>
  </si>
  <si>
    <t>RELICAB CABLE MANUFACTURING LTD</t>
  </si>
  <si>
    <t>RELIGARE ENTERPRISES LTD</t>
  </si>
  <si>
    <t>RELIGARE</t>
  </si>
  <si>
    <t>RELSTRUCT BUILDCON LTD</t>
  </si>
  <si>
    <t>REMI EDELSTAHL TUBULARS LTD</t>
  </si>
  <si>
    <t>REMI ELEKTROTECHNIK LTD</t>
  </si>
  <si>
    <t>REMI PROCESS PLANT &amp; MACHINERY LTD</t>
  </si>
  <si>
    <t>REMI SALES &amp; ENGINEERING LTD</t>
  </si>
  <si>
    <t>REMI SECURITIES LTD</t>
  </si>
  <si>
    <t>REMSONS INDUSTRIES LTD.</t>
  </si>
  <si>
    <t>REMSONSIND</t>
  </si>
  <si>
    <t>Renaissance Global LTD</t>
  </si>
  <si>
    <t>RGL</t>
  </si>
  <si>
    <t>RENAISSANCE JEWELLERY LTD</t>
  </si>
  <si>
    <t>RJL</t>
  </si>
  <si>
    <t>REPCO HOME FINANCE LTD</t>
  </si>
  <si>
    <t>REPCOHOME</t>
  </si>
  <si>
    <t>REPRO (INDIA) LTD</t>
  </si>
  <si>
    <t>REPRO</t>
  </si>
  <si>
    <t>REPRO INDIA LTD</t>
  </si>
  <si>
    <t>RESONANCE SPECIALTIES LTD</t>
  </si>
  <si>
    <t>RESPONSIVE INDUSTRIES LTD</t>
  </si>
  <si>
    <t>RESPONIND</t>
  </si>
  <si>
    <t>RESTILE CERAMICS LTD</t>
  </si>
  <si>
    <t>Retro Green Revolution Ltd</t>
  </si>
  <si>
    <t>RGRL</t>
  </si>
  <si>
    <t>Tea &amp;amp; Coffee</t>
  </si>
  <si>
    <t>REVATHI EQUIPMENT LTD</t>
  </si>
  <si>
    <t>REVATHI</t>
  </si>
  <si>
    <t>REXNORD ELECTRONICS &amp; CONTROLS LTD</t>
  </si>
  <si>
    <t>RGF CAPITAL MARKETS LTD</t>
  </si>
  <si>
    <t>RIBA TEXTILES LTD</t>
  </si>
  <si>
    <t>RICH UNIVERSE NETWORK LTD</t>
  </si>
  <si>
    <t>RICHA INDUSTRIES LTD</t>
  </si>
  <si>
    <t>RICHFIELD FINANCIAL SERVICES LTD</t>
  </si>
  <si>
    <t>RICHIRICH INVENTURES LTD</t>
  </si>
  <si>
    <t>RICO AUTO INDUSTRIES LTD</t>
  </si>
  <si>
    <t>RICOAUTO</t>
  </si>
  <si>
    <t>RIDDHI CORPORATE SERVICES LTD</t>
  </si>
  <si>
    <t>RIDDHI SIDDHI GLUCO BIOLS LTD</t>
  </si>
  <si>
    <t>RIDDHI STEEL AND TUBE LTD</t>
  </si>
  <si>
    <t>RIDHI SYNTHETICS LTD</t>
  </si>
  <si>
    <t>RIDINGS CONSULTING ENGINEERS (INDIA) LTD</t>
  </si>
  <si>
    <t>RIDINGS CONSULTING ENGINEERS INDIA LTD</t>
  </si>
  <si>
    <t>RIGA SUGAR COMPANY LTD</t>
  </si>
  <si>
    <t>RISA INTERNATIONAL LTD</t>
  </si>
  <si>
    <t>RISHAB SPECIAL YARNS LTD</t>
  </si>
  <si>
    <t>RISHABH DIGHA STEEL &amp; ALLIED PRODUCTS LTD</t>
  </si>
  <si>
    <t>RISHI LASER LTD</t>
  </si>
  <si>
    <t>RISHI TECHTEX LTD</t>
  </si>
  <si>
    <t>RISHIROOP LTD</t>
  </si>
  <si>
    <t>Ritco Logistics Ltd</t>
  </si>
  <si>
    <t>RITCO</t>
  </si>
  <si>
    <t>RITES LTD</t>
  </si>
  <si>
    <t>RITES</t>
  </si>
  <si>
    <t>RITESH INTERNATIONAL LTD</t>
  </si>
  <si>
    <t>RITESH PROPERTIES &amp; INDUSTRIES LTD</t>
  </si>
  <si>
    <t>RITHWIK FACILITY MANAGEMENT SERVICES LTD</t>
  </si>
  <si>
    <t>RKEC PROJECTS LTD</t>
  </si>
  <si>
    <t>RKEC</t>
  </si>
  <si>
    <t>RLF LTD</t>
  </si>
  <si>
    <t>RMC SWITCHGEARS LTD</t>
  </si>
  <si>
    <t>RMG ALLOY STEEL LTD</t>
  </si>
  <si>
    <t>ROCKON ENTERPRISES LTD</t>
  </si>
  <si>
    <t>RODIUM REALTY LTD</t>
  </si>
  <si>
    <t>ROHIT FERRO-TECH LTD</t>
  </si>
  <si>
    <t>ROHITFERRO</t>
  </si>
  <si>
    <t>ROLCON ENGINEERING CO LTD</t>
  </si>
  <si>
    <t>ROLLATAINERS LTD</t>
  </si>
  <si>
    <t>ROLLT</t>
  </si>
  <si>
    <t>ROLTA (INDIA) LTD</t>
  </si>
  <si>
    <t>ROLTA</t>
  </si>
  <si>
    <t>ROLTA INDIA LTD</t>
  </si>
  <si>
    <t>RONI HOUSEHOLDS LTD</t>
  </si>
  <si>
    <t>ROOPA INDUSTRIES LTD</t>
  </si>
  <si>
    <t>Roopshri Resorts Ltd</t>
  </si>
  <si>
    <t>ROOPSHRI</t>
  </si>
  <si>
    <t>ROSELABS FINANCE LTD</t>
  </si>
  <si>
    <t>ROSSELL (INDIA) LTD</t>
  </si>
  <si>
    <t>ROSSELLIND</t>
  </si>
  <si>
    <t>ROSSELL INDIA LTD</t>
  </si>
  <si>
    <t>ROTO PUMPS LTD</t>
  </si>
  <si>
    <t>ROTOGRAPHICS (INDIA) LTD</t>
  </si>
  <si>
    <t>ROTOGRAPHICS INDIA LTD</t>
  </si>
  <si>
    <t>ROYAL CUSHION VINYL PRODUCTS LTD</t>
  </si>
  <si>
    <t>ROYAL INDIA CORPORATION LTD</t>
  </si>
  <si>
    <t>ROYAL ORCHID HOTELS LTD</t>
  </si>
  <si>
    <t>ROHLTD</t>
  </si>
  <si>
    <t>ROYALE MANOR HOTELS &amp; INDUSTRIES LTD</t>
  </si>
  <si>
    <t>RPG LIFE SCIENCES LTD</t>
  </si>
  <si>
    <t>RPGLIFE</t>
  </si>
  <si>
    <t>RR FINANCIAL CONSULTANTS LTD</t>
  </si>
  <si>
    <t>RSC INTERNATIONAL LTD</t>
  </si>
  <si>
    <t>RSD FINANCE LTD</t>
  </si>
  <si>
    <t>RSWM LTD</t>
  </si>
  <si>
    <t>RSWM</t>
  </si>
  <si>
    <t>RTS POWER CORPORATION LTD</t>
  </si>
  <si>
    <t>RUBFILA INTERNATIONAL LTD</t>
  </si>
  <si>
    <t>RUBRA MEDICAMENTS LTD</t>
  </si>
  <si>
    <t>RUCHI INFRASTRUCTURE LTD</t>
  </si>
  <si>
    <t>RUCHINFRA</t>
  </si>
  <si>
    <t>RUCHI SOYA INDUSTRIES LTD</t>
  </si>
  <si>
    <t>RUCHISOYA</t>
  </si>
  <si>
    <t>RUCHIKA INDUSTRIES (INDIA) LTD</t>
  </si>
  <si>
    <t>RUCHIKA INDUSTRIES INDIA LTD</t>
  </si>
  <si>
    <t>RUCHIRA PAPERS LTD</t>
  </si>
  <si>
    <t>RUCHIRA</t>
  </si>
  <si>
    <t>RUDRA GLOBAL INFRA PRODUCTS LTD</t>
  </si>
  <si>
    <t>RUDRABHISHEK ENTERPRISES LTD</t>
  </si>
  <si>
    <t>REPL</t>
  </si>
  <si>
    <t>RUIA AQUACULTURE FARMS LTD</t>
  </si>
  <si>
    <t>RUNGTA IRRIGATION LTD</t>
  </si>
  <si>
    <t>RUPA &amp; COMPANY LTD</t>
  </si>
  <si>
    <t>RUPA</t>
  </si>
  <si>
    <t>RUSHIL DECOR LTD</t>
  </si>
  <si>
    <t>RUSHIL</t>
  </si>
  <si>
    <t>RUTRON INTERNATIONAL LTD</t>
  </si>
  <si>
    <t>RUTTONSHA INTERNATIONAL RECTIFIER LTD</t>
  </si>
  <si>
    <t>S  M  GOLD LTD</t>
  </si>
  <si>
    <t>S A L STEEL LTD</t>
  </si>
  <si>
    <t>SALSTEEL</t>
  </si>
  <si>
    <t>S CHAND AND COMPANY LTD</t>
  </si>
  <si>
    <t>SCHAND</t>
  </si>
  <si>
    <t>S E POWER LTD</t>
  </si>
  <si>
    <t>SEPOWER</t>
  </si>
  <si>
    <t>S H KELKAR AND COMPANY LTD</t>
  </si>
  <si>
    <t>SHK</t>
  </si>
  <si>
    <t>S KUMARS.COM LTD.</t>
  </si>
  <si>
    <t>SKUMAR</t>
  </si>
  <si>
    <t>Internet Software &amp;amp; Services</t>
  </si>
  <si>
    <t>S P APPARELS LTD</t>
  </si>
  <si>
    <t>SPAL</t>
  </si>
  <si>
    <t>S R G SECURITIES FINANCE LTD</t>
  </si>
  <si>
    <t>S R INDUSTRIES LTD</t>
  </si>
  <si>
    <t>S R K INDUSTRIES LTD</t>
  </si>
  <si>
    <t>S S INFRASTRUCTURE DEVELOPMENT CONSULTANTS LTD</t>
  </si>
  <si>
    <t>SSINFRA</t>
  </si>
  <si>
    <t>S T SERVICES LTD</t>
  </si>
  <si>
    <t>S V GLOBAL MILL LTD</t>
  </si>
  <si>
    <t>S V TRADING &amp; AGENCIES LTD</t>
  </si>
  <si>
    <t>S&amp;T CORPORATION LTD</t>
  </si>
  <si>
    <t>SAB EVENTS &amp; GOVERNANCE NOW MEDIA LTD</t>
  </si>
  <si>
    <t>SABEVENTS</t>
  </si>
  <si>
    <t>SAB INDUSTRIES LTD</t>
  </si>
  <si>
    <t>SABOO BROTHERS LTD</t>
  </si>
  <si>
    <t>SABOO SODIUM CHLORO LTD</t>
  </si>
  <si>
    <t>SABRIMALA INDUSTRIES (INDIA) LTD</t>
  </si>
  <si>
    <t>SABRIMALA INDUSTRIES INDIA LTD</t>
  </si>
  <si>
    <t>SACHETA METALS LTD</t>
  </si>
  <si>
    <t>SADBHAV ENGINEERING LTD</t>
  </si>
  <si>
    <t>SADBHAV</t>
  </si>
  <si>
    <t>SADBHAV INFRASTRUCTURE PROJECT LTD</t>
  </si>
  <si>
    <t>SADBHIN</t>
  </si>
  <si>
    <t>SADHANA NITROCHEM LTD</t>
  </si>
  <si>
    <t>SADHNA BROADCAST LTD</t>
  </si>
  <si>
    <t>SAFAL HERBS LTD</t>
  </si>
  <si>
    <t>SAFAL SECURITIES LTD</t>
  </si>
  <si>
    <t>SAFARI INDUSTRIES (INDIA) LTD</t>
  </si>
  <si>
    <t>SAFARI INDUSTRIES INDIA LTD</t>
  </si>
  <si>
    <t>SAGAR CEMENTS LTD</t>
  </si>
  <si>
    <t>SAGCEM</t>
  </si>
  <si>
    <t>SAGAR DIAMONDS LTD</t>
  </si>
  <si>
    <t>SAGAR PRODUCTIONS LTD</t>
  </si>
  <si>
    <t>SAGAR SOYA PRODUCTS LTD</t>
  </si>
  <si>
    <t>SAGAR SYSTECH LTD</t>
  </si>
  <si>
    <t>SAGAR TOURIST RESORTS LTD</t>
  </si>
  <si>
    <t>SAGARDEEP ALLOYS LTD</t>
  </si>
  <si>
    <t>SAGARDEEP</t>
  </si>
  <si>
    <t>SAGARSOFT (INDIA) LTD</t>
  </si>
  <si>
    <t>SAGARSOFT INDIA LTD</t>
  </si>
  <si>
    <t>SAHARA HOUSINGFINA CORPORATION LTD</t>
  </si>
  <si>
    <t>SAHARA ONE MEDIA &amp; ENTERTAINMENT LTD</t>
  </si>
  <si>
    <t>SAHYADRI INDUSTRIES LTD</t>
  </si>
  <si>
    <t>SAHYOG MULTIBASE LTD</t>
  </si>
  <si>
    <t>SAI BABA INVESTMENT AND COMMERCIAL ENTERPRISES LTD</t>
  </si>
  <si>
    <t>SAI CAPITAL LTD</t>
  </si>
  <si>
    <t>SAI INDUSTRIES LTD</t>
  </si>
  <si>
    <t>SAI MOH AUTO LINKS LTD</t>
  </si>
  <si>
    <t>SAINIK FINANCE &amp; INDUSTRIES LTD</t>
  </si>
  <si>
    <t>SAINT-GOBAIN SEKURIT (INDIA) LTD</t>
  </si>
  <si>
    <t>SAINT-GOBAIN SEKURIT INDIA LTD</t>
  </si>
  <si>
    <t>SAKAR HEALTHCARE LTD</t>
  </si>
  <si>
    <t>SAKAR</t>
  </si>
  <si>
    <t>SAKETH EXIM LTD</t>
  </si>
  <si>
    <t>SAKETH</t>
  </si>
  <si>
    <t>SAKSOFT LTD</t>
  </si>
  <si>
    <t>SAKSOFT</t>
  </si>
  <si>
    <t>SAKTHI FINANCE LTD</t>
  </si>
  <si>
    <t>SAKTHI SUGARS LTD</t>
  </si>
  <si>
    <t>SAKHTISUG</t>
  </si>
  <si>
    <t>SAKUMA EXPORTS LTD</t>
  </si>
  <si>
    <t>SAKUMA</t>
  </si>
  <si>
    <t>SALASAR TECHNO ENGINEERING LTD</t>
  </si>
  <si>
    <t>SALASAR</t>
  </si>
  <si>
    <t>SALEM ERODE INVESTMENTS LTD</t>
  </si>
  <si>
    <t>SALGUTI INDUSTRIES LTD</t>
  </si>
  <si>
    <t>SALONA COTSPIN LTD</t>
  </si>
  <si>
    <t>SALONA</t>
  </si>
  <si>
    <t>SALORA INTERNATIONAL LTD</t>
  </si>
  <si>
    <t>SALORAINTL</t>
  </si>
  <si>
    <t>SALZER ELECTRONICS LTD</t>
  </si>
  <si>
    <t>SALZERELEC</t>
  </si>
  <si>
    <t>SAM INDUSTRIES LTD</t>
  </si>
  <si>
    <t>SAMBANDAM SPINNING MILLS LTD</t>
  </si>
  <si>
    <t>SAMBHAAV MEDIA LTD</t>
  </si>
  <si>
    <t>SAMBHAAV</t>
  </si>
  <si>
    <t>SAMKRG PISTONS &amp; RINGS LTD</t>
  </si>
  <si>
    <t>SAMPRE NUTRITIONS LTD</t>
  </si>
  <si>
    <t>SAMRAT PHARMACHEM LTD</t>
  </si>
  <si>
    <t>SAMTEL (INDIA) LTD</t>
  </si>
  <si>
    <t>SAMTEL INDIA LTD</t>
  </si>
  <si>
    <t>SAMTEX FASHIONS LTD</t>
  </si>
  <si>
    <t>SAMYAK INTERNATIONAL LTD</t>
  </si>
  <si>
    <t>SANASA TECH FEB LTD</t>
  </si>
  <si>
    <t>SANATHNAGAR ENTERPRISES LTD</t>
  </si>
  <si>
    <t>SANBLUE CORPORATION LTD</t>
  </si>
  <si>
    <t>SANCO INDUSTRIES LTD</t>
  </si>
  <si>
    <t>SANCO</t>
  </si>
  <si>
    <t>SANCO TRANS LTD</t>
  </si>
  <si>
    <t>SANDHAR TECHNOLOGIES LTD</t>
  </si>
  <si>
    <t>SANDHAR</t>
  </si>
  <si>
    <t>SANDU PHARMACEUTICALS LTD</t>
  </si>
  <si>
    <t>SANDUR MANGANESE &amp; IRON ORES LTD</t>
  </si>
  <si>
    <t>SANG FROID LABS (INDIA) LTD</t>
  </si>
  <si>
    <t>SANG FROID LABS INDIA LTD</t>
  </si>
  <si>
    <t>SANGAL PAPERS LTD</t>
  </si>
  <si>
    <t>SANGAM (INDIA) LTD</t>
  </si>
  <si>
    <t>SANGAMIND</t>
  </si>
  <si>
    <t>SANGAM INDIA LTD</t>
  </si>
  <si>
    <t>SANGAM RENEWABLES LTD</t>
  </si>
  <si>
    <t>SANGHI CORPORATE SERVICES LTD</t>
  </si>
  <si>
    <t>SANGHI INDUSTRIES LTD</t>
  </si>
  <si>
    <t>SANGHIIND</t>
  </si>
  <si>
    <t>SANGHVI BRANDS LTD</t>
  </si>
  <si>
    <t>SANGHVI FORGING AND ENGINEERING LTD</t>
  </si>
  <si>
    <t>SANGHVIFOR</t>
  </si>
  <si>
    <t>SANGHVI MOVERS LTD</t>
  </si>
  <si>
    <t>SANGHVIMOV</t>
  </si>
  <si>
    <t>SANGINITA CHEMICALS LTD</t>
  </si>
  <si>
    <t>SANGINITA</t>
  </si>
  <si>
    <t>SANGUINE MEDIA LTD</t>
  </si>
  <si>
    <t>SANJIVANI PARANTERAL LTD</t>
  </si>
  <si>
    <t>SANKHYA INFOTECH LTD</t>
  </si>
  <si>
    <t>SANMIT INFRA LTD</t>
  </si>
  <si>
    <t>SANMITRA COMMERCIAL LTD</t>
  </si>
  <si>
    <t>SANOFI (INDIA) LTD</t>
  </si>
  <si>
    <t>SANOFI</t>
  </si>
  <si>
    <t>SANOFI INDIA LTD</t>
  </si>
  <si>
    <t>SANRHEA TECHNICAL TEXTILES LTD</t>
  </si>
  <si>
    <t>SANTOSH FINE-FAB LTD</t>
  </si>
  <si>
    <t>SANTOSH INDUSTRIES LTD</t>
  </si>
  <si>
    <t>SANWARIA CONSUMER LTD</t>
  </si>
  <si>
    <t>SANWARIA</t>
  </si>
  <si>
    <t>SAPTAK CHEM AND BUSINESS LTD</t>
  </si>
  <si>
    <t>SAPTARISHI AGRO INDUSTRIES LTD</t>
  </si>
  <si>
    <t>SAR AUTO PRODUCTS LTD</t>
  </si>
  <si>
    <t>SARASWATI COMMERCIAL (INDIA) LTD</t>
  </si>
  <si>
    <t>SARASWATI COMMERCIAL INDIA LTD</t>
  </si>
  <si>
    <t>SARDA ENERGY &amp; MINERALS LTD</t>
  </si>
  <si>
    <t>SARDAEN</t>
  </si>
  <si>
    <t>SARDA PAPERS LTD</t>
  </si>
  <si>
    <t>SARDA PLYWOOD INDUSTRIES LTD</t>
  </si>
  <si>
    <t>SARDA PROTEINS LTD</t>
  </si>
  <si>
    <t>SAREGAMA (INDIA) LTD</t>
  </si>
  <si>
    <t>SAREGAMA</t>
  </si>
  <si>
    <t>SAREGAMA INDIA LTD</t>
  </si>
  <si>
    <t>SARLA PERFORMANCE FIBERS LTD</t>
  </si>
  <si>
    <t>SARLAPOLY</t>
  </si>
  <si>
    <t>SARTHAK GLOBAL LTD</t>
  </si>
  <si>
    <t>SARTHAK INDUSTRIES LTD</t>
  </si>
  <si>
    <t>SARTHAK METALS LTD</t>
  </si>
  <si>
    <t>SARUP INDUSTRIES LTD</t>
  </si>
  <si>
    <t>SARVAMANGAL MERCANTILE CO LTD</t>
  </si>
  <si>
    <t>SARVESHWAR FOODS LTD</t>
  </si>
  <si>
    <t>SARVESHWAR</t>
  </si>
  <si>
    <t>SARVOTTAM FINVEST LTD</t>
  </si>
  <si>
    <t>SASHWAT TECHNOCRATS LTD</t>
  </si>
  <si>
    <t>SASKEN TECHNOLOGIES LTD</t>
  </si>
  <si>
    <t>SASKEN</t>
  </si>
  <si>
    <t>SASTASUNDAR VENTURES LTD</t>
  </si>
  <si>
    <t>SASTASUNDR</t>
  </si>
  <si>
    <t>SAT INDUSTRIES LTD</t>
  </si>
  <si>
    <t>SATHAVAHANA ISPAT LTD</t>
  </si>
  <si>
    <t>SATHAISPAT</t>
  </si>
  <si>
    <t>SATIA INDUSTRIES LTD</t>
  </si>
  <si>
    <t>SATIN CREDITCARE NETWORK LTD</t>
  </si>
  <si>
    <t>SATIN</t>
  </si>
  <si>
    <t>SATKAR FINLEASE LTD</t>
  </si>
  <si>
    <t>SATRA PROPERTIES (INDIA) LTD.</t>
  </si>
  <si>
    <t>SATRAPROP</t>
  </si>
  <si>
    <t>SATYAM SILK MILLS LTD</t>
  </si>
  <si>
    <t>SAUMYA CONSULTANTS LTD</t>
  </si>
  <si>
    <t>SAURASHTRA CEMENT LTD</t>
  </si>
  <si>
    <t>SAVANI FINANCIALS LTD</t>
  </si>
  <si>
    <t>SAVANT INFOCOMM LTD</t>
  </si>
  <si>
    <t>SAVEN TECHNOLOGIES LTD</t>
  </si>
  <si>
    <t>SAVERA INDUSTRIES LTD</t>
  </si>
  <si>
    <t>SAVITA OIL TECHNOLOGIES LTD</t>
  </si>
  <si>
    <t>SOTL</t>
  </si>
  <si>
    <t>SAWACA BUSINESS MACHINES LTD</t>
  </si>
  <si>
    <t>SAYAJI HOTELS LTD</t>
  </si>
  <si>
    <t>SAYAJI INDUSTRIES LTD</t>
  </si>
  <si>
    <t>SBEC SUGAR LTD</t>
  </si>
  <si>
    <t>SBI LIFE INSURANCE COMPANY LTD</t>
  </si>
  <si>
    <t>SBILIFE</t>
  </si>
  <si>
    <t>SBI MUTUAL FUND - SBI GOLD EXCHANGE TRADED SCHEME - GROWTH OPTION</t>
  </si>
  <si>
    <t>SBIGETS</t>
  </si>
  <si>
    <t>SC Agrotech Ltd</t>
  </si>
  <si>
    <t>SCAGRO</t>
  </si>
  <si>
    <t>SCAN PROJECTS LTD</t>
  </si>
  <si>
    <t>SCAN STEELS LTD</t>
  </si>
  <si>
    <t>Scandent Imaging LTD</t>
  </si>
  <si>
    <t>SCANDENT</t>
  </si>
  <si>
    <t>SCANPOINT GEOMATICS LTD</t>
  </si>
  <si>
    <t>SCHABLONA (INDIA) LTD</t>
  </si>
  <si>
    <t>SCHABLONA INDIA LTD</t>
  </si>
  <si>
    <t>SCHAEFFLER (INDIA) LTD</t>
  </si>
  <si>
    <t>SCHAEFFLER</t>
  </si>
  <si>
    <t>SCHAEFFLER INDIA LTD</t>
  </si>
  <si>
    <t>SCHNEIDER ELECTRIC INFRASTRUCTURE LTD</t>
  </si>
  <si>
    <t>SCHNEIDER</t>
  </si>
  <si>
    <t>SCINTILLA COMMERCIAL &amp; CREDIT LTD</t>
  </si>
  <si>
    <t>SCOOTERS (INDIA) LTD</t>
  </si>
  <si>
    <t>SCOOTERS INDIA LTD</t>
  </si>
  <si>
    <t>SEA GOLD AQUA FARMS LTD</t>
  </si>
  <si>
    <t>SEA TV NETWORK LTD</t>
  </si>
  <si>
    <t>SEAMEC LTD</t>
  </si>
  <si>
    <t>SEAMECLTD</t>
  </si>
  <si>
    <t>SEASONS FURNISHINGS LTD</t>
  </si>
  <si>
    <t>SEASONS TEXTILES LTD</t>
  </si>
  <si>
    <t>SECUR CREDENTIALS LTD</t>
  </si>
  <si>
    <t>SECURCRED</t>
  </si>
  <si>
    <t>SECURITY AND INTELLIGENCE SERVICES (INDIA) LTD</t>
  </si>
  <si>
    <t>SIS</t>
  </si>
  <si>
    <t>SECURITY AND INTELLIGENCE SERVICES INDIA LTD</t>
  </si>
  <si>
    <t>SEL MANUFACTURING COMPANY LTD</t>
  </si>
  <si>
    <t>SELMCL</t>
  </si>
  <si>
    <t>SELAN EXPLORATION TECHNOLOGY LTD</t>
  </si>
  <si>
    <t>SELAN</t>
  </si>
  <si>
    <t>SELLWIN TRADERS LTD</t>
  </si>
  <si>
    <t>SENBO INDUSTRIES LTD</t>
  </si>
  <si>
    <t>SENTHIL INFOTEK LTD</t>
  </si>
  <si>
    <t>SEQUENT SCIENTIFIC LTD</t>
  </si>
  <si>
    <t>SEQUENT</t>
  </si>
  <si>
    <t>SERVOTECH POWER SYSTEMS LTD</t>
  </si>
  <si>
    <t>SERVOTECH</t>
  </si>
  <si>
    <t>SESHASAYEE PAPER AND BOARDS LTD</t>
  </si>
  <si>
    <t>SESHAPAPER</t>
  </si>
  <si>
    <t>SETCO AUTOMOTIVE LTD</t>
  </si>
  <si>
    <t>SETCO</t>
  </si>
  <si>
    <t>SEVEN HILL INDUSTRIES LTD</t>
  </si>
  <si>
    <t>SEYA INDUSTRIES LTD</t>
  </si>
  <si>
    <t>SEZAL GLASS LTD</t>
  </si>
  <si>
    <t>SEZAL</t>
  </si>
  <si>
    <t>SFL INTERNATIONAL LTD</t>
  </si>
  <si>
    <t>SHABA CHEMICALS LTD</t>
  </si>
  <si>
    <t>SHAH ALLOYS LTD</t>
  </si>
  <si>
    <t>SHAHALLOYS</t>
  </si>
  <si>
    <t>SHAH CONSTRUCTION CO LTD</t>
  </si>
  <si>
    <t>SHAH FOODS LTD</t>
  </si>
  <si>
    <t>SHAHI SHIPPING LTD</t>
  </si>
  <si>
    <t>SHAILJA COMMERCIAL TRADE FRENZY LTD</t>
  </si>
  <si>
    <t>SHAILY ENGINEERING PLASTICS LTD</t>
  </si>
  <si>
    <t>SHAIVAL REALITY LTD</t>
  </si>
  <si>
    <t>SHAIVAL</t>
  </si>
  <si>
    <t>SHAKTI PUMPS (INDIA) LTD</t>
  </si>
  <si>
    <t>SHAKTIPUMP</t>
  </si>
  <si>
    <t>SHAKTI PUMPS INDIA LTD</t>
  </si>
  <si>
    <t>SHALBY LTD</t>
  </si>
  <si>
    <t>SHALBY</t>
  </si>
  <si>
    <t>SHALIBHADRA FINANCE LTD</t>
  </si>
  <si>
    <t>SHALIMAR AGENCIES LTD</t>
  </si>
  <si>
    <t>SHALIMAR PAINTS LTD</t>
  </si>
  <si>
    <t>SHALPAINTS</t>
  </si>
  <si>
    <t>SHALIMAR PRODUCTIONS LTD</t>
  </si>
  <si>
    <t>SHALIMAR WIRES INDUSTRIES LTD</t>
  </si>
  <si>
    <t>SHANGAR DECOR LTD</t>
  </si>
  <si>
    <t>Shankar Lal Rampal Dye-Chem Ltd</t>
  </si>
  <si>
    <t>SRD</t>
  </si>
  <si>
    <t>SHANKARA BUILDING PRODUCTS LTD</t>
  </si>
  <si>
    <t>SHANKARA</t>
  </si>
  <si>
    <t>SHANTAI INDUSTRIES LTD</t>
  </si>
  <si>
    <t>SHANTANU SHEOREY AQUAKULT LTD</t>
  </si>
  <si>
    <t>SHANTHI GEARS LTD</t>
  </si>
  <si>
    <t>SHANTIGEAR</t>
  </si>
  <si>
    <t>SHANTI EDUCATIONAL INITIATIVES LTD</t>
  </si>
  <si>
    <t>SHANTI OVERSEAS (INDIA) LTD</t>
  </si>
  <si>
    <t>SHANTI</t>
  </si>
  <si>
    <t>SHANTI OVERSEAS INDIA LTD</t>
  </si>
  <si>
    <t>SHARAD FIBRES &amp; YARN PROCESSORS LTD</t>
  </si>
  <si>
    <t>SHARANAM INFRAPROJECT AND TRADING LTD</t>
  </si>
  <si>
    <t>SHARDA CROPCHEM LTD</t>
  </si>
  <si>
    <t>SHARDACROP</t>
  </si>
  <si>
    <t>SHARDA ISPAT LTD</t>
  </si>
  <si>
    <t>SHARDA MOTOR INDUSTRIES LTD</t>
  </si>
  <si>
    <t>SHARDAMOTR</t>
  </si>
  <si>
    <t>SHARDUL SECURITIES LTD</t>
  </si>
  <si>
    <t>SHARE INDIA SECURITIES LTD</t>
  </si>
  <si>
    <t>SHARIKA ENTERPRISES LTD</t>
  </si>
  <si>
    <t>SHARON BIO-MEDICINE LTD</t>
  </si>
  <si>
    <t>SHARONBIO</t>
  </si>
  <si>
    <t>SHARP (INDIA) LTD</t>
  </si>
  <si>
    <t>SHARP INDIA LTD</t>
  </si>
  <si>
    <t>SHARP INVESTMENTS LTD</t>
  </si>
  <si>
    <t>SHASHANK TRADERS LTD</t>
  </si>
  <si>
    <t>SHASHIJIT INFRAPROJECTS LTD</t>
  </si>
  <si>
    <t>SHEELA FOAM LTD</t>
  </si>
  <si>
    <t>SFL</t>
  </si>
  <si>
    <t>SHEETAL COOL PRODUCTS LTD</t>
  </si>
  <si>
    <t>SHEETAL DIAMONDS LTD</t>
  </si>
  <si>
    <t>SHEKHAWATI POLY-YARN LTD</t>
  </si>
  <si>
    <t>SPYL</t>
  </si>
  <si>
    <t>SHELTER INFRA PROJECTS LTD</t>
  </si>
  <si>
    <t>SHEMAROO ENTERTAINMENT LTD</t>
  </si>
  <si>
    <t>SHEMAROO</t>
  </si>
  <si>
    <t>SHERATON PROPERTIES &amp; FINANCE LTD</t>
  </si>
  <si>
    <t>SHERVANI INDUSTRIAL SYNDICATE LTD</t>
  </si>
  <si>
    <t>SHESHADRI INDUSTRIES LTD</t>
  </si>
  <si>
    <t>SHETRON LTD</t>
  </si>
  <si>
    <t>SHIKHAR LEASING &amp; TRADING LTD</t>
  </si>
  <si>
    <t>SHILCHAR TECHNOLOGIES LTD</t>
  </si>
  <si>
    <t>SHILP GRAVURES LTD</t>
  </si>
  <si>
    <t>SHILPA MEDICARE LTD</t>
  </si>
  <si>
    <t>SHILPAMED</t>
  </si>
  <si>
    <t>SHILPI CABLE TECHNOLOGIES LTD</t>
  </si>
  <si>
    <t>SHILPI</t>
  </si>
  <si>
    <t>SHIPPING CORPORATION OF (INDIA) LTD</t>
  </si>
  <si>
    <t>SCI</t>
  </si>
  <si>
    <t>SHIPPING CORPORATION OF INDIA LTD</t>
  </si>
  <si>
    <t>SHIRPUR GOLD REFINERY LTD</t>
  </si>
  <si>
    <t>SHIRPUR-G</t>
  </si>
  <si>
    <t>SHISH INDUSTRIES LTD</t>
  </si>
  <si>
    <t>SHIVA CEMENT LTD</t>
  </si>
  <si>
    <t>SHIVA GLOBAL AGRO INDUSTRIES LTD</t>
  </si>
  <si>
    <t>SHIVA GRANITO EXPORT LTD</t>
  </si>
  <si>
    <t>SHIVA MEDICARE LTD.</t>
  </si>
  <si>
    <t>SHIVMED</t>
  </si>
  <si>
    <t>SHIVA MILLS LTD</t>
  </si>
  <si>
    <t>SHIVAMILLS</t>
  </si>
  <si>
    <t>SHIVA SUITINGS LTD</t>
  </si>
  <si>
    <t>SHIVA TEXYARN LTD</t>
  </si>
  <si>
    <t>SHIVATEX</t>
  </si>
  <si>
    <t>SHIVAGRICO IMPLEMENTS LTD</t>
  </si>
  <si>
    <t>SHIVALIK BIMETAL CONTROLS LTD</t>
  </si>
  <si>
    <t>SHIVALIK RASAYAN LTD</t>
  </si>
  <si>
    <t>SHIVAM AUTOTECH LTD</t>
  </si>
  <si>
    <t>SHIVAMAUTO</t>
  </si>
  <si>
    <t>SHIVANSH FINSERVE LTD</t>
  </si>
  <si>
    <t>SHIVKAMAL IMPEX LTD</t>
  </si>
  <si>
    <t>SHIVOM INVESTMENT &amp; CONSULTANCY LTD</t>
  </si>
  <si>
    <t>SHOPPERS STOP LTD</t>
  </si>
  <si>
    <t>SHOPERSTOP</t>
  </si>
  <si>
    <t>SHRADHA INFRAPROJECTS NAGPUR LTD</t>
  </si>
  <si>
    <t>SHRADHA</t>
  </si>
  <si>
    <t>SHREE AJIT PULP AND PAPER LTD</t>
  </si>
  <si>
    <t>SHREE BHAVYA FABRICS LTD</t>
  </si>
  <si>
    <t>SHREE BHAWANI PAPER MILLS LTD</t>
  </si>
  <si>
    <t>SHREE CEMENT LTD</t>
  </si>
  <si>
    <t>SHREECEM</t>
  </si>
  <si>
    <t>SHREE DIGVIJAY CEMENT CO LTD</t>
  </si>
  <si>
    <t>SHREE GANESH BIOTECH (INDIA) LTD</t>
  </si>
  <si>
    <t>SHREE GANESH BIOTECH INDIA LTD</t>
  </si>
  <si>
    <t>SHREE GANESH ELASTOPLAST LTD</t>
  </si>
  <si>
    <t>SHREE GANESH FORGINGS LTD</t>
  </si>
  <si>
    <t>SGFL</t>
  </si>
  <si>
    <t>SHREE GANESH REMEDIES LTD</t>
  </si>
  <si>
    <t>SHREE GLOBAL TRADEFIN LTD</t>
  </si>
  <si>
    <t>SHREE HARI CHEMICALS EXPORT LTD</t>
  </si>
  <si>
    <t>SHREE KARTHIK PAPERS LTD</t>
  </si>
  <si>
    <t>SHREE KRISHNA INFRASTRUCTURE LTD</t>
  </si>
  <si>
    <t>SHREE KRISHNA PAPER MILLS &amp; INDUSTRIES LTD</t>
  </si>
  <si>
    <t>SHREE MANUFACTURING CO LTD</t>
  </si>
  <si>
    <t>SHREE METALLOYS LTD</t>
  </si>
  <si>
    <t>SHREE NIDHI TRADING CO  LTD</t>
  </si>
  <si>
    <t>SHREE OM TRADES LTD</t>
  </si>
  <si>
    <t>SHREE PACETRONIX LTD</t>
  </si>
  <si>
    <t>SHREE PRECOATED STEELS LTD</t>
  </si>
  <si>
    <t>SHREE PUSHKAR CHEMICALS &amp; FERTILISERS LTD</t>
  </si>
  <si>
    <t>SHREEPUSHK</t>
  </si>
  <si>
    <t>SHREE RAJASTHAN SYNTEX LTD</t>
  </si>
  <si>
    <t>SHREE RAJESHWARANAND PAPER MILLS LTD</t>
  </si>
  <si>
    <t>SHREE RAM PROTEINS LTD</t>
  </si>
  <si>
    <t>SRPL</t>
  </si>
  <si>
    <t>SHREE RAMA MULTI-TECH LTD</t>
  </si>
  <si>
    <t>SHREERAMA</t>
  </si>
  <si>
    <t>SHREE RAMA NEWSPRINT LTD</t>
  </si>
  <si>
    <t>RAMANEWS</t>
  </si>
  <si>
    <t>SHREE RENUKA SUGARS LTD</t>
  </si>
  <si>
    <t>RENUKA</t>
  </si>
  <si>
    <t>SHREE SALASAR INVESTMENT LTD</t>
  </si>
  <si>
    <t>SHREE SECURITIES LTD</t>
  </si>
  <si>
    <t>SHREE STEEL WIRE ROPES LTD</t>
  </si>
  <si>
    <t>SHREE SURGOVIND TRADELINK LTD</t>
  </si>
  <si>
    <t>SHREE TIRUPATI BALAJEE FIBC LTD</t>
  </si>
  <si>
    <t>TIRUPATI</t>
  </si>
  <si>
    <t>SHREE TULSI ONLINE COM LTD</t>
  </si>
  <si>
    <t>SHREE VASU LOGISTICS LTD</t>
  </si>
  <si>
    <t>SVLL</t>
  </si>
  <si>
    <t>SHREE WORSTEX LTD</t>
  </si>
  <si>
    <t>SHREEJI TRANSLOGISTICS LTD</t>
  </si>
  <si>
    <t>SHREENATH INVESTMENTS CO LTD</t>
  </si>
  <si>
    <t>SHREEOSWAL SEEDS AND CHEMICALS LTD</t>
  </si>
  <si>
    <t>OSWALSEEDS</t>
  </si>
  <si>
    <t>SHREESHAY ENGINEERS LTD</t>
  </si>
  <si>
    <t>SHREEVATSAA FINANCE &amp; LEASING LTD</t>
  </si>
  <si>
    <t>SHRENIK LTD</t>
  </si>
  <si>
    <t>SHRENIK</t>
  </si>
  <si>
    <t>SHREYANS INDUSTRIES LTD</t>
  </si>
  <si>
    <t>SHREYANIND</t>
  </si>
  <si>
    <t>SHREYAS INTERMEDIATES LTD</t>
  </si>
  <si>
    <t>SHREYAS SHIPPING &amp; LOGISTICS LTD</t>
  </si>
  <si>
    <t>SHREYAS</t>
  </si>
  <si>
    <t>SHRI BAJRANG ALLOYS LTD</t>
  </si>
  <si>
    <t>SHRI BHOLANATH CARPETS LTD</t>
  </si>
  <si>
    <t>SHRI DINESH MILLS LTD</t>
  </si>
  <si>
    <t>SHRI JAGDAMBA POLYMERS LTD</t>
  </si>
  <si>
    <t>SHRI KALYAN HOLDINGS LTD</t>
  </si>
  <si>
    <t>SHRI KESHAV CEMENTS AND INFRA LTD</t>
  </si>
  <si>
    <t>SHRI KRISHNA DEVCON LTD</t>
  </si>
  <si>
    <t>SHRI NIWAS LEASING AND FINANCE LTD</t>
  </si>
  <si>
    <t>SHRI RAM SWITCHGEARS LTD</t>
  </si>
  <si>
    <t>SRIRAM</t>
  </si>
  <si>
    <t>SHRICON INDUSTRIES LTD</t>
  </si>
  <si>
    <t>SHRIRAM ASSET MANAGEMENT CO LTD</t>
  </si>
  <si>
    <t>SHRIRAM CITY UNION FINANCE LTD</t>
  </si>
  <si>
    <t>SHRIRAMCIT</t>
  </si>
  <si>
    <t>SHRIRAM EPC LTD</t>
  </si>
  <si>
    <t>SHRIRAMEPC</t>
  </si>
  <si>
    <t>SHRIRAM PISTONS &amp; RINGS LTD</t>
  </si>
  <si>
    <t>SHRIPISTON</t>
  </si>
  <si>
    <t>SHRIRAM TRANSPORT FINANCE COMPANY LTD</t>
  </si>
  <si>
    <t>SRTRANSFIN</t>
  </si>
  <si>
    <t>SHRISTI INFRASTRUCTURE DEVELOPMENT CORPORATION LTD</t>
  </si>
  <si>
    <t>SHUBHAM POLYSPIN LTD</t>
  </si>
  <si>
    <t>SHUBHLAXMI JEWEL ART LTD</t>
  </si>
  <si>
    <t>SHUBHLAXMI</t>
  </si>
  <si>
    <t>SHUKRA BULLIONS LTD.</t>
  </si>
  <si>
    <t>SKRABUL</t>
  </si>
  <si>
    <t>SHUKRA JEWELLERS LTD</t>
  </si>
  <si>
    <t>SHUKRA PHARMACEUTICALS LTD</t>
  </si>
  <si>
    <t>SHYAM CENTURY FERROUS LTD</t>
  </si>
  <si>
    <t>SHYAMCENT</t>
  </si>
  <si>
    <t>SHYAM TELECOM LTD</t>
  </si>
  <si>
    <t>SHYAMTEL</t>
  </si>
  <si>
    <t>SHYAMA INFOSYS LTD</t>
  </si>
  <si>
    <t>SHYAMKAMAL INVESTMENTS LTD</t>
  </si>
  <si>
    <t>SI CAPITAL &amp; FINANCIAL SERVICES LTD</t>
  </si>
  <si>
    <t>SIBAR AUTO PARTS LTD</t>
  </si>
  <si>
    <t>SICAGEN (INDIA) LTD</t>
  </si>
  <si>
    <t>SICAGEN</t>
  </si>
  <si>
    <t>SICAGEN INDIA LTD</t>
  </si>
  <si>
    <t>SICAL LOGISTICS LTD</t>
  </si>
  <si>
    <t>SICAL</t>
  </si>
  <si>
    <t>SIDDHARTH EDUCATION SERVICES LTD</t>
  </si>
  <si>
    <t>SIDH AUTOMOBILES LTD</t>
  </si>
  <si>
    <t>SIEL FINANCIAL SERVICES LTD</t>
  </si>
  <si>
    <t>SIEMENS LTD</t>
  </si>
  <si>
    <t>SIEMENS</t>
  </si>
  <si>
    <t>SIGNET INDUSTRIES LTD</t>
  </si>
  <si>
    <t>SIGIND</t>
  </si>
  <si>
    <t>SIKA INTERPLANT SYSTEMS LTD</t>
  </si>
  <si>
    <t>SIKKO INDUSTRIES LTD</t>
  </si>
  <si>
    <t>SIKKO</t>
  </si>
  <si>
    <t>SIKOZY REALTORS LTD</t>
  </si>
  <si>
    <t>SIL INVESTMENTS LTD</t>
  </si>
  <si>
    <t>SILINV</t>
  </si>
  <si>
    <t>SILGO RETAIL LTD</t>
  </si>
  <si>
    <t>SILGO</t>
  </si>
  <si>
    <t>SILLY MONKS ENTERTAINMENT LTD</t>
  </si>
  <si>
    <t>SILLYMONKS</t>
  </si>
  <si>
    <t>SILVER OAK (INDIA) LTD</t>
  </si>
  <si>
    <t>SILVER OAK COMMERCIAL LTD</t>
  </si>
  <si>
    <t>SILVER OAK INDIA LTD</t>
  </si>
  <si>
    <t>SILVER TOUCH TECHNOLOGIES LTD</t>
  </si>
  <si>
    <t>SILVERTUC</t>
  </si>
  <si>
    <t>SILVERPOINT INFRATECH LTD</t>
  </si>
  <si>
    <t>SIMBHAOLI SUGARS LTD</t>
  </si>
  <si>
    <t>SIMBHALS</t>
  </si>
  <si>
    <t>SIMMONDS MARSHALL LTD</t>
  </si>
  <si>
    <t>SIMPLEX CASTINGS LTD</t>
  </si>
  <si>
    <t>SIMPLEX INFRASTRUCTURES LTD</t>
  </si>
  <si>
    <t>SIMPLEXINF</t>
  </si>
  <si>
    <t>SIMPLEX MILLS COMPANY LTD</t>
  </si>
  <si>
    <t>SIMPLEX PAPERS LTD</t>
  </si>
  <si>
    <t>SIMPLEX REALTY LTD</t>
  </si>
  <si>
    <t>SIMRAN FARMS LTD</t>
  </si>
  <si>
    <t>SINCLAIRS HOTELS LTD</t>
  </si>
  <si>
    <t>SINDHU TRADE LINKS LTD</t>
  </si>
  <si>
    <t>SINDU VALLEY TECHNOLOGIES LTD</t>
  </si>
  <si>
    <t>SINGER (INDIA) LTD</t>
  </si>
  <si>
    <t>SINGER INDIA LTD</t>
  </si>
  <si>
    <t>SINNAR BIDI UDYOG LTD</t>
  </si>
  <si>
    <t>SINNER ENERGY (INDIA) LTD</t>
  </si>
  <si>
    <t>SINNER ENERGY INDIA LTD</t>
  </si>
  <si>
    <t>SINTERCOM (INDIA) LTD</t>
  </si>
  <si>
    <t>SINTERCOM</t>
  </si>
  <si>
    <t>SINTERCOM INDIA LTD</t>
  </si>
  <si>
    <t>SINTEX INDUSTRIES LTD</t>
  </si>
  <si>
    <t>SINTEX</t>
  </si>
  <si>
    <t>SINTEX PLASTICS TECHNOLOGY LTD</t>
  </si>
  <si>
    <t>SPTL</t>
  </si>
  <si>
    <t>SIP INDUSTRIES LTD</t>
  </si>
  <si>
    <t>SIR SHADI LAL ENTERPRISES LTD</t>
  </si>
  <si>
    <t>SIRCA PAINTS (INDIA) LTD</t>
  </si>
  <si>
    <t>SIRCA</t>
  </si>
  <si>
    <t>SIRCA PAINTS INDIA LTD</t>
  </si>
  <si>
    <t>SIROHIA &amp; SONS LTD</t>
  </si>
  <si>
    <t>SITA ENTERPRISES LTD</t>
  </si>
  <si>
    <t>SITA SHREE FOOD PRODUCTS LTD</t>
  </si>
  <si>
    <t>SITASHREE</t>
  </si>
  <si>
    <t>SITI NETWORKS LTD</t>
  </si>
  <si>
    <t>SITINET</t>
  </si>
  <si>
    <t>SIYARAM SILK MILLS LTD</t>
  </si>
  <si>
    <t>SIYSIL</t>
  </si>
  <si>
    <t>SJ CORPORATION LTD</t>
  </si>
  <si>
    <t>SJVN LTD</t>
  </si>
  <si>
    <t>SJVN</t>
  </si>
  <si>
    <t>SKF (INDIA) LTD</t>
  </si>
  <si>
    <t>SKF(INDIA)</t>
  </si>
  <si>
    <t>SKF INDIA LTD</t>
  </si>
  <si>
    <t>SKFINDIA</t>
  </si>
  <si>
    <t>SKIL INFRASTRUCTURE LTD</t>
  </si>
  <si>
    <t>SKIL</t>
  </si>
  <si>
    <t>SKIPPER LTD</t>
  </si>
  <si>
    <t>SKIPPER</t>
  </si>
  <si>
    <t>SKM EGG PRODUCTS EXPORT (INDIA) LTD</t>
  </si>
  <si>
    <t>SKMEGGPROD</t>
  </si>
  <si>
    <t>SKM EGG PRODUCTS EXPORT INDIA LTD</t>
  </si>
  <si>
    <t>SKP SECURITIES LTD</t>
  </si>
  <si>
    <t>SKS TEXTILES LTD</t>
  </si>
  <si>
    <t>SKSTEXTILE</t>
  </si>
  <si>
    <t>SKY GOLD LTD</t>
  </si>
  <si>
    <t>SKY INDUSTRIES LTD</t>
  </si>
  <si>
    <t>SKYLINE MILLARS LTD</t>
  </si>
  <si>
    <t>SKYLINE VENTURES (INDIA) LTD</t>
  </si>
  <si>
    <t>SKYLINE VENTURES INDIA LTD</t>
  </si>
  <si>
    <t>SMART FINSEC LTD</t>
  </si>
  <si>
    <t>SMARTLINK HOLDINGS LTD</t>
  </si>
  <si>
    <t>SMARTLINK</t>
  </si>
  <si>
    <t>SMIFS CAPITAL MARKETS LTD</t>
  </si>
  <si>
    <t>SML ISUZU LTD</t>
  </si>
  <si>
    <t>SMLISUZU</t>
  </si>
  <si>
    <t>SMRUTHI ORGANICS LTD</t>
  </si>
  <si>
    <t>SMS LIFESCIENCES (INDIA) LTD</t>
  </si>
  <si>
    <t>SMSLIFE</t>
  </si>
  <si>
    <t>SMS LIFESCIENCES INDIA LTD</t>
  </si>
  <si>
    <t>SMS PHARMACEUTICALS LTD</t>
  </si>
  <si>
    <t>SMSPHARMA</t>
  </si>
  <si>
    <t>SMVD POLY PACK LTD</t>
  </si>
  <si>
    <t>SMVD</t>
  </si>
  <si>
    <t>SNL BEARINGS LTD</t>
  </si>
  <si>
    <t>SNOWMAN LOGISTICS LTD</t>
  </si>
  <si>
    <t>SNOWMAN</t>
  </si>
  <si>
    <t>SOBHA LTD</t>
  </si>
  <si>
    <t>SOBHA</t>
  </si>
  <si>
    <t>SOBHAGYA MERCHANTILE LTD</t>
  </si>
  <si>
    <t>SOFCOM SYSTEMS LTD</t>
  </si>
  <si>
    <t>SOFTBPO GLOBAL SERVICES LTD</t>
  </si>
  <si>
    <t>SOFTSOL (INDIA) LTD</t>
  </si>
  <si>
    <t>SOFTSOL INDIA LTD</t>
  </si>
  <si>
    <t>SOFTTECH ENGINEERS LTD</t>
  </si>
  <si>
    <t>SOFTTECH</t>
  </si>
  <si>
    <t>SOLAR INDUSTRIES (INDIA) LTD</t>
  </si>
  <si>
    <t>SOLARINDS</t>
  </si>
  <si>
    <t>SOLAR INDUSTRIES INDIA LTD</t>
  </si>
  <si>
    <t>SOLARA ACTIVE PHARMA SCIENCES LTD</t>
  </si>
  <si>
    <t>SOLARA</t>
  </si>
  <si>
    <t>SOLEX ENERGY LTD</t>
  </si>
  <si>
    <t>SOLEX</t>
  </si>
  <si>
    <t>SOLID CARBIDE TOOLS LTD</t>
  </si>
  <si>
    <t>SOLID CONTAINERS LTD</t>
  </si>
  <si>
    <t>SOLID STONE COMPANY LTD</t>
  </si>
  <si>
    <t>SOLIS MARKETING LTD</t>
  </si>
  <si>
    <t>SOLITAIRE MACHINE TOOLS LTD</t>
  </si>
  <si>
    <t>SOM DATT FINANCE CORPORATION LTD</t>
  </si>
  <si>
    <t>SOM DISTILLERIES &amp; BREWERIES LTD</t>
  </si>
  <si>
    <t>SDBL</t>
  </si>
  <si>
    <t>SOMA TEXTILES &amp; INDUSTRIES LTD</t>
  </si>
  <si>
    <t>SOMATEX</t>
  </si>
  <si>
    <t>SOMANY CERAMICS LTD</t>
  </si>
  <si>
    <t>SOMANYCERA</t>
  </si>
  <si>
    <t>SOMI CONVEYOR BELTINGS LTD</t>
  </si>
  <si>
    <t>SOMICONVEY</t>
  </si>
  <si>
    <t>SONAL ADHESIVES LTD</t>
  </si>
  <si>
    <t>SONAL MERCANTILE LTD</t>
  </si>
  <si>
    <t>SONAM CLOCK LTD</t>
  </si>
  <si>
    <t>SONAMCLOCK</t>
  </si>
  <si>
    <t>SONATA SOFTWARE LTD</t>
  </si>
  <si>
    <t>SONATSOFTW</t>
  </si>
  <si>
    <t>SONI MEDICARE LTD</t>
  </si>
  <si>
    <t>SONI SOYA PRODUCTS LTD</t>
  </si>
  <si>
    <t>SONISOYA</t>
  </si>
  <si>
    <t>SOPHIA TRAEXPO LTD</t>
  </si>
  <si>
    <t>SORIL INFRA RESOURCES LTD</t>
  </si>
  <si>
    <t>SORILINFRA</t>
  </si>
  <si>
    <t>SOURCE INDUSTRIES (INDIA) LTD</t>
  </si>
  <si>
    <t>SOURCE INDUSTRIES INDIA LTD</t>
  </si>
  <si>
    <t>SOURCE NATURAL FOODS &amp; HERBAL SUPPL LTD</t>
  </si>
  <si>
    <t>SOUTH ASIAN ENTERPRISES LTD</t>
  </si>
  <si>
    <t>SOUTH INDIA PAPER MILLS LTD</t>
  </si>
  <si>
    <t>SOUTH INDIA PROJECTS LTD</t>
  </si>
  <si>
    <t>SOUTH WEST PINNACLE EXPLORATION LTD</t>
  </si>
  <si>
    <t>SOUTHWEST</t>
  </si>
  <si>
    <t>SOUTHERN GAS LTD</t>
  </si>
  <si>
    <t>SOUTHERN INFOSYS LTD</t>
  </si>
  <si>
    <t>SOUTHERN LATEX LTD</t>
  </si>
  <si>
    <t>SOUTHERN MAGNESIUM &amp; CHEMICALS LTD</t>
  </si>
  <si>
    <t>SOUTHERN ONLINE BIO TECHNOLOGIES LTD</t>
  </si>
  <si>
    <t>SOUTHERN PETROCHEMICALS INDUSTRIES CORPORATION LTD</t>
  </si>
  <si>
    <t>SPIC</t>
  </si>
  <si>
    <t>SOVEREIGN DIAMONDS LTD</t>
  </si>
  <si>
    <t>SOWBHAGYA MEDIA LTD</t>
  </si>
  <si>
    <t>SP CAPITAL FINANCING LTD</t>
  </si>
  <si>
    <t>SPA Capital Services Ltd</t>
  </si>
  <si>
    <t>SPACAPS</t>
  </si>
  <si>
    <t>SPACE INCUBATRICS TECHNOLOGIES LTD</t>
  </si>
  <si>
    <t>SPACEAGE PRODUCTS LTD</t>
  </si>
  <si>
    <t>SPACENET ENTERPRISES (INDIA) LTD</t>
  </si>
  <si>
    <t>SPCENET</t>
  </si>
  <si>
    <t>SPACENET ENTERPRISES INDIA LTD</t>
  </si>
  <si>
    <t>SPAN DIVERGENT LTD</t>
  </si>
  <si>
    <t>SPARC SYSTEMS LTD</t>
  </si>
  <si>
    <t>SPARKLING INDIA FINSHARES LTD</t>
  </si>
  <si>
    <t>SPECIALITY RESTAURANTS LTD</t>
  </si>
  <si>
    <t>SPECIALITY</t>
  </si>
  <si>
    <t>SPECTRA INDUSTRIES LTD</t>
  </si>
  <si>
    <t>SPECTRUM ELECTRICAL INDUSTRIES LTD</t>
  </si>
  <si>
    <t>SPECTRUM</t>
  </si>
  <si>
    <t>SPECTRUM FOODS LTD</t>
  </si>
  <si>
    <t>SPECULAR MARKETING &amp; FINANCING LTD</t>
  </si>
  <si>
    <t>SPEEDAGE COMMERCIALS LTD</t>
  </si>
  <si>
    <t>SPEL SEMICONDUCTOR LTD</t>
  </si>
  <si>
    <t>Spencers Retail Ltd</t>
  </si>
  <si>
    <t>SPENCER</t>
  </si>
  <si>
    <t>Spencer's Retail LTD</t>
  </si>
  <si>
    <t>SPENCERS</t>
  </si>
  <si>
    <t>SPENTA INTERNATIONAL LTD</t>
  </si>
  <si>
    <t>SPENTEX INDUSTRIES LTD</t>
  </si>
  <si>
    <t>SPENTEX</t>
  </si>
  <si>
    <t>SPICE ISLANDS APPARELS LTD</t>
  </si>
  <si>
    <t>SPICE MOBILITY LTD</t>
  </si>
  <si>
    <t>SPICEMOBI</t>
  </si>
  <si>
    <t>SPICEJET LTD</t>
  </si>
  <si>
    <t>SPICY ENTERTAINMENT AND MEDIA LTD</t>
  </si>
  <si>
    <t>SPL INDUSTRIES LTD</t>
  </si>
  <si>
    <t>SPLIL</t>
  </si>
  <si>
    <t>SPLENDID METAL PRODUCTS LTD</t>
  </si>
  <si>
    <t>SMPL</t>
  </si>
  <si>
    <t>SPML INFRA LTD</t>
  </si>
  <si>
    <t>SPMLINFRA</t>
  </si>
  <si>
    <t>SPORTKING (INDIA) LTD</t>
  </si>
  <si>
    <t>SPORTKING INDIA LTD</t>
  </si>
  <si>
    <t>SPRAYKING AGRO EQUIPMENT LTD</t>
  </si>
  <si>
    <t>Spring Fields Infraventure Ltd</t>
  </si>
  <si>
    <t>SFIVL</t>
  </si>
  <si>
    <t>SPS FINQUEST LTD</t>
  </si>
  <si>
    <t>SPS INTERNATIONAL LTD</t>
  </si>
  <si>
    <t>SQS INDIA BFSI LTD</t>
  </si>
  <si>
    <t>SQSBFSI</t>
  </si>
  <si>
    <t>SQUARE FOUR PROJECTS (INDIA) LTD</t>
  </si>
  <si>
    <t>SQUARE FOUR PROJECTS INDIA LTD</t>
  </si>
  <si>
    <t>SREE JAYALAKSHMI AUTOSPIN LTD</t>
  </si>
  <si>
    <t>SREE RAYALASEEMA HI-STRENGTH HYPO LTD</t>
  </si>
  <si>
    <t>SRHHYPOLTD</t>
  </si>
  <si>
    <t>SREECHEM RESINS LTD</t>
  </si>
  <si>
    <t>SREELEATHERS LTD</t>
  </si>
  <si>
    <t>SREEL</t>
  </si>
  <si>
    <t>SREI INFRASTRUCTURE FINANCE LTD</t>
  </si>
  <si>
    <t>SREINFRA</t>
  </si>
  <si>
    <t>SRESTHA FINVEST LTD</t>
  </si>
  <si>
    <t>SRF LTD</t>
  </si>
  <si>
    <t>SRF</t>
  </si>
  <si>
    <t>SRG HOUSING FINANCE LTD</t>
  </si>
  <si>
    <t>SRI ADHIKARI BROTHERS TELEVISION NETWORK LTD</t>
  </si>
  <si>
    <t>SABTN</t>
  </si>
  <si>
    <t>SRI AMARNATH FINANCE LTD</t>
  </si>
  <si>
    <t>SRI HAVISHA HOSPITALITY AND INFRASTRUCTURE LTD</t>
  </si>
  <si>
    <t>HAVISHA</t>
  </si>
  <si>
    <t>SRI KPR INDUSTRIES LTD</t>
  </si>
  <si>
    <t>SRI KRISHNA CONSTRUCTIONS (INDIA) LTD</t>
  </si>
  <si>
    <t>SRI KRISHNA CONSTRUCTIONS INDIA LTD</t>
  </si>
  <si>
    <t>SRI KRISHNA METCOM LTD</t>
  </si>
  <si>
    <t>SKML</t>
  </si>
  <si>
    <t>SRI LAKSHMI SARASWATHI TEXTILES ARNI LTD</t>
  </si>
  <si>
    <t>SRI NACHAMMAI COTTON MILLS LTD</t>
  </si>
  <si>
    <t>SRI RAMAKRISHNA MILLS COIMBATORE LTD</t>
  </si>
  <si>
    <t>SRI VAJRA GRANITES LTD</t>
  </si>
  <si>
    <t>SRIKALAHASTHI PIPES LTD</t>
  </si>
  <si>
    <t>SRIPIPES</t>
  </si>
  <si>
    <t>SRM ENERGY LTD</t>
  </si>
  <si>
    <t>SRS FINANCE LTD</t>
  </si>
  <si>
    <t>SRS LTD</t>
  </si>
  <si>
    <t>SRSLTD</t>
  </si>
  <si>
    <t>SRU STEELS LTD</t>
  </si>
  <si>
    <t>SS ORGANICS LTD</t>
  </si>
  <si>
    <t>SSPDL LTD</t>
  </si>
  <si>
    <t>SSPN FINANCE LTD</t>
  </si>
  <si>
    <t>STAMPEDE CAPITAL LTD</t>
  </si>
  <si>
    <t>STAMPEDE</t>
  </si>
  <si>
    <t>SCAPDVR</t>
  </si>
  <si>
    <t>STANDARD BATTERIES LTD</t>
  </si>
  <si>
    <t>STANDARD CAPITAL MARKETS LTD</t>
  </si>
  <si>
    <t>STANDARD CHARTERED PLC</t>
  </si>
  <si>
    <t>STANDARD INDUSTRIES LTD</t>
  </si>
  <si>
    <t>SIL</t>
  </si>
  <si>
    <t>STANDARD SHOE SOLE AND MOULD (INDIA) LTD</t>
  </si>
  <si>
    <t>STANDARD SHOE SOLE AND MOULD INDIA LTD</t>
  </si>
  <si>
    <t>STANDARD SURFACTANTS LTD</t>
  </si>
  <si>
    <t>STANPACKS (INDIA) LTD</t>
  </si>
  <si>
    <t>STANPACKS INDIA LTD</t>
  </si>
  <si>
    <t>STANROSE MAFATLAL INVESTMENTS AND FINANCE LTD</t>
  </si>
  <si>
    <t>STAR CEMENT LTD</t>
  </si>
  <si>
    <t>STARCEMENT</t>
  </si>
  <si>
    <t>STAR DELTA TRANSFORMERS LTD</t>
  </si>
  <si>
    <t>STAR PAPER MILLS LTD</t>
  </si>
  <si>
    <t>STARPAPER</t>
  </si>
  <si>
    <t>STARCOM INFORMATION TECHNOLOGY LTD</t>
  </si>
  <si>
    <t>STARLIT POWER SYSTEMS LTD</t>
  </si>
  <si>
    <t>STARLITE COMPONENTS LTD</t>
  </si>
  <si>
    <t>STARLOG ENTERPRISES LTD</t>
  </si>
  <si>
    <t>STATE BANK OF INDIA</t>
  </si>
  <si>
    <t>SBIN</t>
  </si>
  <si>
    <t>STEEL AUTHORITY OF (INDIA) LTD</t>
  </si>
  <si>
    <t>SAIL</t>
  </si>
  <si>
    <t>STEEL AUTHORITY OF INDIA LTD</t>
  </si>
  <si>
    <t>STEEL CITY SECURITIES LTD</t>
  </si>
  <si>
    <t>STEELCITY</t>
  </si>
  <si>
    <t>STEEL EXCHANGE (INDIA) LTD</t>
  </si>
  <si>
    <t>STEELXIND</t>
  </si>
  <si>
    <t>STEEL EXCHANGE INDIA LTD</t>
  </si>
  <si>
    <t>STEEL STRIPS INFRASTRUCTURES LTD</t>
  </si>
  <si>
    <t>STEEL STRIPS LTD.</t>
  </si>
  <si>
    <t>STRIPMT</t>
  </si>
  <si>
    <t>STEEL STRIPS WHEELS LTD</t>
  </si>
  <si>
    <t>SSWL</t>
  </si>
  <si>
    <t>STEELCAST LTD</t>
  </si>
  <si>
    <t>STEELCO GUJARAT LTD</t>
  </si>
  <si>
    <t>STEL HOLDINGS LTD</t>
  </si>
  <si>
    <t>STEL</t>
  </si>
  <si>
    <t>STELLANT SECURITIES (INDIA) LTD</t>
  </si>
  <si>
    <t>STELLANT SECURITIES INDIA LTD</t>
  </si>
  <si>
    <t>STELLAR CAPITAL SERVICES LTD</t>
  </si>
  <si>
    <t>STEP TWO CORPORATION LTD</t>
  </si>
  <si>
    <t>STERLING GREEN WOODS LTD</t>
  </si>
  <si>
    <t>STERLING GUARANTY &amp;amp; FINANCE LTD.</t>
  </si>
  <si>
    <t>STRLGUA</t>
  </si>
  <si>
    <t>STERLING SPINNERS LTD</t>
  </si>
  <si>
    <t>STERLING TOOLS LTD</t>
  </si>
  <si>
    <t>STERTOOLS</t>
  </si>
  <si>
    <t>STERLITE TECHNOLOGIES LTD</t>
  </si>
  <si>
    <t>STRTECH</t>
  </si>
  <si>
    <t>STI (INDIA) LTD</t>
  </si>
  <si>
    <t>ST(INDIA)</t>
  </si>
  <si>
    <t>STI INDIA LTD</t>
  </si>
  <si>
    <t>STINDIA</t>
  </si>
  <si>
    <t>STL GLOBAL LTD</t>
  </si>
  <si>
    <t>SGL</t>
  </si>
  <si>
    <t>STOVEC INDUSTRIES LTD</t>
  </si>
  <si>
    <t>STRATMONT INDUSTRIES LTD</t>
  </si>
  <si>
    <t>STRIDES PHARMA SCIENCE LTD</t>
  </si>
  <si>
    <t>STAR</t>
  </si>
  <si>
    <t>STURDY INDUSTRIES LTD</t>
  </si>
  <si>
    <t>STYLAM INDUSTRIES LTD</t>
  </si>
  <si>
    <t>Subex LTD</t>
  </si>
  <si>
    <t>SUBEX</t>
  </si>
  <si>
    <t>SUBEX LTD</t>
  </si>
  <si>
    <t>SUBHASH SILK MILLS LTD</t>
  </si>
  <si>
    <t>SUBROS LTD</t>
  </si>
  <si>
    <t>SUBROS</t>
  </si>
  <si>
    <t>SUBWAY FINANCE &amp; INVESTMENT CO LTD</t>
  </si>
  <si>
    <t>SUCHITRA FINANCE &amp; TRADING COMPANY LTD</t>
  </si>
  <si>
    <t>SUDAL INDUSTRIES LTD</t>
  </si>
  <si>
    <t>SUDARSHAN CHEMICAL INDUSTRIES LTD</t>
  </si>
  <si>
    <t>SUDARSCHEM</t>
  </si>
  <si>
    <t>SUDITI INDUSTRIES LTD</t>
  </si>
  <si>
    <t>SUERYAA KNITWEAR LTD</t>
  </si>
  <si>
    <t>SUGAL &amp; DAMANI SHARE BROKERS LTD</t>
  </si>
  <si>
    <t>Suich Industries Ltd</t>
  </si>
  <si>
    <t>SUICH</t>
  </si>
  <si>
    <t>SUJALA TRADING &amp; HOLDINGS LTD</t>
  </si>
  <si>
    <t>SUJANA UNIVERSAL INDUSTRIES LTD</t>
  </si>
  <si>
    <t>SUJANAUNI</t>
  </si>
  <si>
    <t>SUKHJIT STARCH &amp; CHEMICALS LTD</t>
  </si>
  <si>
    <t>SULABH ENGINEERS &amp; SERVICES LTD</t>
  </si>
  <si>
    <t>SUMEDHA FISCAL SERVICES LTD</t>
  </si>
  <si>
    <t>SUMEET INDUSTRIES LTD</t>
  </si>
  <si>
    <t>SUMEETINDS</t>
  </si>
  <si>
    <t>SUMERU INDUSTRIES LTD</t>
  </si>
  <si>
    <t>SUMIT WOODS LTD</t>
  </si>
  <si>
    <t>SUMIT</t>
  </si>
  <si>
    <t>SUMMIT SECURITIES LTD</t>
  </si>
  <si>
    <t>SUMMITSEC</t>
  </si>
  <si>
    <t>SUN AND SHINE WORLDWIDE LTD</t>
  </si>
  <si>
    <t>SUN PHARMA ADVANCED RESEARCH COMPANY LTD</t>
  </si>
  <si>
    <t>SPARC</t>
  </si>
  <si>
    <t>SUN PHARMACEUTICAL INDUSTRIES LTD</t>
  </si>
  <si>
    <t>SUNPHARMA</t>
  </si>
  <si>
    <t>SUN RETAIL LTD</t>
  </si>
  <si>
    <t>SUN SOURCE (INDIA) LTD</t>
  </si>
  <si>
    <t>SUN SOURCE INDIA LTD</t>
  </si>
  <si>
    <t>SUN TECHNO OVERSEAS LTD</t>
  </si>
  <si>
    <t>SUN TV NETWORK LTD</t>
  </si>
  <si>
    <t>SUNTV</t>
  </si>
  <si>
    <t>SUNCARE TRADERS LTD</t>
  </si>
  <si>
    <t>SUNCITY SYNTHETICS LTD</t>
  </si>
  <si>
    <t>SUNDARAM BRAKE LININGS LTD</t>
  </si>
  <si>
    <t>SUNDRMBRAK</t>
  </si>
  <si>
    <t>SUNDARAM CLAYTON LTD</t>
  </si>
  <si>
    <t>SUNCLAYLTD</t>
  </si>
  <si>
    <t>SUNDARAM FINANCE HOLDINGS LTD</t>
  </si>
  <si>
    <t>SUNDARMHLD</t>
  </si>
  <si>
    <t>SUNDARAM FINANCE LTD</t>
  </si>
  <si>
    <t>SUNDARMFIN</t>
  </si>
  <si>
    <t>SUNDARAM MULTI PAP LTD</t>
  </si>
  <si>
    <t>SUNDARAM</t>
  </si>
  <si>
    <t>SUNDRAM FASTENERS LTD</t>
  </si>
  <si>
    <t>SUNDRMFAST</t>
  </si>
  <si>
    <t>SUNFLAG IRON AND STEEL COMPANY LTD</t>
  </si>
  <si>
    <t>SUNFLAG</t>
  </si>
  <si>
    <t>SUNGOLD CAPITAL LTD</t>
  </si>
  <si>
    <t>SUNGOLD MEDIA AND ENTERTAINMENT LTD</t>
  </si>
  <si>
    <t>SUNIL AGRO FOODS LTD</t>
  </si>
  <si>
    <t>SUNIL HEALTHCARE LTD</t>
  </si>
  <si>
    <t>SUNIL HITECH ENGINEERS LTD</t>
  </si>
  <si>
    <t>SUNILHITEC</t>
  </si>
  <si>
    <t>SUNIL INDUSTRIES LTD</t>
  </si>
  <si>
    <t>SUNRAJ DIAMOND EXPORTS LTD.</t>
  </si>
  <si>
    <t>SUNRAJDI</t>
  </si>
  <si>
    <t>SUNRISE INDUSTRIAL TRADERS LTD</t>
  </si>
  <si>
    <t>SUNSHIELD CHEMICALS LTD</t>
  </si>
  <si>
    <t>SUNSHINE CAPITAL LTD</t>
  </si>
  <si>
    <t>SUNSTAR REALTY DEVELOPMENT LTD</t>
  </si>
  <si>
    <t>SUNTECK REALTY LTD</t>
  </si>
  <si>
    <t>SUNTECK</t>
  </si>
  <si>
    <t>SUPER BAKERS (INDIA) LTD</t>
  </si>
  <si>
    <t>SUPER BAKERS INDIA LTD</t>
  </si>
  <si>
    <t>SUPER CROP SAFE LTD</t>
  </si>
  <si>
    <t>SUPER DOMESTIC MACHINES LTD</t>
  </si>
  <si>
    <t>SUPER FINE KNITTERS LTD</t>
  </si>
  <si>
    <t>SUPER SALES (INDIA) LTD</t>
  </si>
  <si>
    <t>SUPER SALES INDIA LTD</t>
  </si>
  <si>
    <t>SUPER SPINNING MILLS LTD</t>
  </si>
  <si>
    <t>SUPERSPIN</t>
  </si>
  <si>
    <t>SUPER TANNERY LTD</t>
  </si>
  <si>
    <t>SUPERB PAPERS LTD</t>
  </si>
  <si>
    <t>SUPERHOUSE LTD</t>
  </si>
  <si>
    <t>SUPERHOUSE</t>
  </si>
  <si>
    <t>SUPERIOR FINLEASE LTD</t>
  </si>
  <si>
    <t>Superior Industrial Enterprises LTD</t>
  </si>
  <si>
    <t>SIEL</t>
  </si>
  <si>
    <t>SUPERNOVA ADVERTISING LTD</t>
  </si>
  <si>
    <t>SUPERSHAKTI METALIKS LTD</t>
  </si>
  <si>
    <t>SUPERTEX INDUSTRIES LTD</t>
  </si>
  <si>
    <t>SUPRA PACIFIC MANAGEMENT CONSULTANCY LTD</t>
  </si>
  <si>
    <t>SUPRA TRENDS LTD</t>
  </si>
  <si>
    <t>SUPRAJIT ENGINEERING LTD</t>
  </si>
  <si>
    <t>SUPRAJIT</t>
  </si>
  <si>
    <t>SUPREME ENGINEERING LTD</t>
  </si>
  <si>
    <t>SUPREMEENG</t>
  </si>
  <si>
    <t>SUPREME HOLDINGS &amp; HOSPITALITY (INDIA) LTD</t>
  </si>
  <si>
    <t>SUPREME HOLDINGS &amp; HOSPITALITY INDIA LTD</t>
  </si>
  <si>
    <t>SUPREME INDIA IMPEX LTD</t>
  </si>
  <si>
    <t>SIIL</t>
  </si>
  <si>
    <t>SUPREME INDUSTRIES LTD</t>
  </si>
  <si>
    <t>SUPREMEIND</t>
  </si>
  <si>
    <t>SUPREME INFRASTRUCTURE (INDIA) LTD</t>
  </si>
  <si>
    <t>SUPREMEINF</t>
  </si>
  <si>
    <t>SUPREME INFRASTRUCTURE INDIA LTD</t>
  </si>
  <si>
    <t>SUPREME PETROCHEM LTD</t>
  </si>
  <si>
    <t>SUPPETRO</t>
  </si>
  <si>
    <t>SUPREMEX SHINE STEELS LTD</t>
  </si>
  <si>
    <t>SURAJ LTD</t>
  </si>
  <si>
    <t>SURAJ PRODUCTS LTD</t>
  </si>
  <si>
    <t>SURANA SOLAR LTD</t>
  </si>
  <si>
    <t>SURANASOL</t>
  </si>
  <si>
    <t>SURANA TELECOM AND POWER LTD</t>
  </si>
  <si>
    <t>SURANAT&amp;P</t>
  </si>
  <si>
    <t>SURAT TEXTILE MILLS LTD</t>
  </si>
  <si>
    <t>SUREVIN BPO SERVICES LTD</t>
  </si>
  <si>
    <t>SUREVIN</t>
  </si>
  <si>
    <t>SURYA (INDIA) LTD</t>
  </si>
  <si>
    <t>SURYA INDIA LTD</t>
  </si>
  <si>
    <t>SURYA ROSHNI LTD</t>
  </si>
  <si>
    <t>SURYAROSNI</t>
  </si>
  <si>
    <t>SURYAAMBA SPINNING MILLS LTD</t>
  </si>
  <si>
    <t>SURYACHAKRA POWER CORPORATION LTD</t>
  </si>
  <si>
    <t>SURYAKRIPA FINANCE LTD</t>
  </si>
  <si>
    <t>SURYALAKSHMI COTTON MILLS LTD</t>
  </si>
  <si>
    <t>SURYALAXMI</t>
  </si>
  <si>
    <t>SURYALATA SPINNING MILLS LTD</t>
  </si>
  <si>
    <t>SURYAVANSHI SPINNING MILLS LTD</t>
  </si>
  <si>
    <t>SURYO FOODS &amp;amp; INDUSTRIES LTD.</t>
  </si>
  <si>
    <t>SURFI</t>
  </si>
  <si>
    <t>SUTLEJ TEXTILES AND INDUSTRIES LTD</t>
  </si>
  <si>
    <t>SUTLEJTEX</t>
  </si>
  <si>
    <t>SUUMAYA LIFESTYLE LTD</t>
  </si>
  <si>
    <t>SUULD</t>
  </si>
  <si>
    <t>SUVEN LIFE SCIENCES LTD</t>
  </si>
  <si>
    <t>SUVEN</t>
  </si>
  <si>
    <t>SUVIDHA INFRAESTATE CORPORATION LTD</t>
  </si>
  <si>
    <t>SUYOG TELEMATICS LTD</t>
  </si>
  <si>
    <t>SUZLON ENERGY LTD</t>
  </si>
  <si>
    <t>SUZLON</t>
  </si>
  <si>
    <t>SVA (INDIA) LTD</t>
  </si>
  <si>
    <t>SVA INDIA LTD</t>
  </si>
  <si>
    <t>SVAM SOFTWARE LTD</t>
  </si>
  <si>
    <t>SVARAJ TRADING &amp; AGENCIES LTD</t>
  </si>
  <si>
    <t>SVARNIM TRADE UDYOG LTD</t>
  </si>
  <si>
    <t>SVC INDUSTRIES Ltd</t>
  </si>
  <si>
    <t>SVCIND</t>
  </si>
  <si>
    <t>SVC RESOURCES LTD</t>
  </si>
  <si>
    <t>SVP GLOBAL VENTURES LTD</t>
  </si>
  <si>
    <t>SVP HOUSING LTD</t>
  </si>
  <si>
    <t>SW INVESTMENTS LTD</t>
  </si>
  <si>
    <t>SWADESHI INDUSTRIES LEASING CO LTD</t>
  </si>
  <si>
    <t>SWADESHI POLYTEX LTD</t>
  </si>
  <si>
    <t>SWAGRUHA INFRASTRUCTURE LTD</t>
  </si>
  <si>
    <t>SWAGTAM TRADING &amp; SERVICES LTD</t>
  </si>
  <si>
    <t>SWAN ENERGY LTD</t>
  </si>
  <si>
    <t>SWANENERGY</t>
  </si>
  <si>
    <t>SWARAJ AUTOMOTIVES LTD</t>
  </si>
  <si>
    <t>SWARAJ ENGINES LTD</t>
  </si>
  <si>
    <t>SWARAJENG</t>
  </si>
  <si>
    <t>SWARNA SECURITIES LTD</t>
  </si>
  <si>
    <t>SWARNSARITA GEMS LTD</t>
  </si>
  <si>
    <t>SWASTI VINAYAKA ART AND HERITAGE CORPORATION LTD</t>
  </si>
  <si>
    <t>SWASTI VINAYAKA SYNTHETICS LTD</t>
  </si>
  <si>
    <t>SWASTIK SAFE DEPOSIT &amp; INVESTMENTS LTD</t>
  </si>
  <si>
    <t>SWASTIKA INVESTMART LTD</t>
  </si>
  <si>
    <t>SWELECT ENERGY SYSTEMS LTD</t>
  </si>
  <si>
    <t>SWELECTES</t>
  </si>
  <si>
    <t>SWISS GLASCOAT EQUIPMENTS LTD</t>
  </si>
  <si>
    <t>SWITCHING TECHNOLOGIES GUNTHER LTD</t>
  </si>
  <si>
    <t>SWORD &amp; SHIELD PHARMA LTD</t>
  </si>
  <si>
    <t>SWORD-EDGE COMMERCIALS LTD</t>
  </si>
  <si>
    <t>SYBLY INDUSTRIES LTD</t>
  </si>
  <si>
    <t>SYLPH EDUCATION SOLUTIONS LTD</t>
  </si>
  <si>
    <t>SYLPH TECHNOLOGIES LTD</t>
  </si>
  <si>
    <t>SYMBIOX INVESTMENT &amp; TRADING COMPANY LTD</t>
  </si>
  <si>
    <t>SYMPHONY LTD</t>
  </si>
  <si>
    <t>SYMPHONY</t>
  </si>
  <si>
    <t>SYNCOM FORMULATIONS (INDIA) LTD</t>
  </si>
  <si>
    <t>SYNCOM FORMULATIONS INDIA LTD</t>
  </si>
  <si>
    <t>SYNCOM HEALTHCARE LTD</t>
  </si>
  <si>
    <t>SYNCOM</t>
  </si>
  <si>
    <t>SYNDICATE BANK</t>
  </si>
  <si>
    <t>SYNDIBANK</t>
  </si>
  <si>
    <t>SYNERGY GREEN INDUSTRIES LTD</t>
  </si>
  <si>
    <t>SYNGENE INTERNATIONAL LTD</t>
  </si>
  <si>
    <t>SYNGENE</t>
  </si>
  <si>
    <t>SYNTHIKO FOILS LTD</t>
  </si>
  <si>
    <t>SYSCHEM (INDIA) LTD</t>
  </si>
  <si>
    <t>SYSCHEM INDIA LTD</t>
  </si>
  <si>
    <t>SYSCO INDUSTRIES LTD</t>
  </si>
  <si>
    <t>SYSTEMATIX CORPORATE SERVICES LTD</t>
  </si>
  <si>
    <t>SYSTEMATIX SECURITIES LTD</t>
  </si>
  <si>
    <t>T &amp; I GLOBAL LTD</t>
  </si>
  <si>
    <t>T D POWER SYSTEMS LTD</t>
  </si>
  <si>
    <t>T SPIRITUAL WORLD LTD</t>
  </si>
  <si>
    <t>T T LTD</t>
  </si>
  <si>
    <t>TTL</t>
  </si>
  <si>
    <t>TAAL ENTERPRISES LTD</t>
  </si>
  <si>
    <t>TAAZA INTERNATIONAL LTD</t>
  </si>
  <si>
    <t>TAI INDUSTRIES LTD</t>
  </si>
  <si>
    <t>TAINWALA CHEMICAL AND PLASTIC I LTD</t>
  </si>
  <si>
    <t>TAINWALCHM</t>
  </si>
  <si>
    <t>TAJ GVK HOTELS &amp; RESORTS LTD</t>
  </si>
  <si>
    <t>TAJGVK</t>
  </si>
  <si>
    <t>TAKE SOLUTIONS LTD</t>
  </si>
  <si>
    <t>TAKE</t>
  </si>
  <si>
    <t>TALBROS AUTOMOTIVE COMPONENTS LTD</t>
  </si>
  <si>
    <t>TALBROAUTO</t>
  </si>
  <si>
    <t>TALBROS ENGINEERING LTD</t>
  </si>
  <si>
    <t>TALWALKARS BETTER VALUE FITNESS LTD</t>
  </si>
  <si>
    <t>TALWALKARS</t>
  </si>
  <si>
    <t>TALWALKARS LIFESTYLES LTD</t>
  </si>
  <si>
    <t>TALWGYM</t>
  </si>
  <si>
    <t>TAMBOLI CAPITAL LTD</t>
  </si>
  <si>
    <t>TAMIL NADU NEWSPRINT &amp; PAPERS LTD</t>
  </si>
  <si>
    <t>TNPL</t>
  </si>
  <si>
    <t>TAMILNADU JAIBHARAT MILLS LTD</t>
  </si>
  <si>
    <t>TAMILNADU PETROPRODUCTS LTD</t>
  </si>
  <si>
    <t>TNPETRO</t>
  </si>
  <si>
    <t>TAMILNADU STEEL TUBES LTD</t>
  </si>
  <si>
    <t>TAMILNADU TELECOMMUNICATION LTD</t>
  </si>
  <si>
    <t>TNTELE</t>
  </si>
  <si>
    <t>TANEJA AEROSPACE &amp; AVIATION LTD</t>
  </si>
  <si>
    <t>TANFAC INDUSTRIES LTD</t>
  </si>
  <si>
    <t>TANLA SOLUTIONS LTD</t>
  </si>
  <si>
    <t>TANLA</t>
  </si>
  <si>
    <t>TANTIA CONSTRUCTIONS LTD</t>
  </si>
  <si>
    <t>TANTIACONS</t>
  </si>
  <si>
    <t>TANVI FOODS (INDIA) LTD</t>
  </si>
  <si>
    <t>TANVI FOODS INDIA LTD</t>
  </si>
  <si>
    <t>TAPARIA TOOLS LTD</t>
  </si>
  <si>
    <t>TARA CHAND LOGISTIC SOLUTIONS LTD</t>
  </si>
  <si>
    <t>TARACHAND</t>
  </si>
  <si>
    <t>TARA JEWELS LTD</t>
  </si>
  <si>
    <t>TARAJEWELS</t>
  </si>
  <si>
    <t>TARAI FOODS LTD</t>
  </si>
  <si>
    <t>TARAPUR TRANSFORMERS LTD</t>
  </si>
  <si>
    <t>TARAPUR</t>
  </si>
  <si>
    <t>TARINI INTERNATIONAL LTD</t>
  </si>
  <si>
    <t>TARMAT LTD</t>
  </si>
  <si>
    <t>TARMAT</t>
  </si>
  <si>
    <t>TASHI (INDIA) LTD</t>
  </si>
  <si>
    <t>TASHI INDIA LTD</t>
  </si>
  <si>
    <t>TASTY BITE EATABLES LTD</t>
  </si>
  <si>
    <t>TASTYBITE</t>
  </si>
  <si>
    <t>TASTY DAIRY SPECIALITIES LTD</t>
  </si>
  <si>
    <t>TATA CHEMICALS LTD</t>
  </si>
  <si>
    <t>TATACHEM</t>
  </si>
  <si>
    <t>TATA COFFEE LTD</t>
  </si>
  <si>
    <t>TATACOFFEE</t>
  </si>
  <si>
    <t>TATA COMMUNICATIONS LTD</t>
  </si>
  <si>
    <t>TATACOMM</t>
  </si>
  <si>
    <t>Telecom - Alternate Carriers</t>
  </si>
  <si>
    <t>TATA CONSULTANCY SERVICES LTD</t>
  </si>
  <si>
    <t>TCS</t>
  </si>
  <si>
    <t>TATA ELXSI LTD</t>
  </si>
  <si>
    <t>TATAELXSI</t>
  </si>
  <si>
    <t>TATA GLOBAL BEVERAGES LTD</t>
  </si>
  <si>
    <t>TATAGLOBAL</t>
  </si>
  <si>
    <t>TATA INVESTMENT CORPORATION LTD</t>
  </si>
  <si>
    <t>TATAINVEST</t>
  </si>
  <si>
    <t>TATA METALIKS LTD</t>
  </si>
  <si>
    <t>TATAMETALI</t>
  </si>
  <si>
    <t>TATAMOTORS</t>
  </si>
  <si>
    <t>TATAMTRDVR</t>
  </si>
  <si>
    <t>TATA POWER COMPANY LTD</t>
  </si>
  <si>
    <t>TATAPOWER</t>
  </si>
  <si>
    <t>TATA SPONGE IRON LTD</t>
  </si>
  <si>
    <t>TATASPONGE</t>
  </si>
  <si>
    <t>Tata Steel Bsl LTD</t>
  </si>
  <si>
    <t>TATASTLBSL</t>
  </si>
  <si>
    <t>TATA STEEL LTD</t>
  </si>
  <si>
    <t>TATASTEEL</t>
  </si>
  <si>
    <t>TATA TELESERVICES MAHARASHTRA LTD</t>
  </si>
  <si>
    <t>TTML</t>
  </si>
  <si>
    <t>TATIA GLOBAL VENNTURE LTD</t>
  </si>
  <si>
    <t>TAVERNIER RESOURCES LTD</t>
  </si>
  <si>
    <t>TAYLORMADE RENEWABLES LTD</t>
  </si>
  <si>
    <t>TAYO ROLLS LTD</t>
  </si>
  <si>
    <t>TCFC FINANCE LTD</t>
  </si>
  <si>
    <t>TCI DEVELOPERS LTD</t>
  </si>
  <si>
    <t>TCIDEVELOP</t>
  </si>
  <si>
    <t>TCI EXPRESS LTD</t>
  </si>
  <si>
    <t>TCIEXP</t>
  </si>
  <si>
    <t>TCI FINANCE LTD</t>
  </si>
  <si>
    <t>TCIFINANCE</t>
  </si>
  <si>
    <t>TCI INDUSTRIES LTD</t>
  </si>
  <si>
    <t>TCM LTD</t>
  </si>
  <si>
    <t>TCNS CLOTHING CO LTD</t>
  </si>
  <si>
    <t>TCNSBRANDS</t>
  </si>
  <si>
    <t>TCPL PACKAGING LTD</t>
  </si>
  <si>
    <t>TCPLPACK</t>
  </si>
  <si>
    <t>TD POWER SYSTEMS LTD</t>
  </si>
  <si>
    <t>TDPOWERSYS</t>
  </si>
  <si>
    <t>TEA TIME LTD</t>
  </si>
  <si>
    <t>TEAMLEASE SERVICES LTD</t>
  </si>
  <si>
    <t>TEAMLEASE</t>
  </si>
  <si>
    <t>TECH MAHINDRA LTD</t>
  </si>
  <si>
    <t>TECHM</t>
  </si>
  <si>
    <t>TECHINDIA NIRMAN LTD</t>
  </si>
  <si>
    <t>TECHIN</t>
  </si>
  <si>
    <t>TECHNO ELECTRIC &amp; ENGINEERING COMPANY LTD</t>
  </si>
  <si>
    <t>TECHNOE</t>
  </si>
  <si>
    <t>TECHNOCRAFT INDUSTRIES (INDIA) LTD</t>
  </si>
  <si>
    <t>TIIL</t>
  </si>
  <si>
    <t>TECHNOCRAFT INDUSTRIES INDIA LTD</t>
  </si>
  <si>
    <t>TECHNOFAB ENGINEERING LTD</t>
  </si>
  <si>
    <t>TECHNOFAB</t>
  </si>
  <si>
    <t>TECHNOJET CONSULTANTS LTD</t>
  </si>
  <si>
    <t>TECHNVISION VENTURES LTD</t>
  </si>
  <si>
    <t>TEESTA AGRO INDUSTRIES LTD</t>
  </si>
  <si>
    <t>TEJAS NETWORKS LTD</t>
  </si>
  <si>
    <t>TEJASNET</t>
  </si>
  <si>
    <t>TEJNAKSH HEALTHCARE LTD</t>
  </si>
  <si>
    <t>TELECANOR GLOBAL LTD</t>
  </si>
  <si>
    <t>TERA SOFTWARE LTD</t>
  </si>
  <si>
    <t>TERASOFT</t>
  </si>
  <si>
    <t>TERAI TEA CO LTD</t>
  </si>
  <si>
    <t>TERRAFORM MAGNUM LTD</t>
  </si>
  <si>
    <t>TERRAFORM REALSTATE LTD</t>
  </si>
  <si>
    <t>TEXMACO INFRASTRUCTURE &amp; HOLDINGS LTD</t>
  </si>
  <si>
    <t>TEXINFRA</t>
  </si>
  <si>
    <t>TEXMACO RAIL &amp; ENGINEERING LTD</t>
  </si>
  <si>
    <t>TEXRAIL</t>
  </si>
  <si>
    <t>TEXMO PIPES AND PRODUCTS LTD</t>
  </si>
  <si>
    <t>TEXMOPIPES</t>
  </si>
  <si>
    <t>TGB BANQUETS AND HOTELS LTD</t>
  </si>
  <si>
    <t>TGBHOTELS</t>
  </si>
  <si>
    <t>TGV SRAAC LTD</t>
  </si>
  <si>
    <t>THACKER &amp; CO LTD</t>
  </si>
  <si>
    <t>THAKKERS DEVELOPERS LTD</t>
  </si>
  <si>
    <t>THAKRAL SERVICES (INDIA) LTD</t>
  </si>
  <si>
    <t>THAKRAL SERVICES INDIA LTD</t>
  </si>
  <si>
    <t>THAMBBI MODERN SPINNING MILLS LTD</t>
  </si>
  <si>
    <t>THANGAMAYIL JEWELLERY LTD</t>
  </si>
  <si>
    <t>THANGAMAYL</t>
  </si>
  <si>
    <t>THE ANDHRA SUGARS LTD</t>
  </si>
  <si>
    <t>ANDHRSUGAR</t>
  </si>
  <si>
    <t>The Anup Engineering Ltd</t>
  </si>
  <si>
    <t>ANUP</t>
  </si>
  <si>
    <t>THE BYKE HOSPITALITY LTD</t>
  </si>
  <si>
    <t>BYKE</t>
  </si>
  <si>
    <t>THE FEDERAL BANK LTD</t>
  </si>
  <si>
    <t>FEDERALBNK</t>
  </si>
  <si>
    <t>THE GREAT EASTERN SHIPPING COMPANY LTD</t>
  </si>
  <si>
    <t>GESHIP</t>
  </si>
  <si>
    <t>THE GROB TEA COMPANY LTD</t>
  </si>
  <si>
    <t>GROBTEA</t>
  </si>
  <si>
    <t>THE HI-TECH GEARS LTD</t>
  </si>
  <si>
    <t>HITECHGEAR</t>
  </si>
  <si>
    <t>THE INDIA CEMENTS LTD</t>
  </si>
  <si>
    <t>INDIACEM</t>
  </si>
  <si>
    <t>THE INDIAN HOTELS COMPANY LTD</t>
  </si>
  <si>
    <t>INDHOTEL</t>
  </si>
  <si>
    <t>THE INDIAN WOOD PRODUCTS COMPANY LTD</t>
  </si>
  <si>
    <t>THE INVESTMENT TRUST OF (INDIA) LTD</t>
  </si>
  <si>
    <t>THEINVEST</t>
  </si>
  <si>
    <t>THE INVESTMENT TRUST OF INDIA LTD</t>
  </si>
  <si>
    <t>THE JAMMU &amp; KASHMIR BANK LTD</t>
  </si>
  <si>
    <t>J&amp;KBANK</t>
  </si>
  <si>
    <t>THE KARNATAKA BANK LTD</t>
  </si>
  <si>
    <t>KTKBANK</t>
  </si>
  <si>
    <t>THE MANDHANA RETAIL VENTURES LTD</t>
  </si>
  <si>
    <t>TMRVL</t>
  </si>
  <si>
    <t>THE MOTOR &amp; GENERAL FINANCE LTD</t>
  </si>
  <si>
    <t>MOTOGENFIN</t>
  </si>
  <si>
    <t>THE NEW INDIA ASSURANCE COMPANY LTD</t>
  </si>
  <si>
    <t>NIACL</t>
  </si>
  <si>
    <t>THE ORISSA MINERALS DEVELOPMENT COMPANY LTD</t>
  </si>
  <si>
    <t>ORISSAMINE</t>
  </si>
  <si>
    <t>THE PERIA KARAMALAI TEA &amp; PRODUCE COMPANY LTD</t>
  </si>
  <si>
    <t>PKTEA</t>
  </si>
  <si>
    <t>THE PHOENIX MILLS LTD</t>
  </si>
  <si>
    <t>PHOENIXLTD</t>
  </si>
  <si>
    <t>THE PHOSPHATE COMPANY LTD</t>
  </si>
  <si>
    <t>THE RAMCO CEMENTS LTD</t>
  </si>
  <si>
    <t>RAMCOCEM</t>
  </si>
  <si>
    <t>THE RUBY MILLS LTD</t>
  </si>
  <si>
    <t>RUBYMILLS</t>
  </si>
  <si>
    <t>THE SANDESH LTD</t>
  </si>
  <si>
    <t>SANDESH</t>
  </si>
  <si>
    <t>THE SOUTH INDIAN BANK LTD</t>
  </si>
  <si>
    <t>SOUTHBANK</t>
  </si>
  <si>
    <t>THE STATE TRADING CORPORATION OF (INDIA) LTD</t>
  </si>
  <si>
    <t>STC(INDIA)</t>
  </si>
  <si>
    <t>THE STATE TRADING CORPORATION OF INDIA LTD</t>
  </si>
  <si>
    <t>STCINDIA</t>
  </si>
  <si>
    <t>THE TINPLATE COMPANY OF (INDIA) LTD</t>
  </si>
  <si>
    <t>TINPLATE</t>
  </si>
  <si>
    <t>THE TINPLATE COMPANY OF INDIA LTD</t>
  </si>
  <si>
    <t>THE UGAR SUGAR WORKS LTD</t>
  </si>
  <si>
    <t>UGARSUGAR</t>
  </si>
  <si>
    <t>THE UNITED NILGIRI TEA ESTATES COMPANY LTD</t>
  </si>
  <si>
    <t>UNITEDTEA</t>
  </si>
  <si>
    <t>THE WESTERN INDIA PLYWOODS LTD</t>
  </si>
  <si>
    <t>WIPL</t>
  </si>
  <si>
    <t>THE YAMUNA SYNDICATE LTD</t>
  </si>
  <si>
    <t>THEJO ENGINEERING LTD</t>
  </si>
  <si>
    <t>THEJO</t>
  </si>
  <si>
    <t>THEMIS MEDICARE LTD</t>
  </si>
  <si>
    <t>THEMISMED</t>
  </si>
  <si>
    <t>THERMAX LTD</t>
  </si>
  <si>
    <t>THERMAX</t>
  </si>
  <si>
    <t>THINK INK STUDIO LTD</t>
  </si>
  <si>
    <t>THIRANI PROJECTS LTD</t>
  </si>
  <si>
    <t>THIRDWAVE FINANCIAL INTERMEDIARIES LTD</t>
  </si>
  <si>
    <t>THIRU AROORAN SUGARS LTD</t>
  </si>
  <si>
    <t>THIRUSUGAR</t>
  </si>
  <si>
    <t>THIRUMALAI CHEMICALS LTD</t>
  </si>
  <si>
    <t>TIRUMALCHM</t>
  </si>
  <si>
    <t>THOMAS COOK (INDIA) LTD</t>
  </si>
  <si>
    <t>THOMASCOOK</t>
  </si>
  <si>
    <t>THOMAS COOK INDIA LTD</t>
  </si>
  <si>
    <t>THOMAS SCOTT (INDIA) LTD</t>
  </si>
  <si>
    <t>THOMASCOTT</t>
  </si>
  <si>
    <t>THOMAS SCOTT INDIA LTD</t>
  </si>
  <si>
    <t>THYROCARE TECHNOLOGIES LTD</t>
  </si>
  <si>
    <t>THYROCARE</t>
  </si>
  <si>
    <t>TI FINANCIAL HOLDINGS LTD</t>
  </si>
  <si>
    <t>TIFIN</t>
  </si>
  <si>
    <t>TIAAN AYURVEDIC &amp; HERBS LTD</t>
  </si>
  <si>
    <t>TIDE WATER OIL COMPANY (INDIA) LTD</t>
  </si>
  <si>
    <t>TIDEWATER</t>
  </si>
  <si>
    <t>TIDE WATER OIL COMPANY INDIA LTD</t>
  </si>
  <si>
    <t>TIGER LOGISTICS (INDIA) LTD</t>
  </si>
  <si>
    <t>TIGER LOGISTICS INDIA LTD</t>
  </si>
  <si>
    <t>TIJARIA POLYPIPES LTD</t>
  </si>
  <si>
    <t>TIJARIA</t>
  </si>
  <si>
    <t>TIL LTD</t>
  </si>
  <si>
    <t>TIL</t>
  </si>
  <si>
    <t>Tilak Ventures Ltd</t>
  </si>
  <si>
    <t>TILAK</t>
  </si>
  <si>
    <t>TILAKNAGAR INDUSTRIES LTD</t>
  </si>
  <si>
    <t>TI</t>
  </si>
  <si>
    <t>TIME TECHNOPLAST LTD</t>
  </si>
  <si>
    <t>TIMETECHNO</t>
  </si>
  <si>
    <t>TIMES GUARANTY LTD</t>
  </si>
  <si>
    <t>TIMESGTY</t>
  </si>
  <si>
    <t>TIMEX GROUP (INDIA) LTD</t>
  </si>
  <si>
    <t>TIMEX GROUP INDIA LTD</t>
  </si>
  <si>
    <t>TIMKEN (INDIA) LTD</t>
  </si>
  <si>
    <t>TIMKEN</t>
  </si>
  <si>
    <t>TIMKEN INDIA LTD</t>
  </si>
  <si>
    <t>TINNA RUBBER AND INFRASTRUCTURE LTD</t>
  </si>
  <si>
    <t>TINNA TRADE LTD</t>
  </si>
  <si>
    <t>TIPS INDUSTRIES LTD</t>
  </si>
  <si>
    <t>TIPSINDLTD</t>
  </si>
  <si>
    <t>TIRUPATI FINLEASE LTD</t>
  </si>
  <si>
    <t>TIRUPATI FOAM LTD</t>
  </si>
  <si>
    <t>TIRUPATI FORGE LTD</t>
  </si>
  <si>
    <t>TIRUPATIFL</t>
  </si>
  <si>
    <t>TIRUPATI INDUSTRIES (INDIA) LTD</t>
  </si>
  <si>
    <t>TIRUPATI INDUSTRIES INDIA LTD</t>
  </si>
  <si>
    <t>TIRUPATI SARJAN LTD</t>
  </si>
  <si>
    <t>TIRUPATI STARCH &amp; CHEMICALS LTD</t>
  </si>
  <si>
    <t>TIRUPATI TYRES LTD</t>
  </si>
  <si>
    <t>TITAANIUM TEN ENTERPRISE LTD</t>
  </si>
  <si>
    <t>TITAGARH WAGONS LTD</t>
  </si>
  <si>
    <t>TWL</t>
  </si>
  <si>
    <t>TITAN BIOTECH LTD</t>
  </si>
  <si>
    <t>TITAN COMPANY LTD</t>
  </si>
  <si>
    <t>TITAN</t>
  </si>
  <si>
    <t>TITAN SECURITIES LTD</t>
  </si>
  <si>
    <t>TIVOLI CONSTRUCTION LTD</t>
  </si>
  <si>
    <t>TODAYS WRITING INSTRUMENTS LTD</t>
  </si>
  <si>
    <t>TODAYS</t>
  </si>
  <si>
    <t>TOKYO FINANCE LTD</t>
  </si>
  <si>
    <t>TOKYO PLAST INTERNATIONAL LTD</t>
  </si>
  <si>
    <t>TOKYOPLAST</t>
  </si>
  <si>
    <t>TORRENT PHARMACEUTICALS LTD</t>
  </si>
  <si>
    <t>TORNTPHARM</t>
  </si>
  <si>
    <t>TORRENT POWER LTD</t>
  </si>
  <si>
    <t>TORNTPOWER</t>
  </si>
  <si>
    <t>TOTAL EXPORTS LTD</t>
  </si>
  <si>
    <t>TOTAL TRANSPORT SYSTEMS LTD</t>
  </si>
  <si>
    <t>TOTAL</t>
  </si>
  <si>
    <t>TOUCHWOOD ENTERTAINMENT LTD</t>
  </si>
  <si>
    <t>TOUCHWOOD</t>
  </si>
  <si>
    <t>TOURISM FINANCE CORPORATION OF (INDIA) LTD</t>
  </si>
  <si>
    <t>TFCILTD</t>
  </si>
  <si>
    <t>TOURISM FINANCE CORPORATION OF INDIA LTD</t>
  </si>
  <si>
    <t>TOWA SOKKI LTD</t>
  </si>
  <si>
    <t>TOYAM INDUSTRIES LTD</t>
  </si>
  <si>
    <t>TPI (INDIA) LTD</t>
  </si>
  <si>
    <t>TPI INDIA LTD</t>
  </si>
  <si>
    <t>TPL PLASTECH LTD</t>
  </si>
  <si>
    <t>TPLPLASTEH</t>
  </si>
  <si>
    <t>TRADE WINGS LTD</t>
  </si>
  <si>
    <t>TRANS ASIA CORPORATION LTD</t>
  </si>
  <si>
    <t>TRANS FINANCIAL RESOURCES LTD.</t>
  </si>
  <si>
    <t>TRANSFIN</t>
  </si>
  <si>
    <t>TRANSCHEM LTD</t>
  </si>
  <si>
    <t>TRANSCORP INTERNATIONAL LTD</t>
  </si>
  <si>
    <t>TRANSFORMERS AND RECTIFIERS (INDIA) LTD</t>
  </si>
  <si>
    <t>TRIL</t>
  </si>
  <si>
    <t>TRANSFORMERS AND RECTIFIERS INDIA LTD</t>
  </si>
  <si>
    <t>TRANS-FREIGHT CONTAINERS LTD</t>
  </si>
  <si>
    <t>TRANSGENE BIOTEK LTD</t>
  </si>
  <si>
    <t>TRANSGLOBE FOODS LTD</t>
  </si>
  <si>
    <t>TRANSOCEANIC PROPERTIES LTD</t>
  </si>
  <si>
    <t>TRANSPEK INDUSTRY LTD</t>
  </si>
  <si>
    <t>TRANSPORT CORPORATION OF (INDIA) LTD</t>
  </si>
  <si>
    <t>TCI</t>
  </si>
  <si>
    <t>TRANSPORT CORPORATION OF INDIA LTD</t>
  </si>
  <si>
    <t>TRANSWARRANTY FINANCE LTD</t>
  </si>
  <si>
    <t>TFL</t>
  </si>
  <si>
    <t>TRANSWIND INFRASTRUCTURES LTD</t>
  </si>
  <si>
    <t>TRANSWIND</t>
  </si>
  <si>
    <t>TREE HOUSE EDUCATION &amp; ACCESSORIES LTD</t>
  </si>
  <si>
    <t>TREEHOUSE</t>
  </si>
  <si>
    <t>Trejhara Solutions Ltd</t>
  </si>
  <si>
    <t>TREJHARA</t>
  </si>
  <si>
    <t>TRENT LTD</t>
  </si>
  <si>
    <t>TRENT</t>
  </si>
  <si>
    <t>TRESCON LTD</t>
  </si>
  <si>
    <t>TRF LTD</t>
  </si>
  <si>
    <t>TRF</t>
  </si>
  <si>
    <t>TRIBHOVANDAS BHIMJI ZAVERI LTD</t>
  </si>
  <si>
    <t>TBZ</t>
  </si>
  <si>
    <t>TRICOM FRUIT PRODUCTS LTD</t>
  </si>
  <si>
    <t>TRIDENT LTD</t>
  </si>
  <si>
    <t>TRIDENT</t>
  </si>
  <si>
    <t>TRIDENT TEXOFAB LTD</t>
  </si>
  <si>
    <t>TRIDENT TOOLS LTD</t>
  </si>
  <si>
    <t>TRIGYN TECHNOLOGIES LTD</t>
  </si>
  <si>
    <t>TRIGYN</t>
  </si>
  <si>
    <t>TRIJAL INDUSTRIES LTD</t>
  </si>
  <si>
    <t>TRIMURTHI LTD</t>
  </si>
  <si>
    <t>Food &amp; Drugs Retailing</t>
  </si>
  <si>
    <t>TRINITY LEAGUE (INDIA) LTD</t>
  </si>
  <si>
    <t>TRINITY LEAGUE INDIA LTD</t>
  </si>
  <si>
    <t>TRIO MERCANTILE &amp;amp; TRADING LTD.</t>
  </si>
  <si>
    <t>TRIOMERC</t>
  </si>
  <si>
    <t>TRIOCHEM PRODUCTS LTD</t>
  </si>
  <si>
    <t>TRISHAKTI ELECTRONICS &amp; INDUSTRIES LTD</t>
  </si>
  <si>
    <t>TRITON CORP LTD</t>
  </si>
  <si>
    <t>TRITON VALVES LTD</t>
  </si>
  <si>
    <t>TRIVENI ENGINEERING &amp; INDUSTRIES LTD</t>
  </si>
  <si>
    <t>TRIVENI</t>
  </si>
  <si>
    <t>Triveni Enterprises Ltd</t>
  </si>
  <si>
    <t>TRIVENIENT</t>
  </si>
  <si>
    <t>TRIVENI GLASS LTD</t>
  </si>
  <si>
    <t>TRIVENI TURBINE LTD</t>
  </si>
  <si>
    <t>TRITURBINE</t>
  </si>
  <si>
    <t>TRIVIKRAMA INDUSTRIES LTD</t>
  </si>
  <si>
    <t>TROMBO EXTRACTIONS LTD</t>
  </si>
  <si>
    <t>TTI ENTERPRISE LTD</t>
  </si>
  <si>
    <t>TTK HEALTHCARE LTD</t>
  </si>
  <si>
    <t>TTKHLTCARE</t>
  </si>
  <si>
    <t>TTK PRESTIGE LTD</t>
  </si>
  <si>
    <t>TTKPRESTIG</t>
  </si>
  <si>
    <t>TTL Enterprises Ltd</t>
  </si>
  <si>
    <t>TTLEL</t>
  </si>
  <si>
    <t>TUBE INVESTMENTS OF (INDIA) LTD</t>
  </si>
  <si>
    <t>TI(INDIA)</t>
  </si>
  <si>
    <t>TUBE INVESTMENTS OF INDIA LTD</t>
  </si>
  <si>
    <t>TIINDIA</t>
  </si>
  <si>
    <t>TULASEE BIO-ETHANOL LTD</t>
  </si>
  <si>
    <t>TULIP STAR HOTELS LTD</t>
  </si>
  <si>
    <t>TULIVE DEVELOPERS LTD</t>
  </si>
  <si>
    <t>TULSI EXTRUSIONS LTD</t>
  </si>
  <si>
    <t>TULSI</t>
  </si>
  <si>
    <t>TUMUS ELECTRIC CORPORATION LTD</t>
  </si>
  <si>
    <t>TUNI TEXTILE MILLS LTD</t>
  </si>
  <si>
    <t>TUTICORIN ALKALI CHEMICALS &amp; FERTILISERS LTD</t>
  </si>
  <si>
    <t>TV TODAY NETWORK LTD</t>
  </si>
  <si>
    <t>TVTODAY</t>
  </si>
  <si>
    <t>TV VISION LTD</t>
  </si>
  <si>
    <t>TVVISION</t>
  </si>
  <si>
    <t>TV18 BROADCAST LTD</t>
  </si>
  <si>
    <t>TV18BRDCST</t>
  </si>
  <si>
    <t>TVS ELECTRONICS LTD</t>
  </si>
  <si>
    <t>TVSELECT</t>
  </si>
  <si>
    <t>TVS MOTOR COMPANY LTD</t>
  </si>
  <si>
    <t>TVSMOTOR</t>
  </si>
  <si>
    <t>TVS SRICHAKRA LTD</t>
  </si>
  <si>
    <t>TVSSRICHAK</t>
  </si>
  <si>
    <t>TWIN ROSES TRADES &amp; AGENCIES LTD</t>
  </si>
  <si>
    <t>TWINSTAR INDUSTRIES LTD</t>
  </si>
  <si>
    <t>TYCHE INDUSTRIES LTD</t>
  </si>
  <si>
    <t>TYPHOON FINANCIAL SERVICES LTD</t>
  </si>
  <si>
    <t>TYPHOON HOLDINGS LTD</t>
  </si>
  <si>
    <t>TYROON TEA CO LTD</t>
  </si>
  <si>
    <t>U  H  ZAVERI LTD</t>
  </si>
  <si>
    <t>UCAL FUEL SYSTEMS LTD</t>
  </si>
  <si>
    <t>UCALFUEL</t>
  </si>
  <si>
    <t>UCO BANK</t>
  </si>
  <si>
    <t>UCOBANK</t>
  </si>
  <si>
    <t>UDAIPUR CEMENT WORKS LTD</t>
  </si>
  <si>
    <t>UDAY JEWELLERY INDUSTRIES LTD</t>
  </si>
  <si>
    <t>UFLEX LTD</t>
  </si>
  <si>
    <t>UFLEX</t>
  </si>
  <si>
    <t>UFO MOVIEZ (INDIA) LTD</t>
  </si>
  <si>
    <t>UFO</t>
  </si>
  <si>
    <t>UFO MOVIEZ INDIA LTD</t>
  </si>
  <si>
    <t>UGRO CAPITAL LTD</t>
  </si>
  <si>
    <t>UJAAS ENERGY LTD</t>
  </si>
  <si>
    <t>UJAAS</t>
  </si>
  <si>
    <t>UJJIVAN FINANCIAL SERVICES LTD</t>
  </si>
  <si>
    <t>UJJIVAN</t>
  </si>
  <si>
    <t>ULTRA WIRING CONNECTIVITY SYSTEM LTD</t>
  </si>
  <si>
    <t>UWCSL</t>
  </si>
  <si>
    <t>ULTRACAB (INDIA) LTD</t>
  </si>
  <si>
    <t>ULTRACAB INDIA LTD</t>
  </si>
  <si>
    <t>ULTRAMARINE &amp; PIGMENTS LTD</t>
  </si>
  <si>
    <t>ULTRATECH CEMENT LTD</t>
  </si>
  <si>
    <t>ULTRACEMCO</t>
  </si>
  <si>
    <t>UMANG DAIRIES LTD</t>
  </si>
  <si>
    <t>UMANGDAIRY</t>
  </si>
  <si>
    <t>UMIYA TUBES LTD</t>
  </si>
  <si>
    <t>UNI ABEX ALLOY PRODUCTS LTD</t>
  </si>
  <si>
    <t>UNICHEM LABORATORIES LTD</t>
  </si>
  <si>
    <t>UNICHEMLAB</t>
  </si>
  <si>
    <t>UNICK FIX-A-FORM AND PRINTERS LTD</t>
  </si>
  <si>
    <t>UNIINFO TELECOM SERVICES LTD</t>
  </si>
  <si>
    <t>UNIINFO</t>
  </si>
  <si>
    <t>UNIJOLLY INVESTMENTS CO LTD</t>
  </si>
  <si>
    <t>UNIMODE OVERSEAS LTD.</t>
  </si>
  <si>
    <t>UNIMOVR</t>
  </si>
  <si>
    <t>UNION BANK OF INDIA</t>
  </si>
  <si>
    <t>UNIONBANK</t>
  </si>
  <si>
    <t>UNION QUALITY PLASTICS LTD</t>
  </si>
  <si>
    <t>UNIPHOS ENTERPRISES LTD</t>
  </si>
  <si>
    <t>UNIENTER</t>
  </si>
  <si>
    <t>UNIPLY DECOR LTD</t>
  </si>
  <si>
    <t>UNIPLY INDUSTRIES LTD</t>
  </si>
  <si>
    <t>UNIPLY</t>
  </si>
  <si>
    <t>UNIQUE ORGANICS LTD</t>
  </si>
  <si>
    <t>UNIROYAL INDUSTRIES LTD</t>
  </si>
  <si>
    <t>UNIROYAL MARINE EXPORTS LTD</t>
  </si>
  <si>
    <t>UNISHIRE URBAN INFRA LTD</t>
  </si>
  <si>
    <t>UNISON METALS LTD</t>
  </si>
  <si>
    <t>UNISTAR MULTIMEDIA LTD</t>
  </si>
  <si>
    <t>UNISYS SOFTWARES &amp; HOLDING INDUSTRIES LTD</t>
  </si>
  <si>
    <t>UNITECH INTERNATIONAL LTD</t>
  </si>
  <si>
    <t>UNITECH LTD</t>
  </si>
  <si>
    <t>UNITECH</t>
  </si>
  <si>
    <t>UNITED BANK OF INDIA</t>
  </si>
  <si>
    <t>UNITEDBNK</t>
  </si>
  <si>
    <t>UNITED BREWERIES LTD</t>
  </si>
  <si>
    <t>UBL</t>
  </si>
  <si>
    <t>UNITED CREDIT LTD</t>
  </si>
  <si>
    <t>UNITED DRILLING TOOLS LTD</t>
  </si>
  <si>
    <t>UNITED INTERACTIVE LTD</t>
  </si>
  <si>
    <t>UNITED LEASING &amp; INDUSTRIES LTD</t>
  </si>
  <si>
    <t>UNITED POLYFAB GUJARAT LTD</t>
  </si>
  <si>
    <t>UNITEDPOLY</t>
  </si>
  <si>
    <t>UNITED SPIRITS LTD</t>
  </si>
  <si>
    <t>MCDOWELL-N</t>
  </si>
  <si>
    <t>UNITED TEXTILES LTD</t>
  </si>
  <si>
    <t>UNITED VAN DER HORST LTD</t>
  </si>
  <si>
    <t>UNITY INFRAPROJECTS LTD</t>
  </si>
  <si>
    <t>UNITY</t>
  </si>
  <si>
    <t>UNIVASTU (INDIA) LTD</t>
  </si>
  <si>
    <t>UNIVASTU</t>
  </si>
  <si>
    <t>UNIVASTU INDIA LTD</t>
  </si>
  <si>
    <t>UNIVERSAL ARTS LTD</t>
  </si>
  <si>
    <t>UNIVERSAL AUTOFOUNDRY LTD</t>
  </si>
  <si>
    <t>UNIVERSAL CABLES LTD</t>
  </si>
  <si>
    <t>UNIVCABLES</t>
  </si>
  <si>
    <t>UNIVERSAL CREDIT &amp; SECURITIES LTD</t>
  </si>
  <si>
    <t>UNIVERSAL OFFICE AUTOMATION LTD</t>
  </si>
  <si>
    <t>UNIVERSAL PRIME ALUMINIUM LTD</t>
  </si>
  <si>
    <t>UNIVERSAL STARCH-CHEM ALLIED LTD</t>
  </si>
  <si>
    <t>UNIWORTH LTD</t>
  </si>
  <si>
    <t>UNIWORTH SECURITIES LTD</t>
  </si>
  <si>
    <t>UNJHA FORMULATIONS LTD</t>
  </si>
  <si>
    <t>UPASANA FINANCE LTD</t>
  </si>
  <si>
    <t>UPL LTD</t>
  </si>
  <si>
    <t>UPL</t>
  </si>
  <si>
    <t>UPSURGE INVESTMENT &amp; FINANCE LTD</t>
  </si>
  <si>
    <t>URAVI T AND WEDGE LAMPS LTD</t>
  </si>
  <si>
    <t>URAVI</t>
  </si>
  <si>
    <t>URJA GLOBAL LTD</t>
  </si>
  <si>
    <t>URJA</t>
  </si>
  <si>
    <t>USG TECH SOLUTIONS LTD</t>
  </si>
  <si>
    <t>USHA MARTIN EDUCATION &amp; SOLUTIONS LTD</t>
  </si>
  <si>
    <t>UMESLTD</t>
  </si>
  <si>
    <t>USHA MARTIN LTD</t>
  </si>
  <si>
    <t>USHAMART</t>
  </si>
  <si>
    <t>USHAKIRAN FINANCE LTD</t>
  </si>
  <si>
    <t>USHANTI COLOUR CHEM LTD</t>
  </si>
  <si>
    <t>UCL</t>
  </si>
  <si>
    <t>USHDEV INTERNATIONAL LTD</t>
  </si>
  <si>
    <t>USHER AGRO LTD</t>
  </si>
  <si>
    <t>USHERAGRO</t>
  </si>
  <si>
    <t>UTI MUTUAL FUND - UTI GOLD EXCHANGE TRADED FUND</t>
  </si>
  <si>
    <t>GOLDSHARE</t>
  </si>
  <si>
    <t>UTL INDUSTRIES LTD</t>
  </si>
  <si>
    <t>UTTAM GALVA STEELS LTD</t>
  </si>
  <si>
    <t>UTTAMSTL</t>
  </si>
  <si>
    <t>UTTAM SUGAR MILLS LTD</t>
  </si>
  <si>
    <t>UTTAMSUGAR</t>
  </si>
  <si>
    <t>UTTAM VALUE STEELS LTD</t>
  </si>
  <si>
    <t>UVSL</t>
  </si>
  <si>
    <t>V B DESAI FINANCIAL SERVICES LTD</t>
  </si>
  <si>
    <t>V B INDUSTRIES LTD</t>
  </si>
  <si>
    <t>V R Films &amp;amp; Studios Ltd</t>
  </si>
  <si>
    <t>VRFILMS</t>
  </si>
  <si>
    <t>V R WOODART LTD</t>
  </si>
  <si>
    <t>V S T TILLERS TRACTORS LTD</t>
  </si>
  <si>
    <t>VSTTILLERS</t>
  </si>
  <si>
    <t>V2 RETAIL LTD</t>
  </si>
  <si>
    <t>V2RETAIL</t>
  </si>
  <si>
    <t>VA TECH WABAG LTD</t>
  </si>
  <si>
    <t>WABAG</t>
  </si>
  <si>
    <t>VAARAD VENTURES LTD</t>
  </si>
  <si>
    <t>VADILAL ENTERPRISES LTD</t>
  </si>
  <si>
    <t>VADILAL INDUSTRIES LTD</t>
  </si>
  <si>
    <t>VADILALIND</t>
  </si>
  <si>
    <t>VADIVARHE SPECIALITY CHEMICALS LTD</t>
  </si>
  <si>
    <t>VSCL</t>
  </si>
  <si>
    <t>VAGHANI TECHNO-BUILD LTD</t>
  </si>
  <si>
    <t>VAIBHAV GLOBAL LTD</t>
  </si>
  <si>
    <t>VAIBHAVGBL</t>
  </si>
  <si>
    <t>VAISHALI PHARMA LTD</t>
  </si>
  <si>
    <t>VAISHALI</t>
  </si>
  <si>
    <t>VAKRANGEE LTD</t>
  </si>
  <si>
    <t>VAKRANGEE</t>
  </si>
  <si>
    <t>VAKSONS AUTOMOBILES LTD</t>
  </si>
  <si>
    <t>VALIANT COMMUNICATIONS LTD</t>
  </si>
  <si>
    <t>VALIANT ORGANICS LTD</t>
  </si>
  <si>
    <t>VALLABH POLY-PLAST INTERNATIONAL LTD</t>
  </si>
  <si>
    <t>VALLABH STEELS LTD</t>
  </si>
  <si>
    <t>VALLEY MAGNESITE COMPANY LTD</t>
  </si>
  <si>
    <t>VALSON INDUSTRIES LTD</t>
  </si>
  <si>
    <t>VAMA INDUSTRIES LTD</t>
  </si>
  <si>
    <t>VAMSHI RUBBER LTD</t>
  </si>
  <si>
    <t>VANDANA KNITWEAR LTD</t>
  </si>
  <si>
    <t>VANI COMMERCIALS LTD</t>
  </si>
  <si>
    <t>VANTA BIOSCIENCE LTD</t>
  </si>
  <si>
    <t>VANTAGE KNOWLEDGE ACADEMY LTD</t>
  </si>
  <si>
    <t>VAPI PAPER MILLS LTD</t>
  </si>
  <si>
    <t>VARDHAMAN LABORATORIES LTD</t>
  </si>
  <si>
    <t>VARDHMAN ACRYLICS LTD</t>
  </si>
  <si>
    <t>VARDHACRLC</t>
  </si>
  <si>
    <t>VARDHMAN CONCRETE LTD</t>
  </si>
  <si>
    <t>VARDHMAN HOLDINGS LTD</t>
  </si>
  <si>
    <t>VHL</t>
  </si>
  <si>
    <t>VARDHMAN INDUSTRIES LTD</t>
  </si>
  <si>
    <t>VARDHMAN POLYTEX LTD</t>
  </si>
  <si>
    <t>VARDMNPOLY</t>
  </si>
  <si>
    <t>VARDHMAN SPECIAL STEELS LTD</t>
  </si>
  <si>
    <t>VSSL</t>
  </si>
  <si>
    <t>VARDHMAN TEXTILES LTD</t>
  </si>
  <si>
    <t>VTL</t>
  </si>
  <si>
    <t>VARROC ENGINEERING LTD</t>
  </si>
  <si>
    <t>VARROC</t>
  </si>
  <si>
    <t>VARUN BEVERAGES LTD</t>
  </si>
  <si>
    <t>VBL</t>
  </si>
  <si>
    <t>VARUN MERCANTILE LTD</t>
  </si>
  <si>
    <t>VAS INFRASTRUCTURE LTD</t>
  </si>
  <si>
    <t>VASA RETAIL AND OVERSEAS LTD</t>
  </si>
  <si>
    <t>VASA</t>
  </si>
  <si>
    <t>VASCON ENGINEERS LTD</t>
  </si>
  <si>
    <t>VASCONEQ</t>
  </si>
  <si>
    <t>VASUNDHARA RASAYANS LTD</t>
  </si>
  <si>
    <t>VASWANI INDUSTRIES LTD</t>
  </si>
  <si>
    <t>VASWANI</t>
  </si>
  <si>
    <t>VAX HOUSING FINANCE CORPORATION LTD</t>
  </si>
  <si>
    <t>VBC FERRO ALLOYS LTD</t>
  </si>
  <si>
    <t>VCK CAPITAL MARKET SERVICES LTD</t>
  </si>
  <si>
    <t>VCU DATA MANAGEMENT LTD</t>
  </si>
  <si>
    <t>VEDANTA LTD</t>
  </si>
  <si>
    <t>VEDL</t>
  </si>
  <si>
    <t>VEDAVAAG SYSTEMS LTD</t>
  </si>
  <si>
    <t>VEEJAY LAKSHMI ENGINEERING WORKS LTD</t>
  </si>
  <si>
    <t>VEER ENERGY &amp; INFRASTRUCTURE LTD</t>
  </si>
  <si>
    <t>VEERAM INFRA ENGINEERING LTD</t>
  </si>
  <si>
    <t>VEERAM ORNAMENTS LTD</t>
  </si>
  <si>
    <t>VEERHEALTH CARE LTD</t>
  </si>
  <si>
    <t>VEGETABLE PRODUCTS LTD</t>
  </si>
  <si>
    <t>VELAN HOTELS LTD</t>
  </si>
  <si>
    <t>VELJAN DENISON LTD</t>
  </si>
  <si>
    <t>VENKY'S (INDIA) LTD</t>
  </si>
  <si>
    <t>VENKEYS</t>
  </si>
  <si>
    <t>VENKY'S INDIA LTD</t>
  </si>
  <si>
    <t>VENLON ENTERPRISES LTD</t>
  </si>
  <si>
    <t>VENTURA GUARANTY LTD.</t>
  </si>
  <si>
    <t>SHYAM</t>
  </si>
  <si>
    <t>VENTURA TEXTILES LTD</t>
  </si>
  <si>
    <t>VENUS REMEDIES LTD</t>
  </si>
  <si>
    <t>VENUSREM</t>
  </si>
  <si>
    <t>VERA SYNTHETIC LTD</t>
  </si>
  <si>
    <t>VERA</t>
  </si>
  <si>
    <t>VERITAS (INDIA) LTD</t>
  </si>
  <si>
    <t>VERITAS INDIA LTD</t>
  </si>
  <si>
    <t>VERONICA PRODUCTION LTD</t>
  </si>
  <si>
    <t>VERTEX SECURITIES LTD</t>
  </si>
  <si>
    <t>VERTICAL INDUSTRIES LTD</t>
  </si>
  <si>
    <t>VERTOZ ADVERTISING LTD</t>
  </si>
  <si>
    <t>VERTOZ</t>
  </si>
  <si>
    <t>VESUVIUS (INDIA) LTD</t>
  </si>
  <si>
    <t>VESUVIUS</t>
  </si>
  <si>
    <t>VESUVIUS INDIA LTD</t>
  </si>
  <si>
    <t>VETO SWITCHGEARS AND CABLES LTD</t>
  </si>
  <si>
    <t>VETO</t>
  </si>
  <si>
    <t>V-GUARD INDUSTRIES LTD</t>
  </si>
  <si>
    <t>VGUARD</t>
  </si>
  <si>
    <t>VIAAN INDUSTRIES LTD</t>
  </si>
  <si>
    <t>VIBRANT GLOBAL CAPITAL LTD</t>
  </si>
  <si>
    <t>VICEROY HOTELS LTD</t>
  </si>
  <si>
    <t>VICEROY</t>
  </si>
  <si>
    <t>VICTORIA MILLS LTD</t>
  </si>
  <si>
    <t>VICTORY PAPER &amp; BOARDS (INDIA) LTD</t>
  </si>
  <si>
    <t>VICTORY PAPER &amp; BOARDS INDIA LTD</t>
  </si>
  <si>
    <t>VIDEOCON INDUSTRIES LTD</t>
  </si>
  <si>
    <t>VIDEOIND</t>
  </si>
  <si>
    <t>VIDHI SPECIALTY FOOD INGREDIENTS LTD</t>
  </si>
  <si>
    <t>VIDHIING</t>
  </si>
  <si>
    <t>VIDLI RESTAURANTS LTD</t>
  </si>
  <si>
    <t>VIJAY SHANTHI BUILDERS LTD</t>
  </si>
  <si>
    <t>VIJSHAN</t>
  </si>
  <si>
    <t>VIJAY SOLVEX LTD</t>
  </si>
  <si>
    <t>VIJAY TEXTILES LTD</t>
  </si>
  <si>
    <t>VIJAYA BANK</t>
  </si>
  <si>
    <t>VIJAYABANK</t>
  </si>
  <si>
    <t>VIJI FINANCE LTD</t>
  </si>
  <si>
    <t>VIJIFIN</t>
  </si>
  <si>
    <t>VIKALP SECURITIES LTD</t>
  </si>
  <si>
    <t>VIKAS ECOTECH LTD</t>
  </si>
  <si>
    <t>VIKASECO</t>
  </si>
  <si>
    <t>Vikas Multicorp Ltd</t>
  </si>
  <si>
    <t>VIKASMCORP</t>
  </si>
  <si>
    <t>VIKAS PROPPANT &amp; GRANITE LTD</t>
  </si>
  <si>
    <t>VIKAS WSP LTD</t>
  </si>
  <si>
    <t>VIKRAM THERMO (INDIA) LTD</t>
  </si>
  <si>
    <t>VIKRAM THERMO INDIA LTD</t>
  </si>
  <si>
    <t>VIKSIT ENGINEERING LTD</t>
  </si>
  <si>
    <t>VIMAL OIL &amp; FOODS LTD</t>
  </si>
  <si>
    <t>VIMALOIL</t>
  </si>
  <si>
    <t>VIMTA LABS LTD</t>
  </si>
  <si>
    <t>VIMTALABS</t>
  </si>
  <si>
    <t>VINADITYA TRADING CO LTD</t>
  </si>
  <si>
    <t>VINATI ORGANICS LTD</t>
  </si>
  <si>
    <t>VINATIORGA</t>
  </si>
  <si>
    <t>VINAYAK POLYCON INTERNATIONAL LTD</t>
  </si>
  <si>
    <t>VINDHYA TELELINKS LTD</t>
  </si>
  <si>
    <t>VINDHYATEL</t>
  </si>
  <si>
    <t>VINNY OVERSEAS LTD</t>
  </si>
  <si>
    <t>VINNY</t>
  </si>
  <si>
    <t>VINTAGE SECURITIES LTD</t>
  </si>
  <si>
    <t>VINYL CHEMICALS (INDIA) LTD</t>
  </si>
  <si>
    <t>VINYL(INDIA)</t>
  </si>
  <si>
    <t>VINYL CHEMICALS INDIA LTD</t>
  </si>
  <si>
    <t>VINYLINDIA</t>
  </si>
  <si>
    <t>VINYOFLEX LTD</t>
  </si>
  <si>
    <t>VIP CLOTHING LTD</t>
  </si>
  <si>
    <t>VIPCLOTHNG</t>
  </si>
  <si>
    <t>VIP INDUSTRIES LTD</t>
  </si>
  <si>
    <t>VIPIND</t>
  </si>
  <si>
    <t>VIPPY SPINPRO LTD</t>
  </si>
  <si>
    <t>VIPUL LTD</t>
  </si>
  <si>
    <t>VIPULLTD</t>
  </si>
  <si>
    <t>VIPUL ORGANICS LTD</t>
  </si>
  <si>
    <t>VIRAT CRANE INDUSTRIES LTD</t>
  </si>
  <si>
    <t>VIRAT INDUSTRIES LTD</t>
  </si>
  <si>
    <t>VIRAT LEASING LTD</t>
  </si>
  <si>
    <t>VIRGO GLOBAL LTD</t>
  </si>
  <si>
    <t>VIRINCHI LTD</t>
  </si>
  <si>
    <t>VIRTUAL GLOBAL EDUCATION LTD</t>
  </si>
  <si>
    <t>VIRTUALSOFT SYSTEMS LTD</t>
  </si>
  <si>
    <t>VISA STEEL LTD</t>
  </si>
  <si>
    <t>VISASTEEL</t>
  </si>
  <si>
    <t>VISAGAR FINANCIAL SERVICES LTD</t>
  </si>
  <si>
    <t>VISAGAR POLYTEX LTD</t>
  </si>
  <si>
    <t>VIVIDHA</t>
  </si>
  <si>
    <t>VISAKA INDUSTRIES LTD</t>
  </si>
  <si>
    <t>VISAKAIND</t>
  </si>
  <si>
    <t>VISCO TRADE ASSOCIATES LTD</t>
  </si>
  <si>
    <t>VISESH INFOTECNICS LTD</t>
  </si>
  <si>
    <t>VISESHINFO</t>
  </si>
  <si>
    <t>VISHAL BEARINGS LTD</t>
  </si>
  <si>
    <t>VISHAL FABRICS LTD</t>
  </si>
  <si>
    <t>VISHNU CHEMICALS LTD</t>
  </si>
  <si>
    <t>VISHNU</t>
  </si>
  <si>
    <t>Vishvprabha Ventures Ltd</t>
  </si>
  <si>
    <t>VISVEN</t>
  </si>
  <si>
    <t>VISION CINEMAS LTD</t>
  </si>
  <si>
    <t>VISION CORPORATION LTD</t>
  </si>
  <si>
    <t>VISTA PHARMACEUTICALS LTD</t>
  </si>
  <si>
    <t>VISTAR AMAR LTD</t>
  </si>
  <si>
    <t>VITESSE AGRO LTD</t>
  </si>
  <si>
    <t>VIVANTA INDUSTRIES LTD</t>
  </si>
  <si>
    <t>VIVANZA BIOSCIENCES LTD</t>
  </si>
  <si>
    <t>VIVID GLOBAL INDUSTRIES LTD</t>
  </si>
  <si>
    <t>VIVIMED LABS LTD</t>
  </si>
  <si>
    <t>VIVIMEDLAB</t>
  </si>
  <si>
    <t>VIVO BIO TECH LTD</t>
  </si>
  <si>
    <t>VJTF EDUSERVICES LTD</t>
  </si>
  <si>
    <t>VKJ INFRADEVELOPERS LTD</t>
  </si>
  <si>
    <t>VLS FINANCE LTD</t>
  </si>
  <si>
    <t>VLSFINANCE</t>
  </si>
  <si>
    <t>V-MART RETAIL LTD</t>
  </si>
  <si>
    <t>VMART</t>
  </si>
  <si>
    <t>VMS INDUSTRIES LTD</t>
  </si>
  <si>
    <t>VMV HOLIDAYS LTD</t>
  </si>
  <si>
    <t>VODAFONE IDEA LTD</t>
  </si>
  <si>
    <t>IDEA</t>
  </si>
  <si>
    <t>VOITH PAPER FABRICS (INDIA) LTD</t>
  </si>
  <si>
    <t>VOITH PAPER FABRICS INDIA LTD</t>
  </si>
  <si>
    <t>VOLTAIRE LEASING &amp; FINANCE LTD</t>
  </si>
  <si>
    <t>VOLTAMP TRANSFORMERS LTD</t>
  </si>
  <si>
    <t>VOLTAMP</t>
  </si>
  <si>
    <t>VOLTAS LTD</t>
  </si>
  <si>
    <t>VOLTAS</t>
  </si>
  <si>
    <t>VORA CONSTRUCTIONS LTD</t>
  </si>
  <si>
    <t>VRL LOGISTICS LTD</t>
  </si>
  <si>
    <t>VRLLOG</t>
  </si>
  <si>
    <t>VSF PROJECTS LTD</t>
  </si>
  <si>
    <t>VST INDUSTRIES LTD</t>
  </si>
  <si>
    <t>VSTIND</t>
  </si>
  <si>
    <t>VTM LTD</t>
  </si>
  <si>
    <t>VXL INSTRUMENTS LTD.</t>
  </si>
  <si>
    <t>VXLINSTR</t>
  </si>
  <si>
    <t>VYAPAR INDUSTRIES LTD</t>
  </si>
  <si>
    <t>W H BRADY &amp; CO LTD</t>
  </si>
  <si>
    <t>W S INDUSTRIES (INDIA) LTD</t>
  </si>
  <si>
    <t>W S INDUSTRIES I LTD</t>
  </si>
  <si>
    <t>WSI</t>
  </si>
  <si>
    <t>W S INDUSTRIES INDIA LTD</t>
  </si>
  <si>
    <t>W W TECHNOLOGY HOLDINGS LTD</t>
  </si>
  <si>
    <t>WAA SOLAR LTD</t>
  </si>
  <si>
    <t>WABCO (INDIA) LTD</t>
  </si>
  <si>
    <t>WABCO(INDIA)</t>
  </si>
  <si>
    <t>WABCO INDIA LTD</t>
  </si>
  <si>
    <t>WABCOINDIA</t>
  </si>
  <si>
    <t>WAGEND INFRA VENTURE LTD</t>
  </si>
  <si>
    <t>WALCHAND PEOPLEFIRST LTD</t>
  </si>
  <si>
    <t>WALCHANDNAGAR INDUSTRIES LTD</t>
  </si>
  <si>
    <t>WALCHANNAG</t>
  </si>
  <si>
    <t>WALL STREET FINANCE LTD</t>
  </si>
  <si>
    <t>WALLFORT FINANCIAL SERVICES LTD</t>
  </si>
  <si>
    <t>WANBURY LTD</t>
  </si>
  <si>
    <t>WANBURY</t>
  </si>
  <si>
    <t>WARNER MULTIMEDIA LTD</t>
  </si>
  <si>
    <t>WARREN TEA LTD</t>
  </si>
  <si>
    <t>WATERBASE LTD</t>
  </si>
  <si>
    <t>WEALTH FIRST PORTFOLIO MANAGERS LTD</t>
  </si>
  <si>
    <t>WEALTH</t>
  </si>
  <si>
    <t>WEB ELEMENT SOLUTIONS LTD</t>
  </si>
  <si>
    <t>WEBSOL ENERGY SYSTEM LTD</t>
  </si>
  <si>
    <t>WEBELSOLAR</t>
  </si>
  <si>
    <t>WEIZMANN FINCORP LTD</t>
  </si>
  <si>
    <t>WEIZMANN FOREX LTD</t>
  </si>
  <si>
    <t>WEIZFOREX</t>
  </si>
  <si>
    <t>WEIZMANN LTD</t>
  </si>
  <si>
    <t>WEIZMANIND</t>
  </si>
  <si>
    <t>WELCAST STEELS LTD</t>
  </si>
  <si>
    <t>WELCURE DRUGS &amp; PHARMACEUTICALS LTD</t>
  </si>
  <si>
    <t>WELLESLEY CORPORATION LTD</t>
  </si>
  <si>
    <t>WELLNESS NONI LTD</t>
  </si>
  <si>
    <t>WELSPUN (INDIA) LTD</t>
  </si>
  <si>
    <t>WELSPUNIND</t>
  </si>
  <si>
    <t>WELSPUN CORP LTD</t>
  </si>
  <si>
    <t>WELCORP</t>
  </si>
  <si>
    <t>WELSPUN ENTERPRISES LTD</t>
  </si>
  <si>
    <t>WELENT</t>
  </si>
  <si>
    <t>WELSPUN INDIA LTD</t>
  </si>
  <si>
    <t>WELSPUN INVESTMENTS AND COMMERCIALS LTD</t>
  </si>
  <si>
    <t>WELINV</t>
  </si>
  <si>
    <t>WELTERMAN INTERNATIONAL LTD</t>
  </si>
  <si>
    <t>WENDT (INDIA) LTD</t>
  </si>
  <si>
    <t>WENDT</t>
  </si>
  <si>
    <t>WENDT INDIA LTD</t>
  </si>
  <si>
    <t>WEP SOLUTIONS LTD</t>
  </si>
  <si>
    <t>WEST COAST PAPER MILLS LTD</t>
  </si>
  <si>
    <t>WSTCSTPAPR</t>
  </si>
  <si>
    <t>WEST LEISURE RESORTS LTD</t>
  </si>
  <si>
    <t>WESTERN MINISTIL LTD</t>
  </si>
  <si>
    <t>WESTLIFE DEVELOPMENT LTD</t>
  </si>
  <si>
    <t>WHEELS (INDIA) LTD</t>
  </si>
  <si>
    <t>WHEELS</t>
  </si>
  <si>
    <t>WHEELS INDIA LTD</t>
  </si>
  <si>
    <t>WHIRLPOOL OF (INDIA) LTD</t>
  </si>
  <si>
    <t>WHIRLPOOL</t>
  </si>
  <si>
    <t>WHIRLPOOL OF INDIA LTD</t>
  </si>
  <si>
    <t>WHITE ORGANIC AGRO LTD</t>
  </si>
  <si>
    <t>White Organic Retail Ltd</t>
  </si>
  <si>
    <t>WORL</t>
  </si>
  <si>
    <t>WILLIAMSON FINANCIAL SERVICES LTD</t>
  </si>
  <si>
    <t>WILLIAMSON MAGOR &amp; COMPANY LTD</t>
  </si>
  <si>
    <t>WILLAMAGOR</t>
  </si>
  <si>
    <t>WIM PLAST LTD</t>
  </si>
  <si>
    <t>WINDSOR MACHINES LTD</t>
  </si>
  <si>
    <t>WINDMACHIN</t>
  </si>
  <si>
    <t>WINRO COMMERCIAL (INDIA) LTD</t>
  </si>
  <si>
    <t>WINRO COMMERCIAL INDIA LTD</t>
  </si>
  <si>
    <t>WINSOME BREWERIES LTD</t>
  </si>
  <si>
    <t>WINSOME TEXTILE INDUSTRIES LTD</t>
  </si>
  <si>
    <t>WINSOME YARNS LTD</t>
  </si>
  <si>
    <t>WINSOME</t>
  </si>
  <si>
    <t>WINTAC LTD</t>
  </si>
  <si>
    <t>WINY COMMERCIAL &amp; FISCAL SERVICES LTD</t>
  </si>
  <si>
    <t>WIPRO LTD</t>
  </si>
  <si>
    <t>WIPRO</t>
  </si>
  <si>
    <t>WIRES &amp; FABRIKS SA LTD</t>
  </si>
  <si>
    <t>WISEC GLOBAL LTD</t>
  </si>
  <si>
    <t>WOCKHARDT LTD</t>
  </si>
  <si>
    <t>WOCKPHARMA</t>
  </si>
  <si>
    <t>WOMEN NETWORKS LTD</t>
  </si>
  <si>
    <t>WOMENS NEXT LOUNGERIES LTD</t>
  </si>
  <si>
    <t>WONDERLA HOLIDAYS LTD</t>
  </si>
  <si>
    <t>WONDERLA</t>
  </si>
  <si>
    <t>WOODSVILLA LTD</t>
  </si>
  <si>
    <t>WORLDWIDE LEATHER EXPORTS LTD</t>
  </si>
  <si>
    <t>WORTH INVESTMENT &amp; TRADING CO LTD</t>
  </si>
  <si>
    <t>WORTH PERIPHERALS LTD</t>
  </si>
  <si>
    <t>WORTH</t>
  </si>
  <si>
    <t>WPIL LTD</t>
  </si>
  <si>
    <t>XCHANGING SOLUTIONS LTD</t>
  </si>
  <si>
    <t>XCHANGING</t>
  </si>
  <si>
    <t>Xelpmoc Design and Tech Ltd</t>
  </si>
  <si>
    <t>XELPMOC</t>
  </si>
  <si>
    <t>XL ENERGY LTD</t>
  </si>
  <si>
    <t>XLENERGY</t>
  </si>
  <si>
    <t>XPRO (INDIA) LTD</t>
  </si>
  <si>
    <t>XPRO(INDIA)</t>
  </si>
  <si>
    <t>XPRO INDIA LTD</t>
  </si>
  <si>
    <t>XPROINDIA</t>
  </si>
  <si>
    <t>YAMINI INVESTMENTS COMPANY LTD</t>
  </si>
  <si>
    <t>YARN SYNDICATE LTD</t>
  </si>
  <si>
    <t>YASH CHEMEX LTD</t>
  </si>
  <si>
    <t>YASH MANAGEMENT &amp; SATELLITE LTD</t>
  </si>
  <si>
    <t>YASH PAPERS LTD</t>
  </si>
  <si>
    <t>YASHO INDUSTRIES LTD</t>
  </si>
  <si>
    <t>YASHRAJ CONTAINEURS LTD</t>
  </si>
  <si>
    <t>YES BANK LTD</t>
  </si>
  <si>
    <t>YESBANK</t>
  </si>
  <si>
    <t>YKM INDUSTRIES LTD</t>
  </si>
  <si>
    <t>YOGI SUNG-WON (INDIA) LTD</t>
  </si>
  <si>
    <t>YOGI SUNG-WON INDIA LTD</t>
  </si>
  <si>
    <t>YOGYA ENTERPRISES LTD</t>
  </si>
  <si>
    <t>YORK EXPORTS LTD</t>
  </si>
  <si>
    <t>YUG DECOR LTD</t>
  </si>
  <si>
    <t>YUKEN (INDIA) LTD</t>
  </si>
  <si>
    <t>YUKEN INDIA LTD</t>
  </si>
  <si>
    <t>YURANUS INFRASTRUCTURE LTD</t>
  </si>
  <si>
    <t>YUVRAAJ HYGIENE PRODUCTS LTD.</t>
  </si>
  <si>
    <t>YUVRAAJHPL</t>
  </si>
  <si>
    <t>Z F STEERING GEAR (INDIA) LTD</t>
  </si>
  <si>
    <t>Z F STEERING GEAR INDIA LTD</t>
  </si>
  <si>
    <t>ZEAL AQUA LTD</t>
  </si>
  <si>
    <t>ZEE ENTERTAINMENT ENTERPRISES LTD</t>
  </si>
  <si>
    <t>ZEEL</t>
  </si>
  <si>
    <t>ZEE LEARN LTD</t>
  </si>
  <si>
    <t>ZEELEARN</t>
  </si>
  <si>
    <t>ZEE MEDIA CORPORATION LTD</t>
  </si>
  <si>
    <t>ZEEMEDIA</t>
  </si>
  <si>
    <t>ZEN TECHNOLOGIES LTD</t>
  </si>
  <si>
    <t>ZENTEC</t>
  </si>
  <si>
    <t>ZENITH BIRLA (INDIA) LTD</t>
  </si>
  <si>
    <t>ZENITHBIR</t>
  </si>
  <si>
    <t>ZENITH BIRLA INDIA LTD</t>
  </si>
  <si>
    <t>ZENITH EXPORTS LTD</t>
  </si>
  <si>
    <t>ZENITHEXPO</t>
  </si>
  <si>
    <t>ZENITH FIBRES LTD</t>
  </si>
  <si>
    <t>ZENITH HEALTH CARE LTD</t>
  </si>
  <si>
    <t>ZENLABS ETHICA LTD</t>
  </si>
  <si>
    <t>ZENOTECH LABORATORIES LTD</t>
  </si>
  <si>
    <t>ZENSAR TECHNOLOGIES LTD</t>
  </si>
  <si>
    <t>ZENSARTECH</t>
  </si>
  <si>
    <t>ZICOM ELECTRONIC SECURITY SYSTEMS LTD</t>
  </si>
  <si>
    <t>ZICOM</t>
  </si>
  <si>
    <t>ZIM LABORATORIES LTD</t>
  </si>
  <si>
    <t>ZODIAC CLOTHING COMPANY LTD</t>
  </si>
  <si>
    <t>ZODIACLOTH</t>
  </si>
  <si>
    <t>ZODIAC ENERGY LTD</t>
  </si>
  <si>
    <t>ZODIAC</t>
  </si>
  <si>
    <t>ZODIAC JRD- MKJ LTD</t>
  </si>
  <si>
    <t>ZODJRDMKJ</t>
  </si>
  <si>
    <t>Zodiac Ventures LTD</t>
  </si>
  <si>
    <t>ZODIACVEN</t>
  </si>
  <si>
    <t>ZOTA HEALTH CARE LTD</t>
  </si>
  <si>
    <t>ZOTA</t>
  </si>
  <si>
    <t>ZUARI AGRO CHEMICALS LTD</t>
  </si>
  <si>
    <t>ZUARI</t>
  </si>
  <si>
    <t>ZUARI GLOBAL LTD</t>
  </si>
  <si>
    <t>ZUARIGLOB</t>
  </si>
  <si>
    <t>ZYDUS WELLNESS LTD</t>
  </si>
  <si>
    <t>ZYDUSWELL</t>
  </si>
  <si>
    <t>ZYLOG SYSTEMS LTD</t>
  </si>
  <si>
    <t>ZYLOG</t>
  </si>
  <si>
    <t>INDIA LEASE DEVELOPMENT Ltd</t>
  </si>
  <si>
    <t>INDLEASE</t>
  </si>
  <si>
    <t>Kore Foods Ltd</t>
  </si>
  <si>
    <t>KORE</t>
  </si>
  <si>
    <t>GOLD ROCK INVESTMENTS Ltd</t>
  </si>
  <si>
    <t>ZGOLDINV</t>
  </si>
  <si>
    <t>KARTIK INVESTMENTS TRUST Ltd</t>
  </si>
  <si>
    <t>KARTKIN</t>
  </si>
  <si>
    <t>JAYABHARAT CREDIT Ltd</t>
  </si>
  <si>
    <t>JAYBHCR</t>
  </si>
  <si>
    <t>AMALGAMATED ELECTRICITY CO.Ltd</t>
  </si>
  <si>
    <t>AMALGAM</t>
  </si>
  <si>
    <t>Diversified Commercial Services</t>
  </si>
  <si>
    <t>GAEKWAR MILLS Ltd</t>
  </si>
  <si>
    <t>ZGAEKWAR</t>
  </si>
  <si>
    <t>K K Fincorp Limited</t>
  </si>
  <si>
    <t>KKFIN</t>
  </si>
  <si>
    <t>RAJASTHAN PETRO SYNTHETICS Ltd</t>
  </si>
  <si>
    <t>RAJSPTR</t>
  </si>
  <si>
    <t>NORTHERN PROJECTS Ltd</t>
  </si>
  <si>
    <t>NORTHPR</t>
  </si>
  <si>
    <t>ID Info Business Services Ltd</t>
  </si>
  <si>
    <t>IDINFO</t>
  </si>
  <si>
    <t>TRC FINANCIAL SERVICES Ltd</t>
  </si>
  <si>
    <t>TRCFIN</t>
  </si>
  <si>
    <t>SPV Global Trading Ltd</t>
  </si>
  <si>
    <t>SPVGLOBAL</t>
  </si>
  <si>
    <t>ARAVALI SECURITIES &amp; FINANCE Ltd</t>
  </si>
  <si>
    <t>ARAVALIS</t>
  </si>
  <si>
    <t>YASH TRADING &amp; FINANCE Ltd</t>
  </si>
  <si>
    <t>YASTF</t>
  </si>
  <si>
    <t>GAYATRI TISSUE &amp; PAPERS Ltd</t>
  </si>
  <si>
    <t>GYTRIPA</t>
  </si>
  <si>
    <t>GRAND FOUNDRY Ltd</t>
  </si>
  <si>
    <t>GRANDFONRY</t>
  </si>
  <si>
    <t>Smiths &amp; Founders (India) Limited</t>
  </si>
  <si>
    <t>SMFIL</t>
  </si>
  <si>
    <t>MODERN INSULATORS Ltd</t>
  </si>
  <si>
    <t>MODINSU</t>
  </si>
  <si>
    <t>S&amp;S POWER SWITCHGEAR Ltd</t>
  </si>
  <si>
    <t>S&amp;SPOWER</t>
  </si>
  <si>
    <t>SBEC SYSTEMS (INDIA) Ltd</t>
  </si>
  <si>
    <t>SBECSYS</t>
  </si>
  <si>
    <t>VINTRON INFORMATICS Ltd</t>
  </si>
  <si>
    <t>VINTRON</t>
  </si>
  <si>
    <t>SHARAT INDUSTRIES Ltd</t>
  </si>
  <si>
    <t>SHINDL</t>
  </si>
  <si>
    <t>BKV INDUSTRIES Ltd</t>
  </si>
  <si>
    <t>BKV</t>
  </si>
  <si>
    <t>TMT (INDIA) Ltd</t>
  </si>
  <si>
    <t>TMTIND-B1</t>
  </si>
  <si>
    <t>PHARMAIDS PHARMACEUTICALS Ltd</t>
  </si>
  <si>
    <t>PHARMAID</t>
  </si>
  <si>
    <t>SURAJ INDUSTRIES Ltd</t>
  </si>
  <si>
    <t>SURJIND</t>
  </si>
  <si>
    <t>TEXEL INDUSTRIES Ltd</t>
  </si>
  <si>
    <t>TEXELIN</t>
  </si>
  <si>
    <t>Paos Industries Ltd</t>
  </si>
  <si>
    <t>PAOS</t>
  </si>
  <si>
    <t>SIDDHA VENTURES Ltd</t>
  </si>
  <si>
    <t>SIDDHA</t>
  </si>
  <si>
    <t>KIRAN SYNTEX Ltd</t>
  </si>
  <si>
    <t>KIRANSY-B</t>
  </si>
  <si>
    <t>KANSAL FIBRES Ltd</t>
  </si>
  <si>
    <t>KANSAFB</t>
  </si>
  <si>
    <t>Xtglobal Infotech Ltd</t>
  </si>
  <si>
    <t>XTGLOBAL</t>
  </si>
  <si>
    <t>Saffron Industries Limited</t>
  </si>
  <si>
    <t>SAFFRON</t>
  </si>
  <si>
    <t>CENTERAC TECHNOLOGIES Ltd</t>
  </si>
  <si>
    <t>CENTERAC</t>
  </si>
  <si>
    <t>Servoteach Industries Ltd</t>
  </si>
  <si>
    <t>SERVOTEACH</t>
  </si>
  <si>
    <t>SMC CREDITS Ltd</t>
  </si>
  <si>
    <t>SMCREDT</t>
  </si>
  <si>
    <t>RAJ OIL MILLS Ltd</t>
  </si>
  <si>
    <t>RAJOIL</t>
  </si>
  <si>
    <t>Axis Mutual Fund - Axis Gold Exchange Traded Fund</t>
  </si>
  <si>
    <t>AXISGOLD</t>
  </si>
  <si>
    <t>IDBI Mutual Fund - IDBI Gold ETF</t>
  </si>
  <si>
    <t>IDBIGOLD</t>
  </si>
  <si>
    <t>SBI Mutual Fund - SBI Sensex ETF</t>
  </si>
  <si>
    <t>SBISENSEX</t>
  </si>
  <si>
    <t>Motilal Oswal Mutual Fund - Motilal Oswal MOSt Shares Midcap 100 ETF- Growth option</t>
  </si>
  <si>
    <t>M100</t>
  </si>
  <si>
    <t>ICICI Prudential Nifty ETF</t>
  </si>
  <si>
    <t>ICICINIFTY</t>
  </si>
  <si>
    <t>ICICI Prudential Nifty 100 ETF</t>
  </si>
  <si>
    <t>ICICINF100</t>
  </si>
  <si>
    <t>NIPPON INDIA ETF NIFTY 100</t>
  </si>
  <si>
    <t>NETFNIF100</t>
  </si>
  <si>
    <t>Kotak Mahindra Mutual Fund - Kotak Nifty ETF</t>
  </si>
  <si>
    <t>KOTAKNIFTY</t>
  </si>
  <si>
    <t>CPSE ETF</t>
  </si>
  <si>
    <t>CPSEETF</t>
  </si>
  <si>
    <t>Response Informatics Ltd</t>
  </si>
  <si>
    <t>RESPONSINF</t>
  </si>
  <si>
    <t>Quasar India Ltd</t>
  </si>
  <si>
    <t>QUASAR</t>
  </si>
  <si>
    <t>ICICI Prudential Growth Fund Series 1 (Regular Dividend Payout)</t>
  </si>
  <si>
    <t>IPRU2401</t>
  </si>
  <si>
    <t>ICICI Prudential Growth Fund Series 1 (Direct Dividend Option)</t>
  </si>
  <si>
    <t>IPRU8601</t>
  </si>
  <si>
    <t>ICICI Prudential Growth Fund Series 2 (Regular Plan - Dividend Payout Option)</t>
  </si>
  <si>
    <t>IPRU2428</t>
  </si>
  <si>
    <t>ICICI Prudential Growth Fund Series 2 (Direct Plan - Dividend Payout Option)</t>
  </si>
  <si>
    <t>IPRU8628</t>
  </si>
  <si>
    <t>QGO Finance Ltd</t>
  </si>
  <si>
    <t>QGO</t>
  </si>
  <si>
    <t>NIPPON INDIA ETF SENSEX</t>
  </si>
  <si>
    <t>NETFSENSEX</t>
  </si>
  <si>
    <t>ICICI Prudential Growth Fund Series 3 (Regular Plan - Dividend Payout Option)</t>
  </si>
  <si>
    <t>IPRU2511</t>
  </si>
  <si>
    <t>ICICI Prudential Growth Fund Series 3 (Direct Plan - Dividend Payout Option)</t>
  </si>
  <si>
    <t>IPRU8711</t>
  </si>
  <si>
    <t>DSP BlackRock 3 Years Close Ended Equity Fund-Regular- Growth</t>
  </si>
  <si>
    <t>D3YRCEERG</t>
  </si>
  <si>
    <t>DSP BlackRock 3 Years Close Ended Equity Fund-Regular- Dividend Payout</t>
  </si>
  <si>
    <t>D3YRCEERDP</t>
  </si>
  <si>
    <t>DSP BlackRock 3 Years Close Ended Equity Fund- Direct Plan - Growth</t>
  </si>
  <si>
    <t>D3YRCEEDG</t>
  </si>
  <si>
    <t>DSP BlackRock 3 Years Close Ended Equity Fund-Direct Plan - Dividend Payout</t>
  </si>
  <si>
    <t>D3YRCEEDDP</t>
  </si>
  <si>
    <t>SBI Mutual Fund - SBI - ETF BSE 100</t>
  </si>
  <si>
    <t>SETFBSE100</t>
  </si>
  <si>
    <t>Rajputana Investment and Finance Ltd</t>
  </si>
  <si>
    <t>RAJPUTANA</t>
  </si>
  <si>
    <t>Edelweiss Mutual Fund - Edelweiss Exchange Traded Scheme - Nifty ( Nifty EES )</t>
  </si>
  <si>
    <t>NIFTYEES</t>
  </si>
  <si>
    <t>Boston Leasing and Finance Ltd</t>
  </si>
  <si>
    <t>BLFL</t>
  </si>
  <si>
    <t>UTI- SENSEX ETF</t>
  </si>
  <si>
    <t>UTISENSETF</t>
  </si>
  <si>
    <t>UTI NIFTY ETF</t>
  </si>
  <si>
    <t>UTINIFTETF</t>
  </si>
  <si>
    <t>LIC MF EXCHANGE TRADED FUND- NIFTY 50</t>
  </si>
  <si>
    <t>LICNETFN50</t>
  </si>
  <si>
    <t>LIC MF EXCHANGE TRADED FUND- SENSEX</t>
  </si>
  <si>
    <t>LICNETFSEN</t>
  </si>
  <si>
    <t>HDFC Nifty ETF</t>
  </si>
  <si>
    <t>HDFCNIFETF</t>
  </si>
  <si>
    <t>HDFC Sensex ETF - Open Ended Traded Fund</t>
  </si>
  <si>
    <t>SXETF</t>
  </si>
  <si>
    <t>Roxy Exports Ltd</t>
  </si>
  <si>
    <t>ROXY</t>
  </si>
  <si>
    <t>LIC MF Exchange Traded Fund- NIFTY 100</t>
  </si>
  <si>
    <t>LICNFNHGP</t>
  </si>
  <si>
    <t>ICICI Prudential NV20 ETF</t>
  </si>
  <si>
    <t>ICICINV20</t>
  </si>
  <si>
    <t>ICICI Prudential Midcap Select ETF</t>
  </si>
  <si>
    <t>ICICIMCAP</t>
  </si>
  <si>
    <t>BIRLA SUN LIFE SENSEX ETF</t>
  </si>
  <si>
    <t>BSLSENETFG</t>
  </si>
  <si>
    <t>IDFC SENSEX ETF</t>
  </si>
  <si>
    <t>IDFSENSEXE</t>
  </si>
  <si>
    <t>Axis Emerging Opportunities Fund-SR 2 (1400 D)-Direct Plan-Dividend Payout</t>
  </si>
  <si>
    <t>AXISE2D1D</t>
  </si>
  <si>
    <t>Axis Emerging Opportunities Fund-SR 2 (1400 D)-Direct Plan-Growth</t>
  </si>
  <si>
    <t>AXISE2DGG</t>
  </si>
  <si>
    <t>Axis Emerging Opportunities Fund-SR 2 (1400 D)-Regular Plan-Dividend Payout</t>
  </si>
  <si>
    <t>AXISE2DPD</t>
  </si>
  <si>
    <t>Axis Emerging Opportunities Fund-SR 2 (1400 D)-Regular Plan-Growth</t>
  </si>
  <si>
    <t>AXISE2GPG</t>
  </si>
  <si>
    <t>ICICI Prudential Value Fund Series 12 - Dividend Payout Option</t>
  </si>
  <si>
    <t>IPRU2933</t>
  </si>
  <si>
    <t>ICICI Prudential Value Fund Series 12 - Direct Plan Dividend Payout Option</t>
  </si>
  <si>
    <t>IPRU9135</t>
  </si>
  <si>
    <t>ICICI Prudential Value Fund- Series 13- Dividend Payout Option</t>
  </si>
  <si>
    <t>IPRU2955</t>
  </si>
  <si>
    <t>ICICI Prudential Value Fund Series- 13- Direct Plan Dividend Payout Option</t>
  </si>
  <si>
    <t>IPRU9157</t>
  </si>
  <si>
    <t>Axis Equity Advantage Fund- Series 1 Direct Plan- Growth</t>
  </si>
  <si>
    <t>AXISAEDGG</t>
  </si>
  <si>
    <t>Axis Equity Advantage Fund- Series 1 Regular Plan- Growth</t>
  </si>
  <si>
    <t>AXISAEGPG</t>
  </si>
  <si>
    <t>ICICI Prudential Value Fund Series 14 - Cumulative</t>
  </si>
  <si>
    <t>IPRU2969</t>
  </si>
  <si>
    <t>ICICI Prudential Value Fund Series 14 - Dividend Payout</t>
  </si>
  <si>
    <t>IPRU2970</t>
  </si>
  <si>
    <t>ICICI Prudential Value Fund Series 14 - Direct Plan Cumulative</t>
  </si>
  <si>
    <t>IPRU9171</t>
  </si>
  <si>
    <t>ICICI Prudential Value Fund Series 14 - Direct Plan Dividend Payout</t>
  </si>
  <si>
    <t>IPRU9172</t>
  </si>
  <si>
    <t>HDFC EOF- II- 1126D May 2017(1)  plan under HDFC Equity Opportunities Fund- Series 2- Direct</t>
  </si>
  <si>
    <t>HEOFDG1126</t>
  </si>
  <si>
    <t>HDFC EOF - II - 1126D May 2017(1)  plan under HDFC Equity Opportunities Fund - Series 2 - Direct</t>
  </si>
  <si>
    <t>HEOFDD1126</t>
  </si>
  <si>
    <t>HDFC EOF- II - 1126D May 2017(1) plan under HDFC Equity Opportunities Fund - Series2 - Regular</t>
  </si>
  <si>
    <t>HEOFRG1126</t>
  </si>
  <si>
    <t>HDFC EOF - II - 1126D May 2017(1)  plan under HDFC Equity Opportunities Fund - Series 2 - Regular</t>
  </si>
  <si>
    <t>HEOFRD1126</t>
  </si>
  <si>
    <t>ICICI Prudential Nifty Low Vol 30 ETF</t>
  </si>
  <si>
    <t>ICICILOVOL</t>
  </si>
  <si>
    <t>Aditya Birla Sun Life RESURGENT INDIA FUND â€“ SERIES 4 REGULAR GROWTH</t>
  </si>
  <si>
    <t>BSLRIFS4RG</t>
  </si>
  <si>
    <t>Aditya Birla Sun Life RESURGENT INDIA FUND â€“ SERIES 4 REGULAR DIVIDEND</t>
  </si>
  <si>
    <t>BSLRIFS4RD</t>
  </si>
  <si>
    <t>Aditya Birla Sun Life RESURGENT INDIA FUND â€“ SERIES 4 DIRECT GROWTH</t>
  </si>
  <si>
    <t>BSLRIFS4DG</t>
  </si>
  <si>
    <t>Aditya Birla Sun Life RESURGENT INDIA FUND â€“ SERIES 4 DIRECT DIVIDEND</t>
  </si>
  <si>
    <t>BSLRIFS4DD</t>
  </si>
  <si>
    <t>ICICI PRUDENTIAL VALUE FUND-SERIES 15-CUMULATIVE</t>
  </si>
  <si>
    <t>IPRU2987</t>
  </si>
  <si>
    <t>ICICI PRUDENTIAL VALUE FUND-SERIES 15-DIVIDEND PAYOUT</t>
  </si>
  <si>
    <t>IPRU2988</t>
  </si>
  <si>
    <t>ICICI PRUDENTIAL VALUE FUND-SERIES 15-DIRECT PLAN CUMULATIVE</t>
  </si>
  <si>
    <t>IPRU9189</t>
  </si>
  <si>
    <t>ICICI PRUDENTIAL VALUE FUND-SERIES 15-DIRECT PLAN DIVIDEND PAYOUT</t>
  </si>
  <si>
    <t>IPRU9190</t>
  </si>
  <si>
    <t>HDFC EQUITY OPPORTUNITIES FUND-II-1100D JUNE 2017(1) SERIES 2-DIRECT OPTION-GROWTH OPTION</t>
  </si>
  <si>
    <t>HEOFDG1100</t>
  </si>
  <si>
    <t>HDFC EQUITY OPPORTUNITIES FUND-II-1100D JUNE 2017(1) SERIES 2-DIRECT OPTION-DIVIDEND PAYOUT OPTION</t>
  </si>
  <si>
    <t>HEOFDD1100</t>
  </si>
  <si>
    <t>HDFC EQUITY OPPORTUNITIES FUND-II-1100D JUNE 2017(1) SERIES 2-REGULAR OPTION-GROWTH OPTION</t>
  </si>
  <si>
    <t>HEOFRG1100</t>
  </si>
  <si>
    <t>HDFC EQUITY OPPORTUNITIES FUND-II-1100D JUNE 2017(1) SERIES 2-REGULAR OPTION-DIVIDEND PAYOUT OPTION</t>
  </si>
  <si>
    <t>HEOFRD1100</t>
  </si>
  <si>
    <t>UTI Nifty Next 50 ETF</t>
  </si>
  <si>
    <t>UTINEXT50</t>
  </si>
  <si>
    <t>Axis Equity Advantage Fund - Series 2 Direct Plan - Growth</t>
  </si>
  <si>
    <t>AXISAHDGG</t>
  </si>
  <si>
    <t>Axis Equity Advantage Fund - Series 2 Regular Plan - Growth</t>
  </si>
  <si>
    <t>AXISAHGPG</t>
  </si>
  <si>
    <t>ICICI Prudential Value Fund - Series 16 - Cumulative Option</t>
  </si>
  <si>
    <t>IPRU2991</t>
  </si>
  <si>
    <t>ICICI Prudential Value Fund - Series 16 - Dividend Payout Option</t>
  </si>
  <si>
    <t>IPRU2992</t>
  </si>
  <si>
    <t>ICICI Prudential Value Fund - Series 16 - Direct Plan Cumulative Option</t>
  </si>
  <si>
    <t>IPRU9193</t>
  </si>
  <si>
    <t>ICICI Prudential Value Fund - Series 16 - Direct Plan Dividend Payout Option</t>
  </si>
  <si>
    <t>IPRU9194</t>
  </si>
  <si>
    <t>ICICI PRUDENTIAL VALUE FUND SERIES 17 - CUMULATIVE OPTION</t>
  </si>
  <si>
    <t>IPRU3003</t>
  </si>
  <si>
    <t>ICICI PRUDENTIAL VALUE FUND SERIES 17 - DIVIDEND OPTION</t>
  </si>
  <si>
    <t>IPRU3004</t>
  </si>
  <si>
    <t>ICICI PRUDENTIAL VALUE FUND SERIES 17 - DIRECT PLAN CUMULATIVE OPTION</t>
  </si>
  <si>
    <t>IPRU9205</t>
  </si>
  <si>
    <t>ICICI PRUDENTIAL VALUE FUND SERIES 17 - DIRECT PLAN DIVIDEND OPTION</t>
  </si>
  <si>
    <t>IPRU9206</t>
  </si>
  <si>
    <t>Aditya Birla Sun Life Resurgent India Fund - Series 5 - Regular Plan Growth</t>
  </si>
  <si>
    <t>ABSLRIF5RG</t>
  </si>
  <si>
    <t>Aditya Birla Sun Life Resurgent India Fund - Series 5 - Regular Plan Dividend Payout</t>
  </si>
  <si>
    <t>ABSLRIF5RD</t>
  </si>
  <si>
    <t>Aditya Birla Sun Life Resurgent India Fund - Series 5 - Direct Plan Growth</t>
  </si>
  <si>
    <t>ABSLRIF5DG</t>
  </si>
  <si>
    <t>Aditya Birla Sun Life Resurgent India Fund - Series 5 - Direct Plan Dividend Payout</t>
  </si>
  <si>
    <t>ABSLRIF5DD</t>
  </si>
  <si>
    <t>ICICI Prudential Value Fund Series 18 - Cumulative Option</t>
  </si>
  <si>
    <t>IPRU3013</t>
  </si>
  <si>
    <t>ICICI Prudential Value Fund Series 18 - Dividend Payout Option</t>
  </si>
  <si>
    <t>IPRU3014</t>
  </si>
  <si>
    <t>ICICI Prudential Value Fund Series 18 - Direct Plan Cumulative Option</t>
  </si>
  <si>
    <t>IPRU9215</t>
  </si>
  <si>
    <t>ICICI Prudential Value Fund Series 18 - Direct Plan Dividend Payout Option</t>
  </si>
  <si>
    <t>IPRU9216</t>
  </si>
  <si>
    <t>NIPPON INDIA MUTUAL FUND  CAPITAL BUILDER FD SR B DR DVP 06JN21</t>
  </si>
  <si>
    <t>NCBFIVBDD</t>
  </si>
  <si>
    <t>NIPPON INDIA MUTUAL FUND  CAPITAL BUILDER FD SR B DR GWTH 06JN21</t>
  </si>
  <si>
    <t>NCBFIVBDG</t>
  </si>
  <si>
    <t>NIPPON INDIA MUTUAL FUND  CAPITAL BUILDER FD SR B RG DVP 06JN21</t>
  </si>
  <si>
    <t>NCBFIVBD</t>
  </si>
  <si>
    <t>NIPPON INDIA MUTUAL FUND  CAPITAL BUILDER FD SR B RG GWTH 06JN21</t>
  </si>
  <si>
    <t>NCBFIVBG</t>
  </si>
  <si>
    <t>BHARAT 22 ETF - ICICI Prudential AMC</t>
  </si>
  <si>
    <t>ICICIB22</t>
  </si>
  <si>
    <t>HDFC HOF-I-1140D November 2017(1) - Direct Option - Growth Option</t>
  </si>
  <si>
    <t>HHOF1140DG</t>
  </si>
  <si>
    <t>HDFC HOF-I-1140D November 2017(1) - Direct Option - Dividend Payout Option</t>
  </si>
  <si>
    <t>HHOF1140DD</t>
  </si>
  <si>
    <t>HDFC HOF-I-1140D November 2017(1) - Regular Option - Growth Option</t>
  </si>
  <si>
    <t>HHOF1140RG</t>
  </si>
  <si>
    <t>HDFC HOF-I-1140D November 2017(1) - Regular  Option - Dividend Payout Option</t>
  </si>
  <si>
    <t>HHOF1140RD</t>
  </si>
  <si>
    <t>DSP BLACKROCK A.C.E. Fund Series 1 - Regular Growth</t>
  </si>
  <si>
    <t>DACEFRG</t>
  </si>
  <si>
    <t>DSP BLACKROCK A.C.E. Fund Series 1 - Regular-Dividend Payout</t>
  </si>
  <si>
    <t>DACEFRDP</t>
  </si>
  <si>
    <t>DSP BLACKROCK A.C.E. Fund Series 1 - Direct Growth</t>
  </si>
  <si>
    <t>DACEFDG</t>
  </si>
  <si>
    <t>DSP BLACKROCK A.C.E. Fund Series 1 - Direct - Dividend Payout</t>
  </si>
  <si>
    <t>DACEFDDP</t>
  </si>
  <si>
    <t>NIPPON INDIA MUTUAL FUND  CAPITAL BUILDER FD IV SR C DR DVP 20MR21</t>
  </si>
  <si>
    <t>NCBFIVBCD</t>
  </si>
  <si>
    <t>NIPPON INDIA MUTUAL FUND  CAPITAL BUILDER FD IV SR C RG GWTH 20MR21</t>
  </si>
  <si>
    <t>NCBFIVCG</t>
  </si>
  <si>
    <t>NIPPON INDIA MUTUAL FUND  CAPITAL BUILDER FD IV SR C DR GWTH 20MR21</t>
  </si>
  <si>
    <t>NCBFIVBCG</t>
  </si>
  <si>
    <t>NIPPON INDIA MUTUAL FUND  CAPITAL BUILDER FD IV SR C RG DVP 20MR21</t>
  </si>
  <si>
    <t>NCBFIVCD</t>
  </si>
  <si>
    <t>ICICI PRUDENTIAL VALUE FUND - SERIES 19 - CUMULATIVE OPTION</t>
  </si>
  <si>
    <t>IPRU3018</t>
  </si>
  <si>
    <t>ICICI PRUDENTIAL VALUE FUND - SERIES 19  - DIVIDEND PAYOUT OPTION</t>
  </si>
  <si>
    <t>IPRU3019</t>
  </si>
  <si>
    <t>ICICI PRUDENTIAL VALUE FUND - SERIES 19  - DIRECT PLAN CUMULATIVE OPTION</t>
  </si>
  <si>
    <t>IPRU9220</t>
  </si>
  <si>
    <t>ICICI PRUDENTIAL VALUE FUND - SERIES 19  -DIRECT PLAN DIVIDEND PAYOUT OPTION</t>
  </si>
  <si>
    <t>IPRU9221</t>
  </si>
  <si>
    <t>NIPPON INDIA MUTUAL FUND  CAPITAL BUILDER FD IV SRD DR DVP 18JN21</t>
  </si>
  <si>
    <t>NCBFIVDDD</t>
  </si>
  <si>
    <t>NIPPON INDIA MUTUAL FUND  CAPITAL BUILDER FD IV SRD RG GWTH 18JN21</t>
  </si>
  <si>
    <t>NCBFIVDG</t>
  </si>
  <si>
    <t>NIPPON INDIA MUTUAL FUND  CAPITAL BUILDER FD IV SRD DR GWTH 18JN21</t>
  </si>
  <si>
    <t>NCBFIVDDG</t>
  </si>
  <si>
    <t>NIPPON INDIA MUTUAL FUND  CAPITAL BUILDER FD IV SRD RG DVP 18JN21</t>
  </si>
  <si>
    <t>NCBFIVDD</t>
  </si>
  <si>
    <t>ICICI Prudential Value Fund - Series 20 - Cumulative Option</t>
  </si>
  <si>
    <t>IPRU3034</t>
  </si>
  <si>
    <t>ICICI Prudential Value Fund - Series 20 - Dividend Option</t>
  </si>
  <si>
    <t>IPRU3035</t>
  </si>
  <si>
    <t>ICICI Prudential Value Fund - Series 20 - Direct Plan Cumulative Option</t>
  </si>
  <si>
    <t>IPRU9236</t>
  </si>
  <si>
    <t>ICICI Prudential Value Fund - Series 20 - Direct Plan Dividend Option</t>
  </si>
  <si>
    <t>IPRU9237</t>
  </si>
  <si>
    <t>Kotak India Growth Fund   Series 4 - Regular Plan Growth Option</t>
  </si>
  <si>
    <t>KTKIND4RG</t>
  </si>
  <si>
    <t>Kotak India Growth Fund   Series 4 - Regular Plan Dividend Option</t>
  </si>
  <si>
    <t>KTKIND4RD</t>
  </si>
  <si>
    <t>KOTAK INDIA GROWTH FUND SERIES 4 DIRECT PLAN DIVIDEND OPTION</t>
  </si>
  <si>
    <t>KTKIND4DD</t>
  </si>
  <si>
    <t>Kotak India Growth Fund   Series 4 - Direct Plan Growth Option</t>
  </si>
  <si>
    <t>KTKIND4DG</t>
  </si>
  <si>
    <t>Axis Capital Builder Fund - Series 1 (1540 Days) - Direct Plan  - Dividend Payout</t>
  </si>
  <si>
    <t>AXISCBD1D</t>
  </si>
  <si>
    <t>Axis Capital Builder Fund - Series 1 (1540 Days) - Direct Plan  - Growth</t>
  </si>
  <si>
    <t>AXISCBDGG</t>
  </si>
  <si>
    <t>Axis Capital Builder Fund - Series 1 (1540 Days) - Regular Plan  - Dividend Payout</t>
  </si>
  <si>
    <t>AXISCBDPD</t>
  </si>
  <si>
    <t>Axis Capital Builder Fund - Series 1 (1540 Days) - Regular Plan  - Growth</t>
  </si>
  <si>
    <t>AXISCBGPG</t>
  </si>
  <si>
    <t>DSP BlackRock A C E Fund - Series 2 - Regular Plan - Growth Option</t>
  </si>
  <si>
    <t>DACE2RG</t>
  </si>
  <si>
    <t>DSP BlackRock A C E Fund - Series 2 - Regular Plan - Dividend Payout Option</t>
  </si>
  <si>
    <t>DACE2RDP</t>
  </si>
  <si>
    <t>DSP BlackRock A C E Fund - Series 2 - Direct Plan - Growth Option</t>
  </si>
  <si>
    <t>DACE2DG</t>
  </si>
  <si>
    <t>DSP BlackRock A C E Fund - Series 2 - Direct Plan - Dividend Payout  Option</t>
  </si>
  <si>
    <t>DACE2DDP</t>
  </si>
  <si>
    <t>ADITYA BIRLA SUN LIFE RESURGENT INDIA FUND - SERIES 6- REGULAR PLAN- GROWTH</t>
  </si>
  <si>
    <t>ABSLRIF6RG</t>
  </si>
  <si>
    <t>ADITYA BIRLA SUN LIFE RESURGENT INDIA FUND - SERIES 6- REGULAR PLAN- DIVIDEND PAYOUT</t>
  </si>
  <si>
    <t>ABSLRIF6RD</t>
  </si>
  <si>
    <t>ADITYA BIRLA SUN LIFE RESURGENT INDIA FUND - SERIES 6- DIRECT PLAN- GROWTH</t>
  </si>
  <si>
    <t>ABSLRIF6DG</t>
  </si>
  <si>
    <t>ADITYA BIRLA SUN LIFE RESURGENT INDIA FUND - SERIES 6- DIRECT PLAN- DIVIDEND PAYOUT</t>
  </si>
  <si>
    <t>ABSLRIF6DD</t>
  </si>
  <si>
    <t>Aditya Birla Sun Life Resurgent India Fund - Series 7 - Regular Plan - Growth Option</t>
  </si>
  <si>
    <t>ABSLRIF7RG</t>
  </si>
  <si>
    <t>Aditya Birla Sun Life Resurgent India Fund - Series 7 - Regular Plan - Dividend Payout</t>
  </si>
  <si>
    <t>ABSLRIF7RD</t>
  </si>
  <si>
    <t>Aditya Birla Sun Life Resurgent India Fund - Series 7 - Direct Plan - Growth Option</t>
  </si>
  <si>
    <t>ABSLRIF7DG</t>
  </si>
  <si>
    <t>Aditya Birla Sun Life Resurgent India Fund - Series 7 - Direct Plan - Dividend Payout</t>
  </si>
  <si>
    <t>ABSLRIF7DD</t>
  </si>
  <si>
    <t>IndInfravit Trust</t>
  </si>
  <si>
    <t>INDINFR</t>
  </si>
  <si>
    <t>ICICI Prudential Bharat Consumption Fund - Series 2 - Cumulative Option</t>
  </si>
  <si>
    <t>IPRU3095</t>
  </si>
  <si>
    <t>ICICI Prudential Bharat Consumption Fund - Series 2 - Dividend Option</t>
  </si>
  <si>
    <t>IPRU3096</t>
  </si>
  <si>
    <t>ICICI Prudential Bharat Consumption Fund - Series 2 - Direct Plan Cumulative Option</t>
  </si>
  <si>
    <t>IPRU9297</t>
  </si>
  <si>
    <t>ICICI Prudential Bharat Consumption Fund - Series 2 - Direct Plan Dividend Option</t>
  </si>
  <si>
    <t>IPRU9298</t>
  </si>
  <si>
    <t>ICICI Prudential S&amp;P BSE 500 ETF</t>
  </si>
  <si>
    <t>ICICI500</t>
  </si>
  <si>
    <t>Kotak India Growth Fund Series 5 - Regular Plan - Growth Option</t>
  </si>
  <si>
    <t>KTKIND5RG</t>
  </si>
  <si>
    <t>Kotak India Growth Fund Series 5 - Regular Plan - Dividend Option</t>
  </si>
  <si>
    <t>KTKIND5RD</t>
  </si>
  <si>
    <t>Kotak India Growth Fund Series 5 - Direct Plan - Growth Option</t>
  </si>
  <si>
    <t>KTKIND5DG</t>
  </si>
  <si>
    <t>Kotak India Growth Fund Series 5 - Direct Plan - Dividend Option</t>
  </si>
  <si>
    <t>KTKIND5DD</t>
  </si>
  <si>
    <t>ICICI Prudential Bharat Consumption Fund  - Series 3 - Cumulative Option</t>
  </si>
  <si>
    <t>IPRU3143</t>
  </si>
  <si>
    <t>ICICI Prudential Bharat Consumption Fund  - Series 3 - Dividend Payout Option</t>
  </si>
  <si>
    <t>IPRU3144</t>
  </si>
  <si>
    <t>ICICI Prudential Bharat Consumption Fund  - Series 3 -  Direct Plan - Cumulative Option</t>
  </si>
  <si>
    <t>IPRU9345</t>
  </si>
  <si>
    <t>ICICI Prudential Bharat Consumption Fund  - Series 3 - Direct Plan - Dividend Payout Option</t>
  </si>
  <si>
    <t>IPRU9346</t>
  </si>
  <si>
    <t>Tata Vaue Fund Series 1 - Regular Plan - Dividend Payout Option</t>
  </si>
  <si>
    <t>TVF1D</t>
  </si>
  <si>
    <t>Tata Vaue Fund Series 1 - Direct Plan - Dividend Payout Option</t>
  </si>
  <si>
    <t>TVF1DZ</t>
  </si>
  <si>
    <t>Tata Vaue Fund Series 1 - Regular Plan - Growth Option</t>
  </si>
  <si>
    <t>TVF1G</t>
  </si>
  <si>
    <t>Tata Vaue Fund Series 1 - Direct Plan - Growth Option</t>
  </si>
  <si>
    <t>TVF1GZ</t>
  </si>
  <si>
    <t>IDFC Equity Opportunity - Series 6 - Regular Plan - Growth Option</t>
  </si>
  <si>
    <t>IDFCEOS6RG</t>
  </si>
  <si>
    <t>IDFC Equity Opportunity - Series 6 - Regular Plan - Dividend Payout  Option</t>
  </si>
  <si>
    <t>IDFCEOS6RD</t>
  </si>
  <si>
    <t>IDFC Equity Opportunity - Series 6 - Direct Plan - Growth Option</t>
  </si>
  <si>
    <t>IDFCEOS6DG</t>
  </si>
  <si>
    <t>IDFC Equity Opportunity - Series 6 - Direct Plan - Dividend Payout Option</t>
  </si>
  <si>
    <t>IDFCEOS6DD</t>
  </si>
  <si>
    <t>TATA Value Fund Series  2 - Regular Plan  - Dividend Payout Option</t>
  </si>
  <si>
    <t>TVF2D</t>
  </si>
  <si>
    <t>TATA Value Fund Series  2 - Direct Plan  - Dividend Payout Option</t>
  </si>
  <si>
    <t>TVF2DZ</t>
  </si>
  <si>
    <t>TATA Value Fund Series  2 - Regular  Plan  - Growth Option</t>
  </si>
  <si>
    <t>TVF2G</t>
  </si>
  <si>
    <t>TATA Value Fund Series  2 - Direct Plan  - Growth Option</t>
  </si>
  <si>
    <t>TVF2GZ</t>
  </si>
  <si>
    <t>ICICI PRU Bharat Consumption Fund - Sr 4 - Cumulative</t>
  </si>
  <si>
    <t>IPRU3168</t>
  </si>
  <si>
    <t>ICICI PRU Bharat Consumption Fund - Sr 4 - Dividend Payout Option</t>
  </si>
  <si>
    <t>IPRU3169</t>
  </si>
  <si>
    <t>ICICI PRU Bharat Consumption Fund - Sr 4 - Direct Plan Cumulative</t>
  </si>
  <si>
    <t>IPRU9370</t>
  </si>
  <si>
    <t>ICICI PRU Bharat Consumption Fund - Sr 4 - Direct Plan Dividend Payout</t>
  </si>
  <si>
    <t>IPRU9371</t>
  </si>
  <si>
    <t>ICICI Prudential Nifty Next 50 ETF</t>
  </si>
  <si>
    <t>ICICINXT50</t>
  </si>
  <si>
    <t>Kotak India Growth Fund Series 7 - Regular Plan - Growth Option</t>
  </si>
  <si>
    <t>KTKIND7RG</t>
  </si>
  <si>
    <t>Kotak India Growth Fund Series 7 - Regular Plan - Dividend Option</t>
  </si>
  <si>
    <t>KTKIND7RD</t>
  </si>
  <si>
    <t>Kotak India Growth Fund Series 7 - Direct Plan - Growth Option</t>
  </si>
  <si>
    <t>KTKIND7DG</t>
  </si>
  <si>
    <t>Kotak India Growth Fund Series 7 - Direct Plan - Dividend Option</t>
  </si>
  <si>
    <t>KTKIND7DD</t>
  </si>
  <si>
    <t>SBI - ETF - SENSEX NEXT 50</t>
  </si>
  <si>
    <t>SETFSN50</t>
  </si>
  <si>
    <t>NIPPON INDIA MUTUAL FUND  INDIA OPPT FD  SR A RG GWTH31JN22</t>
  </si>
  <si>
    <t>NIOSAG</t>
  </si>
  <si>
    <t>NIPPON INDIA MUTUAL FUND  INDIA OPPT FD  SR A RG DVP31JN22</t>
  </si>
  <si>
    <t>NIOSAD</t>
  </si>
  <si>
    <t>NIPPON INDIA MUTUAL FUND  INDIA OPPT FD  SR A DR GWTH31JN22</t>
  </si>
  <si>
    <t>NIOSADG</t>
  </si>
  <si>
    <t>NIPPON INDIA MUTUAL FUND  INDIA OPPT FD  SR A DR DVP31JN22</t>
  </si>
  <si>
    <t>NIOSADD</t>
  </si>
  <si>
    <t>MIRAE ASSET NIFTY 50 ETF (MAN50ETF)</t>
  </si>
  <si>
    <t>MAN50ETF</t>
  </si>
  <si>
    <t>ICICI Prudential Bharat Consumption Fund - Series 5 - Cumulative Option</t>
  </si>
  <si>
    <t>IPRU3218</t>
  </si>
  <si>
    <t>ICICI Prudential Bharat Consumption Fund - Series 5 - Dividend Payout Option</t>
  </si>
  <si>
    <t>IPRU3219</t>
  </si>
  <si>
    <t>ICICI Prudential Bharat Consumption Fund - Series 5 -  Direct Plan - Cumulative Option</t>
  </si>
  <si>
    <t>IPRU9420</t>
  </si>
  <si>
    <t>ICICI Prudential Bharat Consumption Fund - Series 5 -  Direct Plan - Dividend Payout  Option</t>
  </si>
  <si>
    <t>IPRU9421</t>
  </si>
  <si>
    <t>Aditya Birla Sun Life Nifty Next 50 ETF</t>
  </si>
  <si>
    <t>ABSLNN50ET</t>
  </si>
  <si>
    <t>Axis&amp;#160;Capital&amp;#160;Builder&amp;#160;Fund&amp;#160;-&amp;#160;Series&amp;#160;4&amp;#160;(1582&amp;#160;days)&amp;#160;-</t>
  </si>
  <si>
    <t>AXISCCDID</t>
  </si>
  <si>
    <t>Axis&amp;#160;Capital&amp;#160;Builder&amp;#160;Fund&amp;#160;-&amp;#160;Series&amp;#160;4&amp;#160;(1582&amp;#160;days)&amp;#160;-Direct&amp;#160;Plan&amp;#160;-&amp;#160;Growth&amp;#160;Option</t>
  </si>
  <si>
    <t>AXISCCDGG</t>
  </si>
  <si>
    <t>Axis&amp;#160;Capital&amp;#160;Builder&amp;#160;Fund&amp;#160;-&amp;#160;Series&amp;#160;4&amp;#160;(1582&amp;#160;days)&amp;#160;-Regular&amp;#160;Plan&amp;#160;-&amp;#160;Dividend&amp;#160;Payout&amp;#160;Option</t>
  </si>
  <si>
    <t>AXISCCDPD</t>
  </si>
  <si>
    <t>Axis&amp;#160;Capital&amp;#160;Builder&amp;#160;Fund&amp;#160;-&amp;#160;Series&amp;#160;4&amp;#160;(1582&amp;#160;days)&amp;#160;- Regular&amp;#160;Plan&amp;#160;-&amp;#160;Growth&amp;#160;Option</t>
  </si>
  <si>
    <t>AXISCCGPG</t>
  </si>
  <si>
    <t>UTI S&amp;P BSE Sensex Next 50 ETF</t>
  </si>
  <si>
    <t>UTISXN50</t>
  </si>
  <si>
    <t>India Infrastructure Trust</t>
  </si>
  <si>
    <t>INFRATRUST</t>
  </si>
  <si>
    <t>Parshva Enterprises Ltd</t>
  </si>
  <si>
    <t>PARSHVA</t>
  </si>
  <si>
    <t>Anand Rayons Ltd</t>
  </si>
  <si>
    <t>ARL</t>
  </si>
  <si>
    <t>Earum Pharmaceuticals Ltd</t>
  </si>
  <si>
    <t>EARUM</t>
  </si>
  <si>
    <t>SBC Exports Ltd</t>
  </si>
  <si>
    <t>SBC</t>
  </si>
  <si>
    <t>IndiaMART InterMESH Ltd</t>
  </si>
  <si>
    <t>INDIAMART</t>
  </si>
  <si>
    <t>City Pulse Multiplex Ltd</t>
  </si>
  <si>
    <t>CPML</t>
  </si>
  <si>
    <t>SK International Export Ltd</t>
  </si>
  <si>
    <t>SKIEL</t>
  </si>
  <si>
    <t>DCM Nouvelle Ltd</t>
  </si>
  <si>
    <t>DCMNVL</t>
  </si>
  <si>
    <t>ICICI Prudential Bank ETF</t>
  </si>
  <si>
    <t>ICICIBANKN</t>
  </si>
  <si>
    <t>NIPPON INDIA ETF SENSEX NEXT 50</t>
  </si>
  <si>
    <t>NETFSNX150</t>
  </si>
  <si>
    <t>Affle (India) Ltd</t>
  </si>
  <si>
    <t>AFFLE</t>
  </si>
  <si>
    <t>Seacoast Shipping Services Ltd</t>
  </si>
  <si>
    <t>SEACOAST</t>
  </si>
  <si>
    <t>ICICI Prudential Private Banks ETF</t>
  </si>
  <si>
    <t>ICICIBANKP</t>
  </si>
  <si>
    <t>Spandana Sphoorty Financial Ltd</t>
  </si>
  <si>
    <t>SPANDANA</t>
  </si>
  <si>
    <t>Sterling and Wilson Solar Ltd</t>
  </si>
  <si>
    <t>SWSOLAR</t>
  </si>
  <si>
    <t>Transpact Enterprises Ltd</t>
  </si>
  <si>
    <t>TRANSPACT</t>
  </si>
  <si>
    <t>Alphalogic Techsys Ltd</t>
  </si>
  <si>
    <t>ALPHALOGIC</t>
  </si>
  <si>
    <t>Novateor Research Laboratories Ltd</t>
  </si>
  <si>
    <t>NOVATEOR</t>
  </si>
  <si>
    <t>IIFL Wealth Management Ltd</t>
  </si>
  <si>
    <t>IIFLWAM</t>
  </si>
  <si>
    <t>IIFL Securities Ltd</t>
  </si>
  <si>
    <t>IIFLSEC</t>
  </si>
  <si>
    <t>APM Finvest Ltd</t>
  </si>
  <si>
    <t>APMFINVEST</t>
  </si>
  <si>
    <t>Misquita Engineering Ltd</t>
  </si>
  <si>
    <t>MISQUITA</t>
  </si>
  <si>
    <t>Galactico Corporate Services Ltd</t>
  </si>
  <si>
    <t>GALACTICO</t>
  </si>
  <si>
    <t>Ellora Trading Ltd</t>
  </si>
  <si>
    <t>ELLORATRAD</t>
  </si>
  <si>
    <t>NIPPON INDIA EQUITY SAVINGS FUND - SEGREGATED PORTFOLIO 1 - DIVIDEND PLANDIVIDEND PAYOUT</t>
  </si>
  <si>
    <t>NIESSPJ</t>
  </si>
  <si>
    <t>NIPPON INDIA EQUITY SAVINGS FUND - SEGREGATED PORTFOLIO 1 - DIRECT QUARTERLY DIVIDEND PLAN REINVESTMENT</t>
  </si>
  <si>
    <t>NIESSPI</t>
  </si>
  <si>
    <t>NIPPON INDIA EQUITY SAVINGS FUND - SEGREGATED PORTFOLIO 1 - DIRECT BONUS PLAN BONUS</t>
  </si>
  <si>
    <t>NIESSPB</t>
  </si>
  <si>
    <t>NIPPON INDIA EQUITY SAVINGS FUND - SEGREGATED PORTFOLIO 1 - QUARTERLY DIVIDEND PLANDIVIDEND PAYOUT</t>
  </si>
  <si>
    <t>NIESSPO</t>
  </si>
  <si>
    <t>NIPPON INDIA EQUITY SAVINGS FUND - SEGREGATED PORTFOLIO 1 - DIRECT DIVIDEND PLAN DIVIDEND PAYOUT</t>
  </si>
  <si>
    <t>NIESSPC</t>
  </si>
  <si>
    <t>NIPPON INDIA EQUITY SAVINGS FUND - SEGREGATED PORTFOLIO 1 - QUARTERLY DIVIDEND PLAN REINVESTMENT</t>
  </si>
  <si>
    <t>NIESSPP</t>
  </si>
  <si>
    <t>NIPPON INDIA EQUITY SAVINGS FUND - SEGREGATED PORTFOLIO 1 - BONUS PLANBONUS</t>
  </si>
  <si>
    <t>NIESSPA</t>
  </si>
  <si>
    <t>NIPPON INDIA EQUITY SAVINGS FUND - SEGREGATED PORTFOLIO 1 - DIRECT MONTHLY DIVIDEND PLAN REINVESTMENT</t>
  </si>
  <si>
    <t>NIESSPG</t>
  </si>
  <si>
    <t>Gujarat Fluorochemicals Ltd</t>
  </si>
  <si>
    <t>FLUOROCHEM</t>
  </si>
  <si>
    <t>NIPPON INDIA EQUITY HYBRID FUND -&amp;#160;SEGREGATED PORTFOLIO 1- DIRECT DIVIDEND PLAN REINVESTMENT</t>
  </si>
  <si>
    <t>NIEHSPA</t>
  </si>
  <si>
    <t>NIPPON INDIA EQUITY HYBRID FUND -&amp;#160;SEGREGATED PORTFOLIO 1 - DIRECT MONTHLY DIVIDEND PLAN DIVIDEND PAYOUT</t>
  </si>
  <si>
    <t>NIEHSPB</t>
  </si>
  <si>
    <t>NIPPON INDIA EQUITY HYBRID FUND -&amp;#160;SEGREGATED PORTFOLIO 1 - DIRECT MONTHLY DIVIDEND PLAN REINVESTMENT</t>
  </si>
  <si>
    <t>NIEHSPC</t>
  </si>
  <si>
    <t>NIPPON INDIA EQUITY HYBRID FUND -&amp;#160;SEGREGATED PORTFOLIO 1 - QUARTERLY DIVIDEND PLAN REINVESTMENT</t>
  </si>
  <si>
    <t>NIEHSPF</t>
  </si>
  <si>
    <t>NIPPON INDIA EQUITY HYBRID FUND -&amp;#160;SEGREGATED PORTFOLIO 1 - DIRECT QUARTERLY DIVIDEND PLAN DIVIDEND PAYOUT</t>
  </si>
  <si>
    <t>NIEHSPI</t>
  </si>
  <si>
    <t>NIPPON INDIA EQUITY HYBRID FUND -&amp;#160;SEGREGATED PORTFOLIO 1 - DIRECT QUARTERLY DIVIDEND PLAN REINVESTMENT</t>
  </si>
  <si>
    <t>NIEHSPK</t>
  </si>
  <si>
    <t>NIPPON INDIA EQUITY HYBRID FUND -&amp;#160;SEGREGATED PORTFOLIO 1 - DIRECT DIVIDEND PLAN DIVIDEND PAYOUT</t>
  </si>
  <si>
    <t>NIEHSPM</t>
  </si>
  <si>
    <t>NIPPON INDIA EQUITY HYBRID FUND -&amp;#160;SEGREGATED PORTFOLIO 1 - MONTHLY DIVIDEND PLAN REINVESTMENT</t>
  </si>
  <si>
    <t>NIEHSPN</t>
  </si>
  <si>
    <t>Indian Railway Catering and Tourism Corporation Ltd</t>
  </si>
  <si>
    <t>IRCTC</t>
  </si>
  <si>
    <t>NIPPON INDIA EQUITY SAVINGS FUND - SEGREGATED PORTFOLIO 1 - DIRECT DIVIDEND PLAN REINVESTMENT</t>
  </si>
  <si>
    <t>NIESSPD</t>
  </si>
  <si>
    <t>NIPPON INDIA EQUITY SAVINGS FUND - SEGREGATED PORTFOLIO 1 - DIRECT GROWTH PLAN GROWTH</t>
  </si>
  <si>
    <t>NIESSPE</t>
  </si>
  <si>
    <t>NIPPON INDIA EQUITY SAVINGS FUND - SEGREGATED PORTFOLIO 1 - DIRECT MONTHLY DIVIDEND PLAN DIVIDEND PAYOUT</t>
  </si>
  <si>
    <t>NIESSPF</t>
  </si>
  <si>
    <t>NIPPON INDIA EQUITY HYBRID FUND -&amp;#160;SEGREGATED PORTFOLIO 1 - GROWTH PLAN GROWTH</t>
  </si>
  <si>
    <t>NIEHSPD</t>
  </si>
  <si>
    <t>NIPPON INDIA EQUITY SAVINGS FUND - SEGREGATED PORTFOLIO 1 - DIRECT QUARTERLY DIVIDEND PLAN DIVIDEND PAYOUT</t>
  </si>
  <si>
    <t>NIESSPH</t>
  </si>
  <si>
    <t>NIPPON INDIA EQUITY HYBRID FUND -&amp;#160;SEGREGATED PORTFOLIO 1 - QUARTERLY DIVIDEND PLAN DIVIDEND PAYOUT</t>
  </si>
  <si>
    <t>NIEHSPE</t>
  </si>
  <si>
    <t>NIPPON INDIA EQUITY SAVINGS FUND - SEGREGATED PORTFOLIO 1 - DIVIDEND PLAN REINVESTMENT</t>
  </si>
  <si>
    <t>NIESSPK</t>
  </si>
  <si>
    <t>NIPPON INDIA EQUITY HYBRID FUND -&amp;#160;SEGREGATED PORTFOLIO 1 - DIRECT GROWTH PLAN GROWTH</t>
  </si>
  <si>
    <t>NIEHSPG</t>
  </si>
  <si>
    <t>NIPPON INDIA EQUITY HYBRID FUND -&amp;#160;SEGREGATED PORTFOLIO 1 - DIVIDEND PLAN DIVIDEND PAYOUT</t>
  </si>
  <si>
    <t>NIEHSPH</t>
  </si>
  <si>
    <t>NIPPON INDIA EQUITY HYBRID FUND -&amp;#160;SEGREGATED PORTFOLIO 1 - DIVIDEND PLAN REINVESTMENT</t>
  </si>
  <si>
    <t>NIEHSPJ</t>
  </si>
  <si>
    <t>NIPPON INDIA EQUITY HYBRID FUND -&amp;#160;SEGREGATED PORTFOLIO 1 - MONTHLY DIVIDEND PLAN DIVIDEND PAYOUT</t>
  </si>
  <si>
    <t>NIEHSPL</t>
  </si>
  <si>
    <t>NIPPON INDIA EQUITY SAVINGS FUND - SEGREGATED PORTFOLIO 1 - GROWTH PLAN GROWTH</t>
  </si>
  <si>
    <t>NIESSPL</t>
  </si>
  <si>
    <t>NIPPON INDIA EQUITY SAVINGS FUND - SEGREGATED PORTFOLIO 1 - MONTHLY DIVIDEND PLANDIVIDEND PAYOUT</t>
  </si>
  <si>
    <t>NIESSPM</t>
  </si>
  <si>
    <t>NIPPON INDIA EQUITY SAVINGS FUND - SEGREGATED PORTFOLIO 1 - MONTHLY DIVIDEND PLAN REINVESTMENT</t>
  </si>
  <si>
    <t>NIESSPN</t>
  </si>
  <si>
    <t>Goblin India Ltd</t>
  </si>
  <si>
    <t>GOBLIN</t>
  </si>
  <si>
    <t>Gensol Engineering Ltd</t>
  </si>
  <si>
    <t>GENSOL</t>
  </si>
  <si>
    <t>Vishwaraj Sugar Industries Ltd</t>
  </si>
  <si>
    <t>VISHWARAJ</t>
  </si>
  <si>
    <t>Greenpanel Industries Ltd</t>
  </si>
  <si>
    <t>GREENPANEL</t>
  </si>
  <si>
    <t>Shahlon Silk Industries Ltd</t>
  </si>
  <si>
    <t>SHAHLON</t>
  </si>
  <si>
    <t>ADITYA BIRLA SUN LIFE BANKING ETF</t>
  </si>
  <si>
    <t>ABSLBANETF</t>
  </si>
  <si>
    <t>Mount Housing and Infrastructure Ltd</t>
  </si>
  <si>
    <t>MOUNT</t>
  </si>
  <si>
    <t>Anuroop Packaging Ltd</t>
  </si>
  <si>
    <t>ANUROOP</t>
  </si>
  <si>
    <t>JSG Leasing Ltd</t>
  </si>
  <si>
    <t>JSGLEASING</t>
  </si>
  <si>
    <t>CSB Bank Ltd</t>
  </si>
  <si>
    <t>CSBBANK</t>
  </si>
  <si>
    <t>Ujjivan Small Finance Bank Ltd</t>
  </si>
  <si>
    <t>UJJIVANSFB</t>
  </si>
  <si>
    <t>Somany Home Innovation Ltd</t>
  </si>
  <si>
    <t>SHIL</t>
  </si>
  <si>
    <t>Easun Capital Markets Ltd</t>
  </si>
  <si>
    <t>EASUN</t>
  </si>
  <si>
    <t>Prince Pipes and Fittings Ltd</t>
  </si>
  <si>
    <t>PRINCEPIPE</t>
  </si>
  <si>
    <t>Valencia Nutrition Ltd</t>
  </si>
  <si>
    <t>VALENCIA</t>
  </si>
  <si>
    <t>Assam Entrade Ltd</t>
  </si>
  <si>
    <t>ASSAMENT</t>
  </si>
  <si>
    <t>Gian Life Care Ltd</t>
  </si>
  <si>
    <t>GIANLIFE</t>
  </si>
  <si>
    <t>Artemis Medicare Services Ltd</t>
  </si>
  <si>
    <t>ARTEMISMED</t>
  </si>
  <si>
    <t>Sumitomo Chemical India Ltd</t>
  </si>
  <si>
    <t>SUMICHEM</t>
  </si>
  <si>
    <t>ICICI Prudential Midcap 150 ETF</t>
  </si>
  <si>
    <t>ICICIM150</t>
  </si>
  <si>
    <t>Mirae Asset Nifty Next 50 ETF (MANXT50ETF)</t>
  </si>
  <si>
    <t>MANXT50ETF</t>
  </si>
  <si>
    <t>Tranway Technologies Ltd</t>
  </si>
  <si>
    <t>TRANWAY</t>
  </si>
  <si>
    <t>Janus Corporation Ltd</t>
  </si>
  <si>
    <t>JANUSCORP</t>
  </si>
  <si>
    <t>Vardhan Capital &amp; Finance Ltd</t>
  </si>
  <si>
    <t>VARDHANCFL</t>
  </si>
  <si>
    <t>Birla Tyres Ltd</t>
  </si>
  <si>
    <t>BIRLATYRES</t>
  </si>
  <si>
    <t>Universus Photo Imagings Ltd</t>
  </si>
  <si>
    <t>UNIVPHOTO</t>
  </si>
  <si>
    <t>Chandra Bhagat Pharma Ltd</t>
  </si>
  <si>
    <t>CBPL</t>
  </si>
  <si>
    <t>ICL Organic Dairy Products Ltd</t>
  </si>
  <si>
    <t>ICLORGANIC</t>
  </si>
  <si>
    <t>Octavius Plantations Ltd</t>
  </si>
  <si>
    <t>OCTAVIUSPL</t>
  </si>
  <si>
    <t>Suven Pharmaceuticals Ltd</t>
  </si>
  <si>
    <t>SUVENPHAR</t>
  </si>
  <si>
    <t>SM Auto Stamping Ltd</t>
  </si>
  <si>
    <t>SMAUTO</t>
  </si>
  <si>
    <t>SBI Cards and Payment Services Ltd</t>
  </si>
  <si>
    <t>SBICARD</t>
  </si>
  <si>
    <t>NIPPON INDIA EQUITY SAVINGS FUND -  SEGREGATED PORTFOLIO 2 - MONTHLY DIVIDEND PLAN(Issue Price: 0.01)</t>
  </si>
  <si>
    <t>08MPD</t>
  </si>
  <si>
    <t>NIPPON INDIA EQUITY SAVINGS FUND -  SEGREGATED PORTFOLIO 2 - DIRECT DIVIDEND PLAN(Issue Price: 0.01)</t>
  </si>
  <si>
    <t>08ADR</t>
  </si>
  <si>
    <t>08MPR</t>
  </si>
  <si>
    <t>NIPPON INDIA EQUITY SAVINGS FUND -  SEGREGATED PORTFOLIO 2 - DIRECT MONTHLY DIVIDEND PLAN(Issue Price: 0.01)</t>
  </si>
  <si>
    <t>08AMD</t>
  </si>
  <si>
    <t>08AMR</t>
  </si>
  <si>
    <t>NIPPON INDIA EQUITY SAVINGS FUND -  SEGREGATED PORTFOLIO 2 - BONUS PLAN(Issue Price: 0.01)</t>
  </si>
  <si>
    <t>08BPB</t>
  </si>
  <si>
    <t>NIPPON INDIA EQUITY SAVINGS FUND -  SEGREGATED PORTFOLIO 2 - GROWTH PLAN(Issue Price: 0.01)</t>
  </si>
  <si>
    <t>08GPG</t>
  </si>
  <si>
    <t>NIPPON INDIA EQUITY SAVINGS FUND -  SEGREGATED PORTFOLIO 2 - DIRECT BONUS PLAN(Issue Price: 0.01)</t>
  </si>
  <si>
    <t>08ABB</t>
  </si>
  <si>
    <t>NIPPON INDIA EQUITY SAVINGS FUND -  SEGREGATED PORTFOLIO 2 - QUARTERLY DIVIDEND PLAN(Issue Price: 0.01)</t>
  </si>
  <si>
    <t>08QPD</t>
  </si>
  <si>
    <t>NIPPON INDIA EQUITY SAVINGS FUND -  SEGREGATED PORTFOLIO 2 - DIRECT GROWTH PLAN(Issue Price: 0.01)</t>
  </si>
  <si>
    <t>08AGG</t>
  </si>
  <si>
    <t>08QPR</t>
  </si>
  <si>
    <t>NIPPON INDIA EQUITY SAVINGS FUND -  SEGREGATED PORTFOLIO 2 - DIRECT QUARTERLY DIVIDEND PLAN(Issue Price: 0.01)</t>
  </si>
  <si>
    <t>08AQD</t>
  </si>
  <si>
    <t>NIPPON INDIA EQUITY SAVINGS FUND -  SEGREGATED PORTFOLIO 2 - DIVIDEND PLAN(Issue Price: 0.01)</t>
  </si>
  <si>
    <t>08DPD</t>
  </si>
  <si>
    <t>08AQR</t>
  </si>
  <si>
    <t>08DPR</t>
  </si>
  <si>
    <t>08ADD</t>
  </si>
  <si>
    <t>RO Jewels Ltd</t>
  </si>
  <si>
    <t>ROJL</t>
  </si>
  <si>
    <t>Cospower Engineering Ltd</t>
  </si>
  <si>
    <t>COSPOWER</t>
  </si>
  <si>
    <t>NIPPON INDIA EQUITY HYBRID FUND -  SEGREGATED PORTFOLIO 2DIVIDEND PLANDIVIDEND REINVESTMENT</t>
  </si>
  <si>
    <t>11DPR</t>
  </si>
  <si>
    <t>NIPPON INDIA EQUITY HYBRID FUND -  SEGREGATED PORTFOLIO 2GROWTH PLAN GROWTH OPTIONGROWTH</t>
  </si>
  <si>
    <t>11GPG</t>
  </si>
  <si>
    <t>NIPPON INDIA EQUITY HYBRID FUND -  SEGREGATED PORTFOLIO 2MONTHLY DIVIDEND PLANDIVIDEND PAYOUT</t>
  </si>
  <si>
    <t>11MPD</t>
  </si>
  <si>
    <t>NIPPON INDIA EQUITY HYBRID FUND -  SEGREGATED PORTFOLIO 2MONTHLY DIVIDEND PLANREINVESTMENT</t>
  </si>
  <si>
    <t>11MPR</t>
  </si>
  <si>
    <t>NIPPON INDIA EQUITY HYBRID FUND -  SEGREGATED PORTFOLIO 2QUARTERLY DIVIDEND PLANDIVIDEND PAYOUT</t>
  </si>
  <si>
    <t>11QPD</t>
  </si>
  <si>
    <t>NIPPON INDIA EQUITY HYBRID FUND -  SEGREGATED PORTFOLIO 2QUARTERLY DIVIDEND PLANREINVESTMENT</t>
  </si>
  <si>
    <t>11QPR</t>
  </si>
  <si>
    <t>NIPPON INDIA EQUITY HYBRID FUND -  SEGREGATED PORTFOLIO 2DIRECT PLAN DIVIDEND PLANDIVIDEND PAYOUT</t>
  </si>
  <si>
    <t>11ADD</t>
  </si>
  <si>
    <t>NIPPON INDIA EQUITY HYBRID FUND -  SEGREGATED PORTFOLIO 2DIRECT PLAN DIVIDEND PLANDIVIDEND REINVESTMENT</t>
  </si>
  <si>
    <t>11ADR</t>
  </si>
  <si>
    <t>NIPPON INDIA EQUITY HYBRID FUND -  SEGREGATED PORTFOLIO 2DIRECT GROWTH PLAN GROWTH OPTIONGROWTH</t>
  </si>
  <si>
    <t>11AGG</t>
  </si>
  <si>
    <t>NIPPON INDIA EQUITY HYBRID FUND -  SEGREGATED PORTFOLIO 2DIRECT MONTHLY DIVIDEND PLANDIVIDEND PAYOUT</t>
  </si>
  <si>
    <t>11AMD</t>
  </si>
  <si>
    <t>NIPPON INDIA EQUITY HYBRID FUND -  SEGREGATED PORTFOLIO 2DIRECT MONTHLY DIVIDEND PLANREINVESTMENT</t>
  </si>
  <si>
    <t>11AMR</t>
  </si>
  <si>
    <t>NIPPON INDIA EQUITY HYBRID FUND -  SEGREGATED PORTFOLIO 2DIRECT QUARTERLY DIVIDEND PLANDIVIDEND PAYOUT</t>
  </si>
  <si>
    <t>11AQD</t>
  </si>
  <si>
    <t>NIPPON INDIA EQUITY HYBRID FUND -  SEGREGATED PORTFOLIO 2DIRECT QUARTERLY DIVIDEND PLANREINVESTMENT</t>
  </si>
  <si>
    <t>11AQR</t>
  </si>
  <si>
    <t>NIPPON INDIA EQUITY HYBRID FUND -  SEGREGATED PORTFOLIO 2DIVIDEND PLANDIVIDEND PAYOUT</t>
  </si>
  <si>
    <t>11DPD</t>
  </si>
  <si>
    <t>ABB Power Products and Systems India Ltd</t>
  </si>
  <si>
    <t>POWERINDIA</t>
  </si>
  <si>
    <t>DJ Mediaprint &amp; Logistics Ltd</t>
  </si>
  <si>
    <t>DJML</t>
  </si>
  <si>
    <t>Nirmitee Robotics India Ltd</t>
  </si>
  <si>
    <t>NIRMITEE</t>
  </si>
  <si>
    <t>Natural Biocon (India) Ltd</t>
  </si>
  <si>
    <t>NATURAL</t>
  </si>
  <si>
    <t>Bhartia Bachat Ltd</t>
  </si>
  <si>
    <t>BHARTIA</t>
  </si>
  <si>
    <t>Billwin Industries Ltd</t>
  </si>
  <si>
    <t>BILLWIN</t>
  </si>
  <si>
    <t>Aarti Surfactants Ltd</t>
  </si>
  <si>
    <t>AARTISURF</t>
  </si>
  <si>
    <t>Bonlon Industries Ltd</t>
  </si>
  <si>
    <t>BONLON</t>
  </si>
  <si>
    <t>Borosil Ltd</t>
  </si>
  <si>
    <t>BOROLTD</t>
  </si>
  <si>
    <t>Rossari Biotech Ltd</t>
  </si>
  <si>
    <t>ROSSARI</t>
  </si>
  <si>
    <t>NDR Auto Components Ltd</t>
  </si>
  <si>
    <t>NDRAUTO</t>
  </si>
  <si>
    <t>Mindspace Business Parks REIT</t>
  </si>
  <si>
    <t>MINDSPACE</t>
  </si>
  <si>
    <t>Suratwwala Business Group Ltd</t>
  </si>
  <si>
    <t>SBGLP</t>
  </si>
  <si>
    <t>&amp;#160;ICICI Prudential Alpha Low Vol 30 ETF&amp;#160;</t>
  </si>
  <si>
    <t>ICICIALPLV</t>
  </si>
  <si>
    <t>Max Healthcare Institute Ltd</t>
  </si>
  <si>
    <t>MAXHEALTH</t>
  </si>
  <si>
    <t>ICICI Prudential IT ETF</t>
  </si>
  <si>
    <t>ICICITECH</t>
  </si>
  <si>
    <t>Trekkingtoes.com Ltd</t>
  </si>
  <si>
    <t>HIPPOCABS</t>
  </si>
  <si>
    <t>Max India Ltd</t>
  </si>
  <si>
    <t>HDFC Banking ETF</t>
  </si>
  <si>
    <t>HBANKETF</t>
  </si>
  <si>
    <t>Tower Infrastructure Trust</t>
  </si>
  <si>
    <t>TOWERINFRA</t>
  </si>
  <si>
    <t>UTI Bank Exchange Traded Fund (UTI Bank ETF)</t>
  </si>
  <si>
    <t>UTIBANKETF</t>
  </si>
  <si>
    <t>Happiest Minds Technologies Ltd</t>
  </si>
  <si>
    <t>HAPPSTMNDS</t>
  </si>
  <si>
    <t>Route Mobile Ltd</t>
  </si>
  <si>
    <t>ROUTE</t>
  </si>
  <si>
    <t>Advait Infratech Ltd</t>
  </si>
  <si>
    <t>ADVAIT</t>
  </si>
  <si>
    <t>Archidply Decor Ltd</t>
  </si>
  <si>
    <t>ADL</t>
  </si>
  <si>
    <t>Computer Age Management Services Ltd</t>
  </si>
  <si>
    <t>CAMS</t>
  </si>
  <si>
    <t>Chemcon Speciality Chemicals Ltd</t>
  </si>
  <si>
    <t>CHEMCON</t>
  </si>
  <si>
    <t>SecMark Consultancy Ltd</t>
  </si>
  <si>
    <t>SECMARK</t>
  </si>
  <si>
    <t>Angel Broking Ltd</t>
  </si>
  <si>
    <t>ANGELBRKG</t>
  </si>
  <si>
    <t>Atam Valves Ltd</t>
  </si>
  <si>
    <t>ATAM</t>
  </si>
  <si>
    <t>Mazagon Dock Shipbuilders Ltd</t>
  </si>
  <si>
    <t>MAZDOCK</t>
  </si>
  <si>
    <t>UTI Asset Management Company Ltd</t>
  </si>
  <si>
    <t>UTIAMC</t>
  </si>
  <si>
    <t>G M Polyplast Ltd</t>
  </si>
  <si>
    <t>GMPL</t>
  </si>
  <si>
    <t>Likhitha Infrastructure Ltd</t>
  </si>
  <si>
    <t>LIKHITHA</t>
  </si>
  <si>
    <t>Veer Global Infraconstruction Ltd</t>
  </si>
  <si>
    <t>VGIL</t>
  </si>
  <si>
    <t>Hemisphere Properties India Ltd</t>
  </si>
  <si>
    <t>HEMIPROP</t>
  </si>
  <si>
    <t>Equitas Small Finance Bank Ltd</t>
  </si>
  <si>
    <t>EQUITASBNK</t>
  </si>
  <si>
    <t>Shine Fashions (India) Ltd</t>
  </si>
  <si>
    <t>SHINEFASH</t>
  </si>
  <si>
    <t>BARODA RAYON CORPORATION LTD</t>
  </si>
  <si>
    <t>BARODARY</t>
  </si>
  <si>
    <t>Other Textile Products</t>
  </si>
  <si>
    <t>MEDIAONE GLOBAL ENTERTAINMENT LTD</t>
  </si>
  <si>
    <t>MEDIAONE</t>
  </si>
  <si>
    <t>Film Production- Distribution &amp; Exhibition</t>
  </si>
  <si>
    <t>INDIA RADIATORS LTD</t>
  </si>
  <si>
    <t>INRADIA</t>
  </si>
  <si>
    <t>Auto Components &amp; Equipments</t>
  </si>
  <si>
    <t>PB Global Ltd</t>
  </si>
  <si>
    <t>PBGLOBAL</t>
  </si>
  <si>
    <t>Pesticides &amp; Agrochemicals</t>
  </si>
  <si>
    <t>INFOMEDIA PRESS LTD</t>
  </si>
  <si>
    <t>INFOMEDIA</t>
  </si>
  <si>
    <t>Printing &amp; Publication</t>
  </si>
  <si>
    <t>U.P.HOTELS LTD</t>
  </si>
  <si>
    <t>UPHOT</t>
  </si>
  <si>
    <t>Hotels &amp; Resorts</t>
  </si>
  <si>
    <t>PREMIER CAPITAL SERVICES LTD</t>
  </si>
  <si>
    <t>PREMCAP</t>
  </si>
  <si>
    <t>Other Electrical Equipment</t>
  </si>
  <si>
    <t>ICDS LTD</t>
  </si>
  <si>
    <t>ICDSLTD</t>
  </si>
  <si>
    <t>Saianand Commercial Limited</t>
  </si>
  <si>
    <t>SAICOM</t>
  </si>
  <si>
    <t>Trading &amp; Distributors</t>
  </si>
  <si>
    <t>ROSE MERC.LTD</t>
  </si>
  <si>
    <t>ROSEMER</t>
  </si>
  <si>
    <t>SURBHI INDUSTRIES LTD</t>
  </si>
  <si>
    <t>SURBHIN</t>
  </si>
  <si>
    <t>SHRI GANG INDUSTRIES AND ALLIED PRODUCTS LTD</t>
  </si>
  <si>
    <t>SHRIGANG</t>
  </si>
  <si>
    <t>Edible Oil</t>
  </si>
  <si>
    <t>UBE INDUSTRIES LTD</t>
  </si>
  <si>
    <t>UBEINDL</t>
  </si>
  <si>
    <t>PET PLASTICS LTD</t>
  </si>
  <si>
    <t>PETPLST</t>
  </si>
  <si>
    <t>Plastic Products - Industrial</t>
  </si>
  <si>
    <t>PANJON LTD</t>
  </si>
  <si>
    <t>PANJON</t>
  </si>
  <si>
    <t>EURO LEDER FASHION LTD</t>
  </si>
  <si>
    <t>EUROLED</t>
  </si>
  <si>
    <t>Gems- Jewellery And Watches</t>
  </si>
  <si>
    <t>DSJ keep Learning Ltd</t>
  </si>
  <si>
    <t>KEEPLEARN</t>
  </si>
  <si>
    <t>SIDDHESWARI GARMENTS LTD</t>
  </si>
  <si>
    <t>SIDDHEGA</t>
  </si>
  <si>
    <t>AADI INDUSTRIES LTD</t>
  </si>
  <si>
    <t>AADIIND</t>
  </si>
  <si>
    <t>SHAMROCK INDUSTRIAL CO.LTD</t>
  </si>
  <si>
    <t>SHAMROIN</t>
  </si>
  <si>
    <t>G.G.AUTOMOTIVE GEARS LTD</t>
  </si>
  <si>
    <t>GGAUTO</t>
  </si>
  <si>
    <t>SGN TELECOMS LTD</t>
  </si>
  <si>
    <t>SGNTE</t>
  </si>
  <si>
    <t>LCC INFOTECH LTD</t>
  </si>
  <si>
    <t>LCCINFOTEC</t>
  </si>
  <si>
    <t>E-Learning</t>
  </si>
  <si>
    <t>AMBICA AGARBATHIES &amp; AROMA INDUSTRIES LTD</t>
  </si>
  <si>
    <t>AMBICAAGAR</t>
  </si>
  <si>
    <t>Shree Hanuman Sugar &amp; Industries Ltd</t>
  </si>
  <si>
    <t>HANSUGAR</t>
  </si>
  <si>
    <t>Samrat Forgings Ltd</t>
  </si>
  <si>
    <t>SAMRATFORG</t>
  </si>
  <si>
    <t>Castings &amp; Forgings</t>
  </si>
  <si>
    <t>Gland Pharma Ltd</t>
  </si>
  <si>
    <t>GLAND</t>
  </si>
  <si>
    <t>Mirae Asset ESG Sector Leaders ETF</t>
  </si>
  <si>
    <t>MAESGETF</t>
  </si>
  <si>
    <t>Net Pix Shorts Digital Media Ltd</t>
  </si>
  <si>
    <t>NETPIX</t>
  </si>
  <si>
    <t>Restaurant Brands Asia Ltd</t>
  </si>
  <si>
    <t>RBA</t>
  </si>
  <si>
    <t>Tarc Ltd</t>
  </si>
  <si>
    <t>TARC</t>
  </si>
  <si>
    <t>Residential- Commercial Projects</t>
  </si>
  <si>
    <t>Ravinder Heights Ltd</t>
  </si>
  <si>
    <t>RVHL</t>
  </si>
  <si>
    <t>Fairchem Organics Ltd</t>
  </si>
  <si>
    <t>FAIRCHEMOR</t>
  </si>
  <si>
    <t>Mrs. Bectors Food Specialities Ltd</t>
  </si>
  <si>
    <t>BECTORFOOD</t>
  </si>
  <si>
    <t>Antony Waste Handling Cell Ltd</t>
  </si>
  <si>
    <t>AWHCL</t>
  </si>
  <si>
    <t>Waste Management</t>
  </si>
  <si>
    <t>NIPPON INDIA ETF INFRA BeES</t>
  </si>
  <si>
    <t>INFRABEES</t>
  </si>
  <si>
    <t>Rita Finance and Leasing Ltd</t>
  </si>
  <si>
    <t>RFLL</t>
  </si>
  <si>
    <t>Non Banking Financial Company (NBFC)</t>
  </si>
  <si>
    <t>Indian Railway Finance Corporation Ltd</t>
  </si>
  <si>
    <t>IRFC</t>
  </si>
  <si>
    <t>Financial Institution</t>
  </si>
  <si>
    <t>Indigo Paints Ltd</t>
  </si>
  <si>
    <t>INDIGOPNTS</t>
  </si>
  <si>
    <t>Paints</t>
  </si>
  <si>
    <t>Home First Finance Company India Ltd</t>
  </si>
  <si>
    <t>HOMEFIRST</t>
  </si>
  <si>
    <t>Housing Finance Company</t>
  </si>
  <si>
    <t>Stove Kraft Ltd</t>
  </si>
  <si>
    <t>STOVEKRAFT</t>
  </si>
  <si>
    <t>Brookfield India Real Estate Trust REIT</t>
  </si>
  <si>
    <t>BIRET</t>
  </si>
  <si>
    <t>Real Estate Investment Trusts (REITs)</t>
  </si>
  <si>
    <t>MRP Agro Ltd</t>
  </si>
  <si>
    <t>MRP</t>
  </si>
  <si>
    <t>SMC Global Securities Ltd</t>
  </si>
  <si>
    <t>SMCGLOBAL*</t>
  </si>
  <si>
    <t>Stockbroking &amp; Allied</t>
  </si>
  <si>
    <t>Nureca Ltd</t>
  </si>
  <si>
    <t>NURECA</t>
  </si>
  <si>
    <t>Medical Equipment &amp; Supplies</t>
  </si>
  <si>
    <t>RailTel Corporation of India Ltd</t>
  </si>
  <si>
    <t>RAILTEL</t>
  </si>
  <si>
    <t>Heranba Industries Ltd</t>
  </si>
  <si>
    <t>HERANBA</t>
  </si>
  <si>
    <t>Davangere Sugar Company Ltd</t>
  </si>
  <si>
    <t>DAVANGERE</t>
  </si>
  <si>
    <t>Adjia Technologies Ltd</t>
  </si>
  <si>
    <t>ADJIA</t>
  </si>
  <si>
    <t>Computers - Software &amp; Consulting</t>
  </si>
  <si>
    <t>MTAR Technologies Ltd</t>
  </si>
  <si>
    <t>MTARTECH</t>
  </si>
  <si>
    <t>Aerospace &amp; Defense</t>
  </si>
  <si>
    <t>Jubilant Ingrevia Ltd</t>
  </si>
  <si>
    <t>JUBLINGREA</t>
  </si>
  <si>
    <t>Easy Trip Planners Ltd</t>
  </si>
  <si>
    <t>EASEMYTRIP</t>
  </si>
  <si>
    <t>Tour- Travel Related Services</t>
  </si>
  <si>
    <t>Knowledge Marine &amp; Engineering Works Ltd</t>
  </si>
  <si>
    <t>KMEW</t>
  </si>
  <si>
    <t>Suumaya Corporation Ltd</t>
  </si>
  <si>
    <t>SUUMAYA</t>
  </si>
  <si>
    <t>Anupam Rasayan India Ltd</t>
  </si>
  <si>
    <t>ANURAS</t>
  </si>
  <si>
    <t>Craftsman Automation Ltd</t>
  </si>
  <si>
    <t>CRAFTSMAN</t>
  </si>
  <si>
    <t>Laxmi Organic Industries Ltd</t>
  </si>
  <si>
    <t>LXCHEM</t>
  </si>
  <si>
    <t>Kalyan Jewellers India Ltd</t>
  </si>
  <si>
    <t>KALYANKJIL</t>
  </si>
  <si>
    <t>Suryoday Small Finance Bank Ltd</t>
  </si>
  <si>
    <t>SURYODAY</t>
  </si>
  <si>
    <t>Other Bank</t>
  </si>
  <si>
    <t>Nazara Technologies Ltd</t>
  </si>
  <si>
    <t>NAZARA</t>
  </si>
  <si>
    <t>Digital Entertainment</t>
  </si>
  <si>
    <t>Suvidhaa Infoserve Ltd</t>
  </si>
  <si>
    <t>SUVIDHAA</t>
  </si>
  <si>
    <t>Financial Technology (Fintech)</t>
  </si>
  <si>
    <t>Niks Technology Ltd</t>
  </si>
  <si>
    <t>NIKSTECH</t>
  </si>
  <si>
    <t>Barbeque-Nation Hospitality Ltd</t>
  </si>
  <si>
    <t>BARBEQUE</t>
  </si>
  <si>
    <t>EKI Energy Services Ltd</t>
  </si>
  <si>
    <t>EKI</t>
  </si>
  <si>
    <t>Rajeshwari Cans Ltd</t>
  </si>
  <si>
    <t>RCAN</t>
  </si>
  <si>
    <t>Packaging</t>
  </si>
  <si>
    <t>Jetmall Spices and Masala Ltd</t>
  </si>
  <si>
    <t>JETMALL</t>
  </si>
  <si>
    <t>Macrotech Developers Ltd</t>
  </si>
  <si>
    <t>LODHA</t>
  </si>
  <si>
    <t>Deep Industries Ltd</t>
  </si>
  <si>
    <t>Offshore Support Solution Drilling</t>
  </si>
  <si>
    <t>Kuberan Global Edu Solutions Ltd</t>
  </si>
  <si>
    <t>KGES</t>
  </si>
  <si>
    <t>POWERGRID Infrastructure Investment Trust</t>
  </si>
  <si>
    <t>PGINVIT</t>
  </si>
  <si>
    <t>Power - Transmission</t>
  </si>
  <si>
    <t>Mirae Asset NYSE FANG+ ETF</t>
  </si>
  <si>
    <t>MAFANG</t>
  </si>
  <si>
    <t>ICICI Prudential Healthcare ETF</t>
  </si>
  <si>
    <t>ICICIPHARM</t>
  </si>
  <si>
    <t>Inox Wind Energy Ltd</t>
  </si>
  <si>
    <t>IWEL</t>
  </si>
  <si>
    <t>Vineet Laboratories Ltd</t>
  </si>
  <si>
    <t>VINEETLAB</t>
  </si>
  <si>
    <t>Shyam Metalics and Energy Ltd</t>
  </si>
  <si>
    <t>SHYAMMETL</t>
  </si>
  <si>
    <t>Iron &amp; Steel</t>
  </si>
  <si>
    <t>Sona BLW Precision Forgings Ltd</t>
  </si>
  <si>
    <t>SONACOMS</t>
  </si>
  <si>
    <t>Navoday Enterprises Ltd</t>
  </si>
  <si>
    <t>NAVODAYENT</t>
  </si>
  <si>
    <t>Dodla Dairy Ltd</t>
  </si>
  <si>
    <t>DODLA</t>
  </si>
  <si>
    <t>Dairy Products</t>
  </si>
  <si>
    <t>Krishna Institute of Medical Sciences Ltd</t>
  </si>
  <si>
    <t>KIMS</t>
  </si>
  <si>
    <t>Hospital</t>
  </si>
  <si>
    <t>Adeshwar Meditex Ltd</t>
  </si>
  <si>
    <t>ADESHWAR</t>
  </si>
  <si>
    <t>Healthcare Research- Analytics &amp; Technology</t>
  </si>
  <si>
    <t>Times Green Energy (India) Ltd</t>
  </si>
  <si>
    <t>TIMESGREEN</t>
  </si>
  <si>
    <t>India Pesticides Ltd</t>
  </si>
  <si>
    <t>IPL</t>
  </si>
  <si>
    <t>Focus Business Solution Ltd</t>
  </si>
  <si>
    <t>G R Infraprojects Ltd</t>
  </si>
  <si>
    <t>GRINFRA</t>
  </si>
  <si>
    <t>Civil Construction</t>
  </si>
  <si>
    <t>Clean Science and Technology Ltd</t>
  </si>
  <si>
    <t>CLEAN</t>
  </si>
  <si>
    <t>AA Plus Tradelink Ltd</t>
  </si>
  <si>
    <t>AAPLUSTRAD</t>
  </si>
  <si>
    <t>Zomato Ltd</t>
  </si>
  <si>
    <t>ZOMATO</t>
  </si>
  <si>
    <t>E-Retail/ E-Commerce</t>
  </si>
  <si>
    <t>Tatva Chintan Pharma Chem Ltd</t>
  </si>
  <si>
    <t>TATVA</t>
  </si>
  <si>
    <t>Glenmark Life Sciences Ltd</t>
  </si>
  <si>
    <t>GLS</t>
  </si>
  <si>
    <t>Mirae Asset Nifty Financial Services ETF</t>
  </si>
  <si>
    <t>MAFSETF</t>
  </si>
  <si>
    <t>Gretex Corporate Services Ltd</t>
  </si>
  <si>
    <t>GCSL</t>
  </si>
  <si>
    <t>Other Capital Market related Services</t>
  </si>
  <si>
    <t>Rolex Rings Ltd</t>
  </si>
  <si>
    <t>ROLEXRINGS</t>
  </si>
  <si>
    <t>ICICI Prudential FMCG ETF</t>
  </si>
  <si>
    <t>ICICIFMCG</t>
  </si>
  <si>
    <t>Exxaro Tiles Ltd</t>
  </si>
  <si>
    <t>EXXARO</t>
  </si>
  <si>
    <t>Furniture- Home Furnishing- Flooring</t>
  </si>
  <si>
    <t>Krsnaa Diagnostics Ltd</t>
  </si>
  <si>
    <t>KRSNAA</t>
  </si>
  <si>
    <t>Healthcare Service Provider</t>
  </si>
  <si>
    <t>Windlas Biotech Ltd</t>
  </si>
  <si>
    <t>WINDLAS</t>
  </si>
  <si>
    <t>Devyani International Ltd</t>
  </si>
  <si>
    <t>DEVYANI</t>
  </si>
  <si>
    <t>Meghmani Organics Ltd</t>
  </si>
  <si>
    <t>MOL</t>
  </si>
  <si>
    <t>Meghmani Finechem Ltd</t>
  </si>
  <si>
    <t>MFL</t>
  </si>
  <si>
    <t>CarTrade Tech Ltd</t>
  </si>
  <si>
    <t>CARTRADE</t>
  </si>
  <si>
    <t>Nuvoco Vistas Corporation Ltd</t>
  </si>
  <si>
    <t>NUVOCO</t>
  </si>
  <si>
    <t>Aptus Value Housing Finance India Ltd</t>
  </si>
  <si>
    <t>APTUS</t>
  </si>
  <si>
    <t>Chemplast Sanmar Ltd</t>
  </si>
  <si>
    <t>CHEMPLASTS</t>
  </si>
  <si>
    <t>Sharpline Broadcast Ltd</t>
  </si>
  <si>
    <t>SHARPLINE</t>
  </si>
  <si>
    <t>Advertising &amp; Media Agencies</t>
  </si>
  <si>
    <t>Aashka Hospitals Ltd</t>
  </si>
  <si>
    <t>AASHKA</t>
  </si>
  <si>
    <t>AXIS TECHNOLOGY ETF</t>
  </si>
  <si>
    <t>AXISTECETF</t>
  </si>
  <si>
    <t>AXIS HEALTHCARE ETF</t>
  </si>
  <si>
    <t>AXISHETF</t>
  </si>
  <si>
    <t>Ami Organics Ltd</t>
  </si>
  <si>
    <t>AMIORG</t>
  </si>
  <si>
    <t>Vijaya Diagnostic Centre Ltd</t>
  </si>
  <si>
    <t>VIJAYA</t>
  </si>
  <si>
    <t>Naapbooks Ltd</t>
  </si>
  <si>
    <t>NBL</t>
  </si>
  <si>
    <t>PlatinumOne Business Services Ltd</t>
  </si>
  <si>
    <t>POBS</t>
  </si>
  <si>
    <t>Business Process Outsourcing (BPO)/ Knowledge Process Outsourcing (KPO)</t>
  </si>
  <si>
    <t>AXIS CONSUMPTION ETF</t>
  </si>
  <si>
    <t>AXISCETF</t>
  </si>
  <si>
    <t>Sansera Engineering Ltd</t>
  </si>
  <si>
    <t>SANSERA</t>
  </si>
  <si>
    <t>Prevest Denpro Ltd</t>
  </si>
  <si>
    <t>PREVEST</t>
  </si>
  <si>
    <t>Markolines Traffic Controls Ltd</t>
  </si>
  <si>
    <t>MTCL</t>
  </si>
  <si>
    <t>Mirae Asset S&amp;P 500 Top 50 ETF</t>
  </si>
  <si>
    <t>MASPTOP50</t>
  </si>
  <si>
    <t>SBL Infratech Ltd</t>
  </si>
  <si>
    <t>SBLI</t>
  </si>
  <si>
    <t>Paras Defence and Space Technologies Ltd</t>
  </si>
  <si>
    <t>PARAS</t>
  </si>
  <si>
    <t>Getalong Enterprise Ltd</t>
  </si>
  <si>
    <t>GETALONG</t>
  </si>
  <si>
    <t>Trading - Textile Products</t>
  </si>
  <si>
    <t>Shri Venkatesh Refineries Ltd</t>
  </si>
  <si>
    <t>SVRL</t>
  </si>
  <si>
    <t>Aditya Birla Sun Life AMC Ltd</t>
  </si>
  <si>
    <t>ABSLAMC</t>
  </si>
  <si>
    <t>Asset Management Company</t>
  </si>
  <si>
    <t>Promax Power Ltd</t>
  </si>
  <si>
    <t>PROMAX</t>
  </si>
  <si>
    <t>Engineering- Designing &amp; Construction</t>
  </si>
  <si>
    <t>Samor Reality Ltd</t>
  </si>
  <si>
    <t>SAMOR</t>
  </si>
  <si>
    <t>Adishakti Loha and Ispat Ltd</t>
  </si>
  <si>
    <t>ADISHAKTI</t>
  </si>
  <si>
    <t>CWD Ltd</t>
  </si>
  <si>
    <t>CWD</t>
  </si>
  <si>
    <t>ICICI Prudential Consumption ETF</t>
  </si>
  <si>
    <t>ICICICONSU</t>
  </si>
  <si>
    <t>FSN E-Commerce Ventures Ltd</t>
  </si>
  <si>
    <t>NYKAA</t>
  </si>
  <si>
    <t>National Highways Infra Trust</t>
  </si>
  <si>
    <t>NHIT</t>
  </si>
  <si>
    <t>Fino Payments Bank Ltd</t>
  </si>
  <si>
    <t>FINOPB</t>
  </si>
  <si>
    <t>S.J.S. Enterprises Ltd</t>
  </si>
  <si>
    <t>SJS</t>
  </si>
  <si>
    <t>DSP Nifty 50 Equal Weight ETF</t>
  </si>
  <si>
    <t>DSPNEWETF</t>
  </si>
  <si>
    <t>Sigachi Industries Ltd</t>
  </si>
  <si>
    <t>SIGACHI</t>
  </si>
  <si>
    <t>PB Fintech Ltd</t>
  </si>
  <si>
    <t>POLICYBZR</t>
  </si>
  <si>
    <t>Suyog Gurbaxani Funicular Ropeways Ltd</t>
  </si>
  <si>
    <t>SGFRL</t>
  </si>
  <si>
    <t>One 97 Communications Ltd</t>
  </si>
  <si>
    <t>PAYTM</t>
  </si>
  <si>
    <t>Sapphire Foods India Ltd</t>
  </si>
  <si>
    <t>SAPPHIRE</t>
  </si>
  <si>
    <t>Latent View Analytics Ltd</t>
  </si>
  <si>
    <t>LATENTVIEW</t>
  </si>
  <si>
    <t>Tarsons Products Ltd</t>
  </si>
  <si>
    <t>TARSONS</t>
  </si>
  <si>
    <t>Omnipotent Industries Ltd</t>
  </si>
  <si>
    <t>OMNIPOTENT</t>
  </si>
  <si>
    <t>Refineries &amp; Marketing</t>
  </si>
  <si>
    <t>Go Fashion (India) Ltd</t>
  </si>
  <si>
    <t>GOCOLORS</t>
  </si>
  <si>
    <t>Speciality Retail</t>
  </si>
  <si>
    <t>DMR Hydroengineering &amp; Infrastructures Ltd</t>
  </si>
  <si>
    <t>DMR</t>
  </si>
  <si>
    <t>Hi-Tech Pipes Ltd</t>
  </si>
  <si>
    <t>Star Health and Allied Insurance Company Ltd</t>
  </si>
  <si>
    <t>STARHEALTH</t>
  </si>
  <si>
    <t>Tega Industries Ltd</t>
  </si>
  <si>
    <t>TEGA</t>
  </si>
  <si>
    <t>Industrial Equipments</t>
  </si>
  <si>
    <t>Mirae Asset Hang Seng TECH ETF</t>
  </si>
  <si>
    <t>MAHKTECH</t>
  </si>
  <si>
    <t>Anand Rathi Wealth Ltd</t>
  </si>
  <si>
    <t>ANANDRATHI</t>
  </si>
  <si>
    <t>Financial Products Distributor</t>
  </si>
  <si>
    <t>Zodiac Energy Ltd</t>
  </si>
  <si>
    <t>RateGain Travel Technologies Ltd</t>
  </si>
  <si>
    <t>RATEGAIN</t>
  </si>
  <si>
    <t>Shriram Properties Ltd</t>
  </si>
  <si>
    <t>SHRIRAMPPS</t>
  </si>
  <si>
    <t>Jet Freight Logistics Ltd</t>
  </si>
  <si>
    <t>Logistics Solution Provider</t>
  </si>
  <si>
    <t>C.E. Info Systems Ltd</t>
  </si>
  <si>
    <t>MAPMYINDIA</t>
  </si>
  <si>
    <t>Software Products</t>
  </si>
  <si>
    <t>Metro Brands Ltd</t>
  </si>
  <si>
    <t>METROBRAND</t>
  </si>
  <si>
    <t>Medplus Health Services Ltd</t>
  </si>
  <si>
    <t>MEDPLUS</t>
  </si>
  <si>
    <t>Pharmacy Retail</t>
  </si>
  <si>
    <t>Data Patterns (India) Ltd</t>
  </si>
  <si>
    <t>DATAPATTNS</t>
  </si>
  <si>
    <t>HP Adhesives Ltd</t>
  </si>
  <si>
    <t>HPAL</t>
  </si>
  <si>
    <t>Supriya Lifescience Ltd</t>
  </si>
  <si>
    <t>SUPRIYA</t>
  </si>
  <si>
    <t>Clara Industries Ltd</t>
  </si>
  <si>
    <t>CLARA</t>
  </si>
  <si>
    <t>Wherrelz IT Solutions Ltd</t>
  </si>
  <si>
    <t>WITS</t>
  </si>
  <si>
    <t>Motilal Oswal Nasdaq Q 50 ETF</t>
  </si>
  <si>
    <t>MONQ50</t>
  </si>
  <si>
    <t>DSP Nifty Midcap 150 Quality 50 ETF</t>
  </si>
  <si>
    <t>DSPQ50ETF</t>
  </si>
  <si>
    <t>Brandbucket Media &amp; Technology Ltd</t>
  </si>
  <si>
    <t>BRANDBUCKT</t>
  </si>
  <si>
    <t>DSP Nifty 50 ETF</t>
  </si>
  <si>
    <t>DSPN50ETF</t>
  </si>
  <si>
    <t>CMS Info Systems Ltd</t>
  </si>
  <si>
    <t>CMSINFO</t>
  </si>
  <si>
    <t>Brand Concepts Ltd</t>
  </si>
  <si>
    <t>Ascensive Educare Ltd</t>
  </si>
  <si>
    <t>ASCENSIVE</t>
  </si>
  <si>
    <t>Fabino Life Sciences Ltd</t>
  </si>
  <si>
    <t>FABINO</t>
  </si>
  <si>
    <t>Wonder Fibromats Ltd</t>
  </si>
  <si>
    <t>WFL</t>
  </si>
  <si>
    <t>ICICI Prudential Nifty Auto ETF</t>
  </si>
  <si>
    <t>ICICIAUTO</t>
  </si>
  <si>
    <t>AGS Transact Technologies Ltd</t>
  </si>
  <si>
    <t>AGSTRA</t>
  </si>
  <si>
    <t>ICICI Prudential Silver ETF</t>
  </si>
  <si>
    <t>ICICISILVE</t>
  </si>
  <si>
    <t>Alkosign Ltd</t>
  </si>
  <si>
    <t>ALKOSIGN</t>
  </si>
  <si>
    <t>Stationary</t>
  </si>
  <si>
    <t>Mirae Asset Nifty India Manufacturing ETF</t>
  </si>
  <si>
    <t>MAMFGETF</t>
  </si>
  <si>
    <t>Adani Wilmar Ltd</t>
  </si>
  <si>
    <t>AWL</t>
  </si>
  <si>
    <t>Quality RO Industries Ltd</t>
  </si>
  <si>
    <t>QRIL</t>
  </si>
  <si>
    <t>Safa Systems &amp; Technologies Ltd</t>
  </si>
  <si>
    <t>SSTL</t>
  </si>
  <si>
    <t>Dev Information Technology Ltd</t>
  </si>
  <si>
    <t>IT Enabled Services</t>
  </si>
  <si>
    <t>Vedant Fashions Ltd</t>
  </si>
  <si>
    <t>MANYAVAR</t>
  </si>
  <si>
    <t>Maruti Interior Products Ltd</t>
  </si>
  <si>
    <t>MARUTIIPL</t>
  </si>
  <si>
    <t>Motilal Oswal Nifty 200 Momentum 30 ETF</t>
  </si>
  <si>
    <t>MOMOMENTUM</t>
  </si>
  <si>
    <t>Softtech Engineers Ltd</t>
  </si>
  <si>
    <t>Aditya Birla Sun Life Silver ETF</t>
  </si>
  <si>
    <t>SILVER</t>
  </si>
  <si>
    <t>Aditya Birla Sunlife Nifty IT ETF</t>
  </si>
  <si>
    <t>TECH</t>
  </si>
  <si>
    <t>Aditya Birla Sun Life Nifty Healthcare ETF</t>
  </si>
  <si>
    <t>HEALTHY</t>
  </si>
  <si>
    <t>Aditya Birla Sun Life Nifty ETF</t>
  </si>
  <si>
    <t>BSLNIFTY</t>
  </si>
  <si>
    <t>Ekennis Software Service Ltd</t>
  </si>
  <si>
    <t>EKENNIS</t>
  </si>
  <si>
    <t>Mirae Asset Nifty Midcap 150 ETF</t>
  </si>
  <si>
    <t>MAM150ETF</t>
  </si>
  <si>
    <t>Eureka Forbes Ltd</t>
  </si>
  <si>
    <t>EUREKAFORBE</t>
  </si>
  <si>
    <t>Gateway Distriparks Ltd</t>
  </si>
  <si>
    <t>GATEWAY</t>
  </si>
  <si>
    <t>GMR Power and Urban Infra Ltd</t>
  </si>
  <si>
    <t>GMRP&amp;UI</t>
  </si>
  <si>
    <t>Bhatia Colour Chem Ltd</t>
  </si>
  <si>
    <t>BCCL</t>
  </si>
  <si>
    <t>Motherson Sumi Wiring India Ltd</t>
  </si>
  <si>
    <t>MSUMI</t>
  </si>
  <si>
    <t>Achyut Healthcare Ltd</t>
  </si>
  <si>
    <t>ACHYUT</t>
  </si>
  <si>
    <t>Evoq Remedies Ltd</t>
  </si>
  <si>
    <t>EVOQ</t>
  </si>
  <si>
    <t>Motilal Oswal S&amp;P BSE Low Volatility ETF</t>
  </si>
  <si>
    <t>MOLOWVOL</t>
  </si>
  <si>
    <t>Avro India Ltd</t>
  </si>
  <si>
    <t>AVROIND</t>
  </si>
  <si>
    <t>Plastic Products - Consumer</t>
  </si>
  <si>
    <t>Uma Exports Ltd</t>
  </si>
  <si>
    <t>UMAEXPORTS</t>
  </si>
  <si>
    <t>Veranda Learning Solutions Ltd</t>
  </si>
  <si>
    <t>VERANDA</t>
  </si>
  <si>
    <t>Sunrise Efficient Marketing Ltd</t>
  </si>
  <si>
    <t>SEML</t>
  </si>
  <si>
    <t>Dhyaani Tile and Marblez Ltd</t>
  </si>
  <si>
    <t>DHYAANI</t>
  </si>
  <si>
    <t>Hariom Pipe Industries Ltd</t>
  </si>
  <si>
    <t>HARIOMPIPE</t>
  </si>
  <si>
    <t>Eighty Jewellers Ltd</t>
  </si>
  <si>
    <t>EIGHTY</t>
  </si>
  <si>
    <t>Shashwat Furnishing Solutions Ltd</t>
  </si>
  <si>
    <t>SFSL</t>
  </si>
  <si>
    <t>Global Longlife Hospital and Research Ltd</t>
  </si>
  <si>
    <t>GLHRL</t>
  </si>
  <si>
    <t>Fone4 Communications (India) Ltd</t>
  </si>
  <si>
    <t>FONE4</t>
  </si>
  <si>
    <t>Nanavati Ventures Ltd</t>
  </si>
  <si>
    <t>NVENTURES</t>
  </si>
  <si>
    <t>Precious Metals</t>
  </si>
  <si>
    <t>Campus Activewear Ltd</t>
  </si>
  <si>
    <t>CAMPUS</t>
  </si>
  <si>
    <t>Rainbow Children's Medicare Ltd</t>
  </si>
  <si>
    <t>RAINBOW</t>
  </si>
  <si>
    <t>Silver Touch Technologies Ltd</t>
  </si>
  <si>
    <t>Life Insurance Corporation of India</t>
  </si>
  <si>
    <t>LICI</t>
  </si>
  <si>
    <t>Prudent Corporate Advisory Services Ltd</t>
  </si>
  <si>
    <t>PRUDENT</t>
  </si>
  <si>
    <t>Venus Pipes &amp; Tubes Ltd</t>
  </si>
  <si>
    <t>VENUSPIPES</t>
  </si>
  <si>
    <t>Delhivery Ltd</t>
  </si>
  <si>
    <t>DELHIVERY</t>
  </si>
  <si>
    <t>Paradeep Phosphates Ltd</t>
  </si>
  <si>
    <t>PARADEEP</t>
  </si>
  <si>
    <t>Tierra Agrotech Ltd</t>
  </si>
  <si>
    <t>TIERRA</t>
  </si>
  <si>
    <t>Ethos Ltd</t>
  </si>
  <si>
    <t>ETHOSLTD</t>
  </si>
  <si>
    <t>eMudhra Ltd</t>
  </si>
  <si>
    <t>EMUDHRA</t>
  </si>
  <si>
    <t>Aether Industries Ltd</t>
  </si>
  <si>
    <t>AETHER</t>
  </si>
  <si>
    <t>We Win Ltd</t>
  </si>
  <si>
    <t>WEWIN</t>
  </si>
  <si>
    <t>Silver Pearl Hospitality &amp; Luxury Spaces Ltd</t>
  </si>
  <si>
    <t>SILVERPRL</t>
  </si>
  <si>
    <t>Kotak Banking ETF - Dividend Payout Option</t>
  </si>
  <si>
    <t>KOTAKBKETF</t>
  </si>
  <si>
    <t>SBI-ETF NIFTY BANK</t>
  </si>
  <si>
    <t>SETFNIFBK</t>
  </si>
  <si>
    <t>SBI-ETF NIFTY 50</t>
  </si>
  <si>
    <t>SETFNIF50</t>
  </si>
  <si>
    <t>TATA MOTORS LTD.</t>
  </si>
  <si>
    <t>About the Company</t>
  </si>
  <si>
    <t>Dupont Analysis - Return on Equity &amp; Return on Asset</t>
  </si>
  <si>
    <t>RETURN ON EQUITY</t>
  </si>
  <si>
    <t>AVERAGE SHAREHOLDER EQUITY</t>
  </si>
  <si>
    <t>ROE - DUPONT EQUATION</t>
  </si>
  <si>
    <t>NET PROFIT MARGIN (A)</t>
  </si>
  <si>
    <t>AVERAGE TOTAL ASSET</t>
  </si>
  <si>
    <t>ASSET TURNOVER RATIO (B)</t>
  </si>
  <si>
    <t>EQUITY MULTIPLIER (C)</t>
  </si>
  <si>
    <t>RETURN ON EQUITY (A*B*C)</t>
  </si>
  <si>
    <t>RETURN ON ASSET</t>
  </si>
  <si>
    <t>ROA - DUPONT EQUATION</t>
  </si>
  <si>
    <t>FINANCIAL SUMMARY</t>
  </si>
  <si>
    <r>
      <t>2019–2022:</t>
    </r>
    <r>
      <rPr>
        <sz val="11"/>
        <color theme="1"/>
        <rFont val="Calibri"/>
        <family val="2"/>
        <scheme val="minor"/>
      </rPr>
      <t xml:space="preserve"> Loss-making years with negative ROE &amp; ROA despite stable revenues.</t>
    </r>
  </si>
  <si>
    <r>
      <t>2023:</t>
    </r>
    <r>
      <rPr>
        <sz val="11"/>
        <color theme="1"/>
        <rFont val="Calibri"/>
        <family val="2"/>
        <scheme val="minor"/>
      </rPr>
      <t xml:space="preserve"> Turnaround year → small profits and positive ROE/ROA.</t>
    </r>
  </si>
  <si>
    <r>
      <t>2024:</t>
    </r>
    <r>
      <rPr>
        <sz val="11"/>
        <color theme="1"/>
        <rFont val="Calibri"/>
        <family val="2"/>
        <scheme val="minor"/>
      </rPr>
      <t xml:space="preserve"> </t>
    </r>
    <r>
      <rPr>
        <b/>
        <sz val="11"/>
        <color theme="1"/>
        <rFont val="Calibri"/>
        <family val="2"/>
        <scheme val="minor"/>
      </rPr>
      <t>Best performance</t>
    </r>
    <r>
      <rPr>
        <sz val="11"/>
        <color theme="1"/>
        <rFont val="Calibri"/>
        <family val="2"/>
        <scheme val="minor"/>
      </rPr>
      <t xml:space="preserve"> (ROE 48%, ROA 8.9%) → strong profits, higher efficiency, and leverage magnification.</t>
    </r>
  </si>
  <si>
    <r>
      <t>2025:</t>
    </r>
    <r>
      <rPr>
        <sz val="11"/>
        <color theme="1"/>
        <rFont val="Calibri"/>
        <family val="2"/>
        <scheme val="minor"/>
      </rPr>
      <t xml:space="preserve"> Profits sustained but leverage reduced → lower ROE (27.7%), though ROA remains healthy.</t>
    </r>
  </si>
  <si>
    <t>DUPONT SUMMARY</t>
  </si>
  <si>
    <t>Altman's Z Score Analysis Calculation</t>
  </si>
  <si>
    <t>WORKING CAPITAL/TOTAL ASSET</t>
  </si>
  <si>
    <t>WORKING CAPITAL</t>
  </si>
  <si>
    <t>WORKING CAPITAL/ TOTAL ASSET</t>
  </si>
  <si>
    <t xml:space="preserve">RETAINED EARNING / TOTAL ASSET </t>
  </si>
  <si>
    <t xml:space="preserve">RETAINED EARNING </t>
  </si>
  <si>
    <t xml:space="preserve">EBIT / TOTAL ASSET </t>
  </si>
  <si>
    <t xml:space="preserve"> TOTAL ASSET</t>
  </si>
  <si>
    <t>MARKET CAP / LONG TERM LIABLITIES</t>
  </si>
  <si>
    <t>MARKET CAPITAL</t>
  </si>
  <si>
    <t>LONG TERM LIABLITIES</t>
  </si>
  <si>
    <t>SALES / TOTAL ASSET</t>
  </si>
  <si>
    <t>TOTAL SALES</t>
  </si>
  <si>
    <t>TOTAL ASSSET</t>
  </si>
  <si>
    <t>Altman's Z score</t>
  </si>
  <si>
    <t>FINAL SCORE</t>
  </si>
  <si>
    <t>FINANCIAL STABLITY</t>
  </si>
  <si>
    <t>Tata Motors has auto manufacturing and vehicle plants in Jamshedpur, Pantnagar, Lucknow, Sanand, Dharwad, and Pune in India, as well as in Argentina, South Africa, the United Kingdom, and Thailand. It has research and development centers in Pune, Jamshedpur, Lucknow, Dharwad, India and South Korea, the United Kingdom, and Spain. Tata Motors is listed on the BSE and NSE, and is a constituent of the BSE SENSEX and NIFTY 50 benchmark indices. The company is ranked 265th on the Fortune Global 500 list of the world's biggest corporations as of 2019.</t>
  </si>
  <si>
    <t>KEY FINANCIAL METRICES</t>
  </si>
  <si>
    <t>SALES GROWTH (Y-O-Y)</t>
  </si>
  <si>
    <t>GROSS PROFIT MARGIN(%)</t>
  </si>
  <si>
    <t>EBITDA MARGINS (%)</t>
  </si>
  <si>
    <t>EBIT MARGINS (%)</t>
  </si>
  <si>
    <t>NET PROFIT MARGINS (%)</t>
  </si>
  <si>
    <t>EARNING PER SAHRE ( IN RS)</t>
  </si>
  <si>
    <t>EPS GROWTH (Y-O-Y)</t>
  </si>
  <si>
    <t>DIVIDENDS PER SHARE ( IN RS)</t>
  </si>
  <si>
    <t>DPS GROWTH (Y-O-Y)</t>
  </si>
  <si>
    <t>SALES GROWTH Y-O-Y</t>
  </si>
  <si>
    <t>GPM</t>
  </si>
  <si>
    <t>EM</t>
  </si>
  <si>
    <t>NET PROFIT MARGIN</t>
  </si>
  <si>
    <t>EPS Y O Y</t>
  </si>
  <si>
    <t xml:space="preserve">DPS </t>
  </si>
  <si>
    <t>DPS GROWTH</t>
  </si>
  <si>
    <t>SHARE PRICE 5 YEAR</t>
  </si>
  <si>
    <t>KEY FINANCIAL RATIO</t>
  </si>
  <si>
    <t>PRICE TO EARNING</t>
  </si>
  <si>
    <t>EV/SALES</t>
  </si>
  <si>
    <t>PRICE TO BOOK VALUE</t>
  </si>
  <si>
    <t>RETURN ON EQUITY(%)</t>
  </si>
  <si>
    <t>RETURN ON CAPITAL EMPLOYED (%)</t>
  </si>
  <si>
    <t>DEBT</t>
  </si>
  <si>
    <t>CASH</t>
  </si>
  <si>
    <t>BOOK VALUE</t>
  </si>
  <si>
    <t>5 YEAR VOLOUME</t>
  </si>
  <si>
    <t>Shareholder's name</t>
  </si>
  <si>
    <t>Total Shares Held</t>
  </si>
  <si>
    <t>Shareholding (%)</t>
  </si>
  <si>
    <t>Quarter Ending</t>
  </si>
  <si>
    <t>Tata Sons Private Limited</t>
  </si>
  <si>
    <t>Life Insurance Corporation Of India</t>
  </si>
  <si>
    <t>SBI Nifty 50 Etf</t>
  </si>
  <si>
    <t>Tata Industries Limited</t>
  </si>
  <si>
    <t>ICICI Prudential Value Discovery Fund</t>
  </si>
  <si>
    <t>HDFC Trustee Company Ltd. A/C Hdfc Large Cap Fund</t>
  </si>
  <si>
    <t>Rekha Jhunjhunwala</t>
  </si>
  <si>
    <t>Tata Investment Corporation Limited</t>
  </si>
  <si>
    <t>Investor Education and Protection Fund (IEPF)</t>
  </si>
  <si>
    <t>Ewart Investments Limited</t>
  </si>
  <si>
    <t>MARKET VALUE</t>
  </si>
  <si>
    <t>TOP 10 SHARE HOLDER</t>
  </si>
  <si>
    <t>%HOLDING</t>
  </si>
  <si>
    <t>NO. SHARE (CR)</t>
  </si>
  <si>
    <t>PROMOTERS</t>
  </si>
  <si>
    <t>FII</t>
  </si>
  <si>
    <t>DII</t>
  </si>
  <si>
    <t>GOVERNMENT</t>
  </si>
  <si>
    <t>PUBLIC</t>
  </si>
  <si>
    <t>SHARE HOLDING PATTERN</t>
  </si>
  <si>
    <t>CAPITAL STUCTURE</t>
  </si>
  <si>
    <t>SHARE PRICE AS ON XXX</t>
  </si>
  <si>
    <t>NO OF SHARE O/S</t>
  </si>
  <si>
    <t>MARKET CAPITALIZATION</t>
  </si>
  <si>
    <t xml:space="preserve">   LESS: CASH &amp; EQUIVALENT</t>
  </si>
  <si>
    <t xml:space="preserve">   ADD: DEBT</t>
  </si>
  <si>
    <t xml:space="preserve">   ADD:MINORITY INTERESET</t>
  </si>
  <si>
    <t>MANAGERIAL CONTRUBUTION</t>
  </si>
  <si>
    <t>DESIGNATION</t>
  </si>
  <si>
    <t>REMUNERATION</t>
  </si>
  <si>
    <t>X OF MEDIAN SALARY</t>
  </si>
  <si>
    <t>MR. N CHANDRASEKARAN</t>
  </si>
  <si>
    <t>MR. GIRISH WAGH</t>
  </si>
  <si>
    <t>CHAIRMAN</t>
  </si>
  <si>
    <t>ED</t>
  </si>
  <si>
    <t>N/A</t>
  </si>
  <si>
    <t>155.81 CR</t>
  </si>
  <si>
    <t>37.12 CR</t>
  </si>
  <si>
    <t>NOTES:</t>
  </si>
  <si>
    <t>As a Policy, Mr N Chandrasekaran, Chairman, has abstained from receiving commission from the Company and hence not stated.</t>
  </si>
  <si>
    <t>As a Policy, Mr N Chandrasekaran, Chairman, has abstained from receiving commission from the Company.</t>
  </si>
  <si>
    <t>The number of permanent employees on the rolls of Company as at March 31, 2025: 20,819</t>
  </si>
  <si>
    <t>Average Net Profit of the Company as per Section 135(5): ₹(462.57) crore</t>
  </si>
  <si>
    <t>RECENT UPDATES</t>
  </si>
  <si>
    <t>Tata Motors bagged cautious views from brokerages despite India business strength as global challenges persist for the auto player.</t>
  </si>
  <si>
    <t>Tata Motors down 3 percent on fears that cyberattack hit may exceed JLR's FY25 profit</t>
  </si>
  <si>
    <t>We would like to mention that the aforesaid news item was speculative, pre-mature and not based on any 
information from Tata Motors Limited (‘the Company’).</t>
  </si>
  <si>
    <t>Tata Motors Demerger To Take Effect On Oct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</si>
</sst>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 #,##0.00_ ;_ * \-#,##0.00_ ;_ * &quot;-&quot;??_ ;_ @_ "/>
    <numFmt numFmtId="164" formatCode="_(* #,##0.00_);_(* \(#,##0.00\);_(* &quot;-&quot;??_);_(@_)"/>
    <numFmt numFmtId="165" formatCode="[$-409]mmm\-yy;@"/>
    <numFmt numFmtId="166" formatCode="&quot;₹&quot;\ #,##0"/>
    <numFmt numFmtId="167" formatCode="&quot;₹&quot;\ #,##0;&quot;₹&quot;\ \(#,##0\)"/>
    <numFmt numFmtId="168" formatCode="&quot;₹&quot;\ #,##0.00;&quot;₹&quot;\ \(#,##0.00\)"/>
    <numFmt numFmtId="169" formatCode="0.0%"/>
    <numFmt numFmtId="170" formatCode="0.00&quot; X &quot;"/>
    <numFmt numFmtId="171" formatCode="0.00&quot;X&quot;"/>
    <numFmt numFmtId="172" formatCode="0&quot; DAYS&quot;"/>
    <numFmt numFmtId="173" formatCode="0&quot; E&quot;"/>
    <numFmt numFmtId="174" formatCode="yyyy&quot; A&quot;"/>
    <numFmt numFmtId="175" formatCode="yyyy&quot; E&quot;"/>
    <numFmt numFmtId="176" formatCode="#,##0.00;\(#,##0.00\)"/>
    <numFmt numFmtId="177" formatCode="0.00\ &quot; X&quot;"/>
    <numFmt numFmtId="178" formatCode="0.0\x"/>
    <numFmt numFmtId="179" formatCode="#,##0.00\x"/>
  </numFmts>
  <fonts count="35">
    <font>
      <sz val="11"/>
      <color theme="1"/>
      <name val="Calibri"/>
      <family val="2"/>
      <scheme val="minor"/>
    </font>
    <font>
      <b/>
      <sz val="11"/>
      <color theme="1"/>
      <name val="Calibri"/>
      <family val="2"/>
      <scheme val="minor"/>
    </font>
    <font>
      <b/>
      <sz val="11"/>
      <color theme="0"/>
      <name val="Calibri"/>
      <family val="2"/>
      <scheme val="minor"/>
    </font>
    <font>
      <sz val="11"/>
      <color theme="1"/>
      <name val="Calibri"/>
      <family val="2"/>
      <scheme val="minor"/>
    </font>
    <font>
      <u/>
      <sz val="11"/>
      <color theme="10"/>
      <name val="Calibri"/>
      <family val="2"/>
    </font>
    <font>
      <sz val="11"/>
      <color theme="0"/>
      <name val="Calibri"/>
      <family val="2"/>
      <scheme val="minor"/>
    </font>
    <font>
      <b/>
      <u/>
      <sz val="11"/>
      <color theme="10"/>
      <name val="Calibri"/>
      <family val="2"/>
    </font>
    <font>
      <b/>
      <sz val="16"/>
      <color theme="1"/>
      <name val="Calibri"/>
      <family val="2"/>
      <scheme val="minor"/>
    </font>
    <font>
      <b/>
      <sz val="11"/>
      <color rgb="FFFF0000"/>
      <name val="Calibri"/>
      <family val="2"/>
      <scheme val="minor"/>
    </font>
    <font>
      <sz val="11"/>
      <name val="Calibri"/>
      <family val="2"/>
      <scheme val="minor"/>
    </font>
    <font>
      <b/>
      <sz val="11"/>
      <color theme="3" tint="0.39997558519241921"/>
      <name val="Calibri"/>
      <family val="2"/>
      <scheme val="minor"/>
    </font>
    <font>
      <b/>
      <sz val="11"/>
      <color theme="0" tint="-4.9989318521683403E-2"/>
      <name val="Calibri"/>
      <family val="2"/>
      <scheme val="minor"/>
    </font>
    <font>
      <sz val="11"/>
      <color rgb="FF3333FF"/>
      <name val="Calibri"/>
      <family val="2"/>
      <scheme val="minor"/>
    </font>
    <font>
      <sz val="11"/>
      <color theme="0" tint="-4.9989318521683403E-2"/>
      <name val="Calibri"/>
      <family val="2"/>
      <scheme val="minor"/>
    </font>
    <font>
      <b/>
      <sz val="14"/>
      <color theme="1"/>
      <name val="Calibri"/>
      <family val="2"/>
      <scheme val="minor"/>
    </font>
    <font>
      <sz val="14"/>
      <color theme="1"/>
      <name val="Calibri"/>
      <family val="2"/>
      <scheme val="minor"/>
    </font>
    <font>
      <b/>
      <sz val="12"/>
      <color theme="0"/>
      <name val="Calibri"/>
      <family val="2"/>
      <scheme val="minor"/>
    </font>
    <font>
      <sz val="12"/>
      <color theme="1"/>
      <name val="Calibri"/>
      <family val="2"/>
      <scheme val="minor"/>
    </font>
    <font>
      <i/>
      <sz val="11"/>
      <color theme="1"/>
      <name val="Calibri"/>
      <family val="2"/>
      <scheme val="minor"/>
    </font>
    <font>
      <b/>
      <sz val="22"/>
      <color rgb="FF133984"/>
      <name val="Calibri"/>
      <family val="2"/>
      <scheme val="minor"/>
    </font>
    <font>
      <b/>
      <sz val="14"/>
      <color rgb="FF133984"/>
      <name val="Calibri"/>
      <family val="2"/>
      <scheme val="minor"/>
    </font>
    <font>
      <sz val="10"/>
      <color rgb="FF202122"/>
      <name val="Arial"/>
      <family val="2"/>
    </font>
    <font>
      <b/>
      <sz val="10"/>
      <color rgb="FF202122"/>
      <name val="Arial"/>
      <family val="2"/>
    </font>
    <font>
      <b/>
      <sz val="18"/>
      <color rgb="FF133984"/>
      <name val="Calibri (Body)"/>
    </font>
    <font>
      <sz val="11"/>
      <color rgb="FF133984"/>
      <name val="Calibri"/>
      <family val="2"/>
      <scheme val="minor"/>
    </font>
    <font>
      <b/>
      <sz val="11"/>
      <color rgb="FF133984"/>
      <name val="Calibri (Body)"/>
    </font>
    <font>
      <b/>
      <i/>
      <sz val="11"/>
      <color rgb="FF133984"/>
      <name val="Calibri"/>
      <family val="2"/>
      <scheme val="minor"/>
    </font>
    <font>
      <b/>
      <sz val="14"/>
      <color theme="0"/>
      <name val="Calibri"/>
      <family val="2"/>
      <scheme val="minor"/>
    </font>
    <font>
      <sz val="10"/>
      <color theme="1"/>
      <name val="Calibri"/>
      <family val="2"/>
      <scheme val="minor"/>
    </font>
    <font>
      <b/>
      <sz val="8"/>
      <color rgb="FF000000"/>
      <name val="Inherit"/>
    </font>
    <font>
      <sz val="8"/>
      <color rgb="FF000000"/>
      <name val="Arial"/>
      <family val="2"/>
    </font>
    <font>
      <b/>
      <i/>
      <sz val="11"/>
      <color theme="0" tint="-0.249977111117893"/>
      <name val="Calibri"/>
      <family val="2"/>
      <scheme val="minor"/>
    </font>
    <font>
      <i/>
      <sz val="10"/>
      <color rgb="FF2F2F2F"/>
      <name val="Arial"/>
      <family val="2"/>
    </font>
    <font>
      <i/>
      <sz val="10"/>
      <color rgb="FF000000"/>
      <name val="Arial"/>
      <family val="2"/>
    </font>
    <font>
      <i/>
      <sz val="10"/>
      <name val="Segoe UI"/>
      <family val="2"/>
    </font>
  </fonts>
  <fills count="23">
    <fill>
      <patternFill patternType="none"/>
    </fill>
    <fill>
      <patternFill patternType="gray125"/>
    </fill>
    <fill>
      <patternFill patternType="solid">
        <fgColor theme="4" tint="0.39997558519241921"/>
        <bgColor indexed="65"/>
      </patternFill>
    </fill>
    <fill>
      <patternFill patternType="solid">
        <fgColor theme="6" tint="0.39997558519241921"/>
        <bgColor indexed="65"/>
      </patternFill>
    </fill>
    <fill>
      <patternFill patternType="solid">
        <fgColor theme="9"/>
      </patternFill>
    </fill>
    <fill>
      <patternFill patternType="solid">
        <fgColor rgb="FF0275D8"/>
        <bgColor indexed="64"/>
      </patternFill>
    </fill>
    <fill>
      <patternFill patternType="solid">
        <fgColor theme="7" tint="-0.49998474074526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002060"/>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249977111117893"/>
        <bgColor indexed="64"/>
      </patternFill>
    </fill>
    <fill>
      <patternFill patternType="solid">
        <fgColor theme="7" tint="0.39997558519241921"/>
        <bgColor indexed="64"/>
      </patternFill>
    </fill>
    <fill>
      <patternFill patternType="solid">
        <fgColor theme="8"/>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0"/>
        <bgColor indexed="64"/>
      </patternFill>
    </fill>
    <fill>
      <patternFill patternType="solid">
        <fgColor rgb="FF133984"/>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EEEEE"/>
        <bgColor indexed="64"/>
      </patternFill>
    </fill>
    <fill>
      <patternFill patternType="solid">
        <fgColor rgb="FFF7F6E8"/>
        <bgColor indexed="64"/>
      </patternFill>
    </fill>
  </fills>
  <borders count="23">
    <border>
      <left/>
      <right/>
      <top/>
      <bottom/>
      <diagonal/>
    </border>
    <border>
      <left/>
      <right/>
      <top style="hair">
        <color rgb="FF002060"/>
      </top>
      <bottom style="hair">
        <color rgb="FF002060"/>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bottom style="thin">
        <color auto="1"/>
      </bottom>
      <diagonal/>
    </border>
    <border>
      <left/>
      <right/>
      <top style="thin">
        <color auto="1"/>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top style="thin">
        <color auto="1"/>
      </top>
      <bottom/>
      <diagonal/>
    </border>
    <border>
      <left/>
      <right/>
      <top style="medium">
        <color auto="1"/>
      </top>
      <bottom style="thick">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top/>
      <bottom style="thin">
        <color theme="0"/>
      </bottom>
      <diagonal/>
    </border>
    <border>
      <left style="medium">
        <color rgb="FFDDDDDD"/>
      </left>
      <right/>
      <top style="medium">
        <color rgb="FFDDDDDD"/>
      </top>
      <bottom style="medium">
        <color rgb="FFDDDDDD"/>
      </bottom>
      <diagonal/>
    </border>
    <border>
      <left style="medium">
        <color rgb="FFDDDDDD"/>
      </left>
      <right/>
      <top/>
      <bottom style="medium">
        <color rgb="FFDDDDDD"/>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bottom style="medium">
        <color rgb="FFDDDDDD"/>
      </bottom>
      <diagonal/>
    </border>
  </borders>
  <cellStyleXfs count="7">
    <xf numFmtId="0" fontId="0" fillId="0" borderId="0"/>
    <xf numFmtId="43" fontId="3" fillId="0" borderId="0" applyFont="0" applyFill="0" applyBorder="0" applyAlignment="0" applyProtection="0"/>
    <xf numFmtId="0" fontId="4" fillId="0" borderId="0" applyNumberFormat="0" applyFill="0" applyBorder="0" applyAlignment="0" applyProtection="0">
      <alignment vertical="top"/>
      <protection locked="0"/>
    </xf>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9" fontId="3" fillId="0" borderId="0" applyFont="0" applyFill="0" applyBorder="0" applyAlignment="0" applyProtection="0"/>
  </cellStyleXfs>
  <cellXfs count="220">
    <xf numFmtId="0" fontId="0" fillId="0" borderId="0" xfId="0"/>
    <xf numFmtId="43" fontId="1" fillId="0" borderId="0" xfId="1" applyFont="1" applyBorder="1"/>
    <xf numFmtId="0" fontId="1" fillId="0" borderId="0" xfId="0" applyFont="1"/>
    <xf numFmtId="0" fontId="8" fillId="0" borderId="0" xfId="0" applyFont="1"/>
    <xf numFmtId="43" fontId="0" fillId="0" borderId="0" xfId="1" applyFont="1" applyBorder="1"/>
    <xf numFmtId="10" fontId="0" fillId="0" borderId="0" xfId="0" applyNumberFormat="1"/>
    <xf numFmtId="43" fontId="3" fillId="0" borderId="0" xfId="1" applyFont="1" applyBorder="1"/>
    <xf numFmtId="9" fontId="3" fillId="0" borderId="0" xfId="1" applyNumberFormat="1" applyFont="1" applyBorder="1"/>
    <xf numFmtId="43" fontId="2" fillId="2" borderId="0" xfId="3" applyNumberFormat="1" applyFont="1" applyBorder="1"/>
    <xf numFmtId="43" fontId="2" fillId="3" borderId="0" xfId="4" applyNumberFormat="1" applyFont="1" applyBorder="1"/>
    <xf numFmtId="9" fontId="1" fillId="0" borderId="0" xfId="6" applyFont="1" applyBorder="1"/>
    <xf numFmtId="0" fontId="2" fillId="5" borderId="0" xfId="0" applyFont="1" applyFill="1"/>
    <xf numFmtId="165" fontId="2" fillId="5" borderId="0" xfId="0" applyNumberFormat="1" applyFont="1" applyFill="1" applyAlignment="1">
      <alignment horizontal="center"/>
    </xf>
    <xf numFmtId="0" fontId="2" fillId="5" borderId="0" xfId="0" applyFont="1" applyFill="1" applyAlignment="1">
      <alignment horizontal="center"/>
    </xf>
    <xf numFmtId="43" fontId="0" fillId="0" borderId="0" xfId="1" applyFont="1" applyBorder="1" applyAlignment="1">
      <alignment horizontal="center"/>
    </xf>
    <xf numFmtId="43" fontId="1" fillId="0" borderId="0" xfId="1" applyFont="1" applyBorder="1" applyAlignment="1">
      <alignment horizontal="center"/>
    </xf>
    <xf numFmtId="10" fontId="1" fillId="0" borderId="0" xfId="0" applyNumberFormat="1" applyFont="1"/>
    <xf numFmtId="165" fontId="2" fillId="5" borderId="0" xfId="1" applyNumberFormat="1" applyFont="1" applyFill="1" applyBorder="1"/>
    <xf numFmtId="165" fontId="9" fillId="0" borderId="0" xfId="1" applyNumberFormat="1" applyFont="1" applyFill="1" applyBorder="1"/>
    <xf numFmtId="0" fontId="7" fillId="0" borderId="0" xfId="0" applyFont="1"/>
    <xf numFmtId="0" fontId="0" fillId="0" borderId="0" xfId="0" applyAlignment="1">
      <alignment horizontal="left"/>
    </xf>
    <xf numFmtId="0" fontId="6" fillId="0" borderId="0" xfId="2" applyFont="1" applyBorder="1" applyAlignment="1" applyProtection="1">
      <alignment horizontal="left"/>
    </xf>
    <xf numFmtId="0" fontId="6" fillId="0" borderId="0" xfId="2" applyFont="1" applyBorder="1" applyAlignment="1" applyProtection="1"/>
    <xf numFmtId="0" fontId="9" fillId="0" borderId="0" xfId="0" applyFont="1"/>
    <xf numFmtId="164" fontId="0" fillId="0" borderId="0" xfId="1" applyNumberFormat="1" applyFont="1" applyBorder="1"/>
    <xf numFmtId="17" fontId="0" fillId="0" borderId="0" xfId="0" applyNumberFormat="1"/>
    <xf numFmtId="0" fontId="2" fillId="6" borderId="0" xfId="0" applyFont="1" applyFill="1"/>
    <xf numFmtId="17" fontId="2" fillId="6" borderId="0" xfId="0" applyNumberFormat="1" applyFont="1" applyFill="1"/>
    <xf numFmtId="166" fontId="0" fillId="0" borderId="0" xfId="0" applyNumberFormat="1"/>
    <xf numFmtId="0" fontId="10" fillId="0" borderId="0" xfId="0" applyFont="1"/>
    <xf numFmtId="10" fontId="10" fillId="0" borderId="0" xfId="6" applyNumberFormat="1" applyFont="1"/>
    <xf numFmtId="10" fontId="1" fillId="0" borderId="0" xfId="6" applyNumberFormat="1" applyFont="1"/>
    <xf numFmtId="167" fontId="0" fillId="0" borderId="0" xfId="0" applyNumberFormat="1"/>
    <xf numFmtId="9" fontId="10" fillId="0" borderId="0" xfId="6" applyFont="1"/>
    <xf numFmtId="168" fontId="0" fillId="0" borderId="0" xfId="0" applyNumberFormat="1"/>
    <xf numFmtId="3" fontId="0" fillId="0" borderId="0" xfId="0" applyNumberFormat="1"/>
    <xf numFmtId="0" fontId="0" fillId="7" borderId="0" xfId="0" applyFill="1"/>
    <xf numFmtId="0" fontId="1" fillId="7" borderId="0" xfId="0" applyFont="1" applyFill="1"/>
    <xf numFmtId="0" fontId="0" fillId="8" borderId="0" xfId="0" applyFill="1"/>
    <xf numFmtId="0" fontId="1" fillId="8" borderId="0" xfId="0" applyFont="1" applyFill="1"/>
    <xf numFmtId="167" fontId="1" fillId="0" borderId="0" xfId="0" applyNumberFormat="1" applyFont="1"/>
    <xf numFmtId="0" fontId="1" fillId="0" borderId="1" xfId="0" applyFont="1" applyBorder="1"/>
    <xf numFmtId="166" fontId="1" fillId="0" borderId="1" xfId="0" applyNumberFormat="1" applyFont="1" applyBorder="1"/>
    <xf numFmtId="167" fontId="1" fillId="0" borderId="1" xfId="0" applyNumberFormat="1" applyFont="1" applyBorder="1"/>
    <xf numFmtId="0" fontId="1" fillId="0" borderId="2" xfId="0" applyFont="1" applyBorder="1"/>
    <xf numFmtId="167" fontId="1" fillId="0" borderId="2" xfId="0" applyNumberFormat="1" applyFont="1" applyBorder="1"/>
    <xf numFmtId="10" fontId="0" fillId="0" borderId="0" xfId="6" applyNumberFormat="1" applyFont="1"/>
    <xf numFmtId="0" fontId="0" fillId="0" borderId="3" xfId="0" applyBorder="1"/>
    <xf numFmtId="10" fontId="0" fillId="0" borderId="3" xfId="6" applyNumberFormat="1" applyFont="1" applyBorder="1"/>
    <xf numFmtId="10" fontId="0" fillId="0" borderId="0" xfId="6" applyNumberFormat="1" applyFont="1" applyBorder="1"/>
    <xf numFmtId="0" fontId="0" fillId="0" borderId="4" xfId="0" applyBorder="1"/>
    <xf numFmtId="10" fontId="0" fillId="0" borderId="4" xfId="6" applyNumberFormat="1" applyFont="1" applyBorder="1"/>
    <xf numFmtId="169" fontId="0" fillId="0" borderId="3" xfId="6" applyNumberFormat="1" applyFont="1" applyBorder="1"/>
    <xf numFmtId="169" fontId="0" fillId="0" borderId="0" xfId="6" applyNumberFormat="1" applyFont="1" applyBorder="1"/>
    <xf numFmtId="169" fontId="0" fillId="0" borderId="4" xfId="6" applyNumberFormat="1" applyFont="1" applyBorder="1"/>
    <xf numFmtId="170" fontId="0" fillId="0" borderId="4" xfId="6" applyNumberFormat="1" applyFont="1" applyBorder="1"/>
    <xf numFmtId="171" fontId="0" fillId="0" borderId="3" xfId="0" applyNumberFormat="1" applyBorder="1"/>
    <xf numFmtId="171" fontId="0" fillId="0" borderId="0" xfId="0" applyNumberFormat="1"/>
    <xf numFmtId="171" fontId="0" fillId="0" borderId="4" xfId="0" applyNumberFormat="1" applyBorder="1"/>
    <xf numFmtId="172" fontId="0" fillId="0" borderId="3" xfId="0" applyNumberFormat="1" applyBorder="1"/>
    <xf numFmtId="172" fontId="0" fillId="0" borderId="0" xfId="0" applyNumberFormat="1"/>
    <xf numFmtId="172" fontId="0" fillId="0" borderId="4" xfId="0" applyNumberFormat="1" applyBorder="1"/>
    <xf numFmtId="0" fontId="2" fillId="9" borderId="0" xfId="0" applyFont="1" applyFill="1" applyAlignment="1">
      <alignment horizontal="left"/>
    </xf>
    <xf numFmtId="0" fontId="2" fillId="9" borderId="0" xfId="0" applyFont="1" applyFill="1" applyAlignment="1">
      <alignment horizontal="right"/>
    </xf>
    <xf numFmtId="0" fontId="1" fillId="0" borderId="0" xfId="0" applyFont="1" applyAlignment="1">
      <alignment horizontal="left"/>
    </xf>
    <xf numFmtId="173" fontId="1" fillId="0" borderId="0" xfId="0" applyNumberFormat="1" applyFont="1" applyAlignment="1">
      <alignment horizontal="right"/>
    </xf>
    <xf numFmtId="174" fontId="1" fillId="0" borderId="0" xfId="0" applyNumberFormat="1" applyFont="1"/>
    <xf numFmtId="174" fontId="1" fillId="0" borderId="0" xfId="0" applyNumberFormat="1" applyFont="1" applyAlignment="1">
      <alignment horizontal="right"/>
    </xf>
    <xf numFmtId="4" fontId="0" fillId="0" borderId="0" xfId="0" applyNumberFormat="1"/>
    <xf numFmtId="0" fontId="1" fillId="10" borderId="0" xfId="0" applyFont="1" applyFill="1" applyAlignment="1">
      <alignment horizontal="left"/>
    </xf>
    <xf numFmtId="175" fontId="1" fillId="10" borderId="0" xfId="0" applyNumberFormat="1" applyFont="1" applyFill="1" applyAlignment="1">
      <alignment horizontal="right"/>
    </xf>
    <xf numFmtId="4" fontId="0" fillId="10" borderId="0" xfId="0" applyNumberFormat="1" applyFill="1"/>
    <xf numFmtId="10" fontId="0" fillId="10" borderId="0" xfId="6" applyNumberFormat="1" applyFont="1" applyFill="1"/>
    <xf numFmtId="0" fontId="0" fillId="0" borderId="0" xfId="0" applyAlignment="1">
      <alignment horizontal="left" vertical="top"/>
    </xf>
    <xf numFmtId="43" fontId="0" fillId="0" borderId="0" xfId="0" applyNumberFormat="1"/>
    <xf numFmtId="0" fontId="1" fillId="11" borderId="5" xfId="0" applyFont="1" applyFill="1" applyBorder="1"/>
    <xf numFmtId="17" fontId="1" fillId="11" borderId="5" xfId="0" applyNumberFormat="1" applyFont="1" applyFill="1" applyBorder="1"/>
    <xf numFmtId="0" fontId="11" fillId="12" borderId="0" xfId="0" applyFont="1" applyFill="1" applyAlignment="1">
      <alignment horizontal="left"/>
    </xf>
    <xf numFmtId="0" fontId="1" fillId="13" borderId="0" xfId="0" applyFont="1" applyFill="1"/>
    <xf numFmtId="17" fontId="1" fillId="13" borderId="0" xfId="0" applyNumberFormat="1" applyFont="1" applyFill="1"/>
    <xf numFmtId="43" fontId="1" fillId="0" borderId="0" xfId="0" applyNumberFormat="1" applyFont="1"/>
    <xf numFmtId="0" fontId="0" fillId="14" borderId="0" xfId="0" applyFill="1"/>
    <xf numFmtId="0" fontId="0" fillId="0" borderId="0" xfId="0" applyAlignment="1">
      <alignment wrapText="1"/>
    </xf>
    <xf numFmtId="3" fontId="1" fillId="0" borderId="0" xfId="0" applyNumberFormat="1" applyFont="1"/>
    <xf numFmtId="0" fontId="1" fillId="0" borderId="5" xfId="0" applyFont="1" applyBorder="1"/>
    <xf numFmtId="3" fontId="0" fillId="0" borderId="5" xfId="0" applyNumberFormat="1" applyBorder="1"/>
    <xf numFmtId="0" fontId="0" fillId="0" borderId="5" xfId="0" applyBorder="1"/>
    <xf numFmtId="17" fontId="1" fillId="0" borderId="0" xfId="0" applyNumberFormat="1" applyFont="1"/>
    <xf numFmtId="0" fontId="11" fillId="12" borderId="0" xfId="0" applyFont="1" applyFill="1"/>
    <xf numFmtId="17" fontId="11" fillId="12" borderId="0" xfId="0" applyNumberFormat="1" applyFont="1" applyFill="1"/>
    <xf numFmtId="0" fontId="0" fillId="0" borderId="2" xfId="0" applyBorder="1"/>
    <xf numFmtId="0" fontId="1" fillId="0" borderId="6" xfId="0" applyFont="1" applyBorder="1"/>
    <xf numFmtId="0" fontId="0" fillId="0" borderId="6" xfId="0" applyBorder="1"/>
    <xf numFmtId="0" fontId="1" fillId="0" borderId="7" xfId="0" applyFont="1" applyBorder="1"/>
    <xf numFmtId="0" fontId="1" fillId="0" borderId="8" xfId="0" applyFont="1" applyBorder="1"/>
    <xf numFmtId="0" fontId="1" fillId="0" borderId="10" xfId="0" applyFont="1" applyBorder="1"/>
    <xf numFmtId="0" fontId="2" fillId="12" borderId="0" xfId="0" applyFont="1" applyFill="1"/>
    <xf numFmtId="17" fontId="2" fillId="12" borderId="0" xfId="0" applyNumberFormat="1" applyFont="1" applyFill="1"/>
    <xf numFmtId="10" fontId="12" fillId="0" borderId="2" xfId="0" applyNumberFormat="1" applyFont="1" applyBorder="1"/>
    <xf numFmtId="0" fontId="1" fillId="0" borderId="11" xfId="0" applyFont="1" applyBorder="1"/>
    <xf numFmtId="10" fontId="1" fillId="0" borderId="11" xfId="6" applyNumberFormat="1" applyFont="1" applyBorder="1"/>
    <xf numFmtId="0" fontId="5" fillId="12" borderId="0" xfId="0" applyFont="1" applyFill="1"/>
    <xf numFmtId="10" fontId="0" fillId="0" borderId="2" xfId="0" applyNumberFormat="1" applyBorder="1"/>
    <xf numFmtId="10" fontId="1" fillId="0" borderId="6" xfId="0" applyNumberFormat="1" applyFont="1" applyBorder="1"/>
    <xf numFmtId="176" fontId="0" fillId="0" borderId="2" xfId="0" applyNumberFormat="1" applyBorder="1"/>
    <xf numFmtId="176" fontId="1" fillId="0" borderId="8" xfId="0" applyNumberFormat="1" applyFont="1" applyBorder="1"/>
    <xf numFmtId="176" fontId="0" fillId="0" borderId="3" xfId="0" applyNumberFormat="1" applyBorder="1"/>
    <xf numFmtId="176" fontId="1" fillId="0" borderId="6" xfId="0" applyNumberFormat="1" applyFont="1" applyBorder="1"/>
    <xf numFmtId="176" fontId="1" fillId="0" borderId="9" xfId="0" applyNumberFormat="1" applyFont="1" applyBorder="1"/>
    <xf numFmtId="176" fontId="1" fillId="0" borderId="10" xfId="0" applyNumberFormat="1" applyFont="1" applyBorder="1"/>
    <xf numFmtId="176" fontId="0" fillId="0" borderId="5" xfId="0" applyNumberFormat="1" applyBorder="1"/>
    <xf numFmtId="176" fontId="0" fillId="0" borderId="6" xfId="0" applyNumberFormat="1" applyBorder="1"/>
    <xf numFmtId="176" fontId="0" fillId="0" borderId="0" xfId="0" applyNumberFormat="1"/>
    <xf numFmtId="0" fontId="1" fillId="15" borderId="12" xfId="0" applyFont="1" applyFill="1" applyBorder="1"/>
    <xf numFmtId="0" fontId="1" fillId="15" borderId="13" xfId="0" applyFont="1" applyFill="1" applyBorder="1"/>
    <xf numFmtId="10" fontId="1" fillId="15" borderId="14" xfId="0" applyNumberFormat="1" applyFont="1" applyFill="1" applyBorder="1"/>
    <xf numFmtId="0" fontId="1" fillId="15" borderId="15" xfId="0" applyFont="1" applyFill="1" applyBorder="1"/>
    <xf numFmtId="0" fontId="1" fillId="15" borderId="16" xfId="0" applyFont="1" applyFill="1" applyBorder="1"/>
    <xf numFmtId="10" fontId="1" fillId="15" borderId="17" xfId="0" applyNumberFormat="1" applyFont="1" applyFill="1" applyBorder="1"/>
    <xf numFmtId="0" fontId="1" fillId="10" borderId="7" xfId="0" applyFont="1" applyFill="1" applyBorder="1"/>
    <xf numFmtId="0" fontId="1" fillId="10" borderId="8" xfId="0" applyFont="1" applyFill="1" applyBorder="1"/>
    <xf numFmtId="10" fontId="1" fillId="10" borderId="8" xfId="6" applyNumberFormat="1" applyFont="1" applyFill="1" applyBorder="1"/>
    <xf numFmtId="10" fontId="1" fillId="10" borderId="9" xfId="6" applyNumberFormat="1" applyFont="1" applyFill="1" applyBorder="1"/>
    <xf numFmtId="2" fontId="0" fillId="0" borderId="0" xfId="0" applyNumberFormat="1"/>
    <xf numFmtId="177" fontId="0" fillId="0" borderId="0" xfId="0" applyNumberFormat="1"/>
    <xf numFmtId="0" fontId="11" fillId="9" borderId="0" xfId="0" applyFont="1" applyFill="1"/>
    <xf numFmtId="0" fontId="13" fillId="9" borderId="0" xfId="0" applyFont="1" applyFill="1"/>
    <xf numFmtId="17" fontId="13" fillId="9" borderId="0" xfId="0" applyNumberFormat="1" applyFont="1" applyFill="1"/>
    <xf numFmtId="43" fontId="0" fillId="0" borderId="2" xfId="0" applyNumberFormat="1" applyBorder="1"/>
    <xf numFmtId="2" fontId="0" fillId="0" borderId="2" xfId="0" applyNumberFormat="1" applyBorder="1"/>
    <xf numFmtId="2" fontId="0" fillId="0" borderId="3" xfId="0" applyNumberFormat="1" applyBorder="1"/>
    <xf numFmtId="43" fontId="0" fillId="0" borderId="6" xfId="0" applyNumberFormat="1" applyBorder="1"/>
    <xf numFmtId="0" fontId="0" fillId="10" borderId="0" xfId="0" applyFill="1"/>
    <xf numFmtId="10" fontId="0" fillId="10" borderId="0" xfId="0" applyNumberFormat="1" applyFill="1"/>
    <xf numFmtId="0" fontId="0" fillId="16" borderId="0" xfId="0" applyFill="1"/>
    <xf numFmtId="43" fontId="0" fillId="16" borderId="2" xfId="0" applyNumberFormat="1" applyFill="1" applyBorder="1"/>
    <xf numFmtId="10" fontId="12" fillId="16" borderId="2" xfId="0" applyNumberFormat="1" applyFont="1" applyFill="1" applyBorder="1"/>
    <xf numFmtId="10" fontId="0" fillId="16" borderId="2" xfId="0" applyNumberFormat="1" applyFill="1" applyBorder="1"/>
    <xf numFmtId="0" fontId="0" fillId="16" borderId="2" xfId="0" applyFill="1" applyBorder="1"/>
    <xf numFmtId="0" fontId="0" fillId="16" borderId="3" xfId="0" applyFill="1" applyBorder="1"/>
    <xf numFmtId="0" fontId="0" fillId="16" borderId="6" xfId="0" applyFill="1" applyBorder="1"/>
    <xf numFmtId="0" fontId="2" fillId="9" borderId="0" xfId="0" applyFont="1" applyFill="1"/>
    <xf numFmtId="0" fontId="5" fillId="9" borderId="0" xfId="0" applyFont="1" applyFill="1"/>
    <xf numFmtId="43" fontId="1" fillId="0" borderId="6" xfId="0" applyNumberFormat="1" applyFont="1" applyBorder="1"/>
    <xf numFmtId="0" fontId="14" fillId="0" borderId="0" xfId="0" applyFont="1"/>
    <xf numFmtId="0" fontId="15" fillId="0" borderId="0" xfId="0" applyFont="1"/>
    <xf numFmtId="0" fontId="16" fillId="9" borderId="0" xfId="0" applyFont="1" applyFill="1"/>
    <xf numFmtId="0" fontId="16" fillId="9" borderId="0" xfId="0" applyFont="1" applyFill="1" applyAlignment="1">
      <alignment horizontal="center"/>
    </xf>
    <xf numFmtId="0" fontId="16" fillId="17" borderId="0" xfId="0" applyFont="1" applyFill="1"/>
    <xf numFmtId="0" fontId="1" fillId="10" borderId="2" xfId="0" applyFont="1" applyFill="1" applyBorder="1"/>
    <xf numFmtId="0" fontId="0" fillId="10" borderId="2" xfId="0" applyFill="1" applyBorder="1"/>
    <xf numFmtId="178" fontId="0" fillId="17" borderId="0" xfId="0" applyNumberFormat="1" applyFill="1"/>
    <xf numFmtId="0" fontId="17" fillId="10" borderId="2" xfId="0" applyFont="1" applyFill="1" applyBorder="1"/>
    <xf numFmtId="0" fontId="17" fillId="10" borderId="2" xfId="0" applyFont="1" applyFill="1" applyBorder="1" applyAlignment="1">
      <alignment horizontal="right"/>
    </xf>
    <xf numFmtId="0" fontId="0" fillId="10" borderId="2" xfId="0" applyFill="1" applyBorder="1" applyAlignment="1">
      <alignment horizontal="right"/>
    </xf>
    <xf numFmtId="178" fontId="17" fillId="10" borderId="2" xfId="0" applyNumberFormat="1" applyFont="1" applyFill="1" applyBorder="1"/>
    <xf numFmtId="0" fontId="17" fillId="0" borderId="2" xfId="0" applyFont="1" applyBorder="1"/>
    <xf numFmtId="0" fontId="17" fillId="0" borderId="2" xfId="0" applyFont="1" applyBorder="1" applyAlignment="1">
      <alignment horizontal="right"/>
    </xf>
    <xf numFmtId="0" fontId="0" fillId="0" borderId="2" xfId="0" applyBorder="1" applyAlignment="1">
      <alignment horizontal="right"/>
    </xf>
    <xf numFmtId="178" fontId="17" fillId="0" borderId="2" xfId="0" applyNumberFormat="1" applyFont="1" applyBorder="1"/>
    <xf numFmtId="178" fontId="0" fillId="0" borderId="2" xfId="0" applyNumberFormat="1" applyBorder="1"/>
    <xf numFmtId="0" fontId="16" fillId="9" borderId="0" xfId="0" applyFont="1" applyFill="1" applyAlignment="1">
      <alignment wrapText="1"/>
    </xf>
    <xf numFmtId="0" fontId="18" fillId="0" borderId="0" xfId="0" applyFont="1"/>
    <xf numFmtId="178" fontId="0" fillId="10" borderId="2" xfId="0" applyNumberFormat="1" applyFill="1" applyBorder="1"/>
    <xf numFmtId="178" fontId="1" fillId="10" borderId="2" xfId="0" applyNumberFormat="1" applyFont="1" applyFill="1" applyBorder="1"/>
    <xf numFmtId="9" fontId="1" fillId="0" borderId="0" xfId="0" applyNumberFormat="1" applyFont="1"/>
    <xf numFmtId="0" fontId="19" fillId="0" borderId="0" xfId="0" applyFont="1" applyAlignment="1">
      <alignment vertical="center"/>
    </xf>
    <xf numFmtId="0" fontId="20" fillId="0" borderId="0" xfId="0" applyFont="1"/>
    <xf numFmtId="0" fontId="0" fillId="0" borderId="16" xfId="0" applyBorder="1"/>
    <xf numFmtId="0" fontId="22" fillId="0" borderId="0" xfId="0" applyFont="1" applyAlignment="1">
      <alignment vertical="center" wrapText="1"/>
    </xf>
    <xf numFmtId="0" fontId="21" fillId="0" borderId="0" xfId="0" applyFont="1" applyAlignment="1">
      <alignment vertical="center" wrapText="1"/>
    </xf>
    <xf numFmtId="0" fontId="1" fillId="19" borderId="0" xfId="0" applyFont="1" applyFill="1"/>
    <xf numFmtId="10" fontId="1" fillId="19" borderId="0" xfId="6" applyNumberFormat="1" applyFont="1" applyFill="1"/>
    <xf numFmtId="10" fontId="1" fillId="17" borderId="0" xfId="6" applyNumberFormat="1" applyFont="1" applyFill="1"/>
    <xf numFmtId="0" fontId="1" fillId="17" borderId="0" xfId="0" applyFont="1" applyFill="1"/>
    <xf numFmtId="178" fontId="1" fillId="19" borderId="0" xfId="6" applyNumberFormat="1" applyFont="1" applyFill="1"/>
    <xf numFmtId="0" fontId="23" fillId="0" borderId="0" xfId="0" applyFont="1"/>
    <xf numFmtId="0" fontId="16" fillId="18" borderId="0" xfId="0" applyFont="1" applyFill="1" applyAlignment="1">
      <alignment horizontal="center"/>
    </xf>
    <xf numFmtId="0" fontId="25" fillId="0" borderId="0" xfId="0" applyFont="1"/>
    <xf numFmtId="0" fontId="24" fillId="18" borderId="0" xfId="0" applyFont="1" applyFill="1"/>
    <xf numFmtId="0" fontId="0" fillId="18" borderId="0" xfId="0" applyFill="1"/>
    <xf numFmtId="0" fontId="0" fillId="17" borderId="0" xfId="0" applyFill="1"/>
    <xf numFmtId="17" fontId="1" fillId="17" borderId="0" xfId="0" applyNumberFormat="1" applyFont="1" applyFill="1"/>
    <xf numFmtId="178" fontId="1" fillId="17" borderId="0" xfId="6" applyNumberFormat="1" applyFont="1" applyFill="1"/>
    <xf numFmtId="0" fontId="20" fillId="17" borderId="0" xfId="0" applyFont="1" applyFill="1"/>
    <xf numFmtId="2" fontId="1" fillId="0" borderId="0" xfId="0" applyNumberFormat="1" applyFont="1"/>
    <xf numFmtId="0" fontId="26" fillId="17" borderId="0" xfId="0" applyFont="1" applyFill="1" applyAlignment="1">
      <alignment horizontal="right"/>
    </xf>
    <xf numFmtId="0" fontId="2" fillId="18" borderId="0" xfId="0" applyFont="1" applyFill="1"/>
    <xf numFmtId="0" fontId="16" fillId="18" borderId="0" xfId="0" applyFont="1" applyFill="1"/>
    <xf numFmtId="17" fontId="2" fillId="18" borderId="0" xfId="0" applyNumberFormat="1" applyFont="1" applyFill="1"/>
    <xf numFmtId="0" fontId="2" fillId="18" borderId="0" xfId="0" applyFont="1" applyFill="1" applyAlignment="1">
      <alignment horizontal="left"/>
    </xf>
    <xf numFmtId="179" fontId="0" fillId="0" borderId="0" xfId="0" applyNumberFormat="1"/>
    <xf numFmtId="0" fontId="29" fillId="21" borderId="19" xfId="0" applyFont="1" applyFill="1" applyBorder="1" applyAlignment="1">
      <alignment horizontal="left" vertical="center" wrapText="1" indent="1"/>
    </xf>
    <xf numFmtId="0" fontId="29" fillId="21" borderId="19" xfId="0" applyFont="1" applyFill="1" applyBorder="1" applyAlignment="1">
      <alignment horizontal="right" vertical="center" wrapText="1" indent="1"/>
    </xf>
    <xf numFmtId="0" fontId="30" fillId="20" borderId="20" xfId="0" applyFont="1" applyFill="1" applyBorder="1" applyAlignment="1">
      <alignment horizontal="left" vertical="center" wrapText="1" indent="1"/>
    </xf>
    <xf numFmtId="3" fontId="30" fillId="20" borderId="20" xfId="0" applyNumberFormat="1" applyFont="1" applyFill="1" applyBorder="1" applyAlignment="1">
      <alignment horizontal="right" vertical="center" wrapText="1" indent="1"/>
    </xf>
    <xf numFmtId="0" fontId="30" fillId="20" borderId="20" xfId="0" applyFont="1" applyFill="1" applyBorder="1" applyAlignment="1">
      <alignment horizontal="right" vertical="center" wrapText="1" indent="1"/>
    </xf>
    <xf numFmtId="0" fontId="30" fillId="22" borderId="20" xfId="0" applyFont="1" applyFill="1" applyBorder="1" applyAlignment="1">
      <alignment horizontal="left" vertical="center" wrapText="1" indent="1"/>
    </xf>
    <xf numFmtId="3" fontId="30" fillId="22" borderId="20" xfId="0" applyNumberFormat="1" applyFont="1" applyFill="1" applyBorder="1" applyAlignment="1">
      <alignment horizontal="right" vertical="center" wrapText="1" indent="1"/>
    </xf>
    <xf numFmtId="0" fontId="30" fillId="22" borderId="20" xfId="0" applyFont="1" applyFill="1" applyBorder="1" applyAlignment="1">
      <alignment horizontal="right" vertical="center" wrapText="1" indent="1"/>
    </xf>
    <xf numFmtId="0" fontId="29" fillId="21" borderId="21" xfId="0" applyFont="1" applyFill="1" applyBorder="1" applyAlignment="1">
      <alignment horizontal="right" vertical="center" wrapText="1" indent="1"/>
    </xf>
    <xf numFmtId="17" fontId="30" fillId="20" borderId="22" xfId="0" applyNumberFormat="1" applyFont="1" applyFill="1" applyBorder="1" applyAlignment="1">
      <alignment horizontal="right" vertical="center" wrapText="1" indent="1"/>
    </xf>
    <xf numFmtId="17" fontId="30" fillId="22" borderId="22" xfId="0" applyNumberFormat="1" applyFont="1" applyFill="1" applyBorder="1" applyAlignment="1">
      <alignment horizontal="right" vertical="center" wrapText="1" indent="1"/>
    </xf>
    <xf numFmtId="0" fontId="0" fillId="0" borderId="0" xfId="0" applyAlignment="1">
      <alignment horizontal="right"/>
    </xf>
    <xf numFmtId="43" fontId="27" fillId="18" borderId="0" xfId="0" applyNumberFormat="1" applyFont="1" applyFill="1" applyAlignment="1">
      <alignment horizontal="center"/>
    </xf>
    <xf numFmtId="0" fontId="28" fillId="0" borderId="0" xfId="0" applyFont="1" applyAlignment="1">
      <alignment horizontal="center" wrapText="1"/>
    </xf>
    <xf numFmtId="0" fontId="2" fillId="18" borderId="0" xfId="0" applyFont="1" applyFill="1" applyAlignment="1">
      <alignment horizontal="center"/>
    </xf>
    <xf numFmtId="43" fontId="4" fillId="0" borderId="0" xfId="2" applyNumberFormat="1" applyBorder="1" applyAlignment="1" applyProtection="1">
      <alignment horizontal="center"/>
    </xf>
    <xf numFmtId="43" fontId="2" fillId="4" borderId="0" xfId="5" applyNumberFormat="1" applyFont="1" applyBorder="1" applyAlignment="1">
      <alignment horizontal="center"/>
    </xf>
    <xf numFmtId="0" fontId="16" fillId="18" borderId="0" xfId="0" applyFont="1" applyFill="1" applyAlignment="1">
      <alignment horizontal="center"/>
    </xf>
    <xf numFmtId="0" fontId="16" fillId="17" borderId="0" xfId="0" applyFont="1" applyFill="1" applyAlignment="1">
      <alignment horizontal="center"/>
    </xf>
    <xf numFmtId="0" fontId="2" fillId="6" borderId="0" xfId="0" applyFont="1" applyFill="1" applyAlignment="1">
      <alignment horizontal="center"/>
    </xf>
    <xf numFmtId="0" fontId="16" fillId="9" borderId="18" xfId="0" applyFont="1" applyFill="1" applyBorder="1" applyAlignment="1">
      <alignment horizontal="center"/>
    </xf>
    <xf numFmtId="0" fontId="0" fillId="0" borderId="0" xfId="0" applyAlignment="1">
      <alignment horizontal="center"/>
    </xf>
    <xf numFmtId="0" fontId="31" fillId="0" borderId="0" xfId="0" applyFont="1"/>
    <xf numFmtId="0" fontId="0" fillId="0" borderId="0" xfId="0" applyAlignment="1"/>
    <xf numFmtId="0" fontId="32" fillId="0" borderId="0" xfId="0" applyFont="1" applyAlignment="1">
      <alignment vertical="center"/>
    </xf>
    <xf numFmtId="0" fontId="33" fillId="0" borderId="0" xfId="0" applyFont="1" applyAlignment="1">
      <alignment vertical="center"/>
    </xf>
    <xf numFmtId="0" fontId="18" fillId="0" borderId="0" xfId="0" applyFont="1" applyAlignment="1"/>
    <xf numFmtId="0" fontId="34" fillId="0" borderId="0" xfId="0" applyFont="1" applyAlignment="1">
      <alignment vertical="center"/>
    </xf>
  </cellXfs>
  <cellStyles count="7">
    <cellStyle name="60% - Accent1" xfId="3" builtinId="32"/>
    <cellStyle name="60% - Accent3" xfId="4" builtinId="40"/>
    <cellStyle name="Accent6" xfId="5" builtinId="49"/>
    <cellStyle name="Comma" xfId="1" builtinId="3"/>
    <cellStyle name="Hyperlink" xfId="2" builtinId="8"/>
    <cellStyle name="Normal" xfId="0" builtinId="0"/>
    <cellStyle name="Percent" xfId="6" builtinId="5"/>
  </cellStyles>
  <dxfs count="31">
    <dxf>
      <font>
        <b/>
        <i val="0"/>
        <color theme="0"/>
      </font>
      <fill>
        <patternFill>
          <bgColor theme="5"/>
        </patternFill>
      </fill>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style="thin">
          <color theme="4"/>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style="thin">
          <color theme="4"/>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5"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dxf>
  </dxfs>
  <tableStyles count="0" defaultTableStyle="TableStyleMedium9" defaultPivotStyle="PivotStyleLight16"/>
  <colors>
    <mruColors>
      <color rgb="FF133984"/>
      <color rgb="FF003399"/>
      <color rgb="FF3333FF"/>
      <color rgb="FF0275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2"/>
          <c:order val="2"/>
          <c:spPr>
            <a:solidFill>
              <a:srgbClr val="133984"/>
            </a:solidFill>
            <a:ln>
              <a:noFill/>
            </a:ln>
            <a:effectLst/>
          </c:spPr>
          <c:invertIfNegative val="0"/>
          <c:cat>
            <c:strRef>
              <c:f>Sheet3!$B$29:$B$33</c:f>
              <c:strCache>
                <c:ptCount val="5"/>
                <c:pt idx="0">
                  <c:v>PROMOTERS</c:v>
                </c:pt>
                <c:pt idx="1">
                  <c:v>FII</c:v>
                </c:pt>
                <c:pt idx="2">
                  <c:v>DII</c:v>
                </c:pt>
                <c:pt idx="3">
                  <c:v>PUBLIC</c:v>
                </c:pt>
                <c:pt idx="4">
                  <c:v>GOVERNMENT</c:v>
                </c:pt>
              </c:strCache>
            </c:strRef>
          </c:cat>
          <c:val>
            <c:numRef>
              <c:f>Sheet3!$E$29:$E$33</c:f>
              <c:numCache>
                <c:formatCode>0.00%</c:formatCode>
                <c:ptCount val="5"/>
                <c:pt idx="0">
                  <c:v>0.42570000000000002</c:v>
                </c:pt>
                <c:pt idx="1">
                  <c:v>0.17169999999999999</c:v>
                </c:pt>
                <c:pt idx="2">
                  <c:v>0.16930000000000001</c:v>
                </c:pt>
                <c:pt idx="3">
                  <c:v>0.2301</c:v>
                </c:pt>
                <c:pt idx="4">
                  <c:v>3.0999999999999999E-3</c:v>
                </c:pt>
              </c:numCache>
            </c:numRef>
          </c:val>
          <c:extLst>
            <c:ext xmlns:c16="http://schemas.microsoft.com/office/drawing/2014/chart" uri="{C3380CC4-5D6E-409C-BE32-E72D297353CC}">
              <c16:uniqueId val="{00000002-2903-4C28-AA14-7455EFBABEA4}"/>
            </c:ext>
          </c:extLst>
        </c:ser>
        <c:dLbls>
          <c:showLegendKey val="0"/>
          <c:showVal val="0"/>
          <c:showCatName val="0"/>
          <c:showSerName val="0"/>
          <c:showPercent val="0"/>
          <c:showBubbleSize val="0"/>
        </c:dLbls>
        <c:gapWidth val="182"/>
        <c:axId val="1540849136"/>
        <c:axId val="1540849616"/>
        <c:extLst>
          <c:ext xmlns:c15="http://schemas.microsoft.com/office/drawing/2012/chart" uri="{02D57815-91ED-43cb-92C2-25804820EDAC}">
            <c15:filteredBarSeries>
              <c15:ser>
                <c:idx val="0"/>
                <c:order val="0"/>
                <c:spPr>
                  <a:solidFill>
                    <a:schemeClr val="accent1"/>
                  </a:solidFill>
                  <a:ln>
                    <a:noFill/>
                  </a:ln>
                  <a:effectLst/>
                </c:spPr>
                <c:invertIfNegative val="0"/>
                <c:cat>
                  <c:strRef>
                    <c:extLst>
                      <c:ext uri="{02D57815-91ED-43cb-92C2-25804820EDAC}">
                        <c15:formulaRef>
                          <c15:sqref>Sheet3!$B$29:$B$33</c15:sqref>
                        </c15:formulaRef>
                      </c:ext>
                    </c:extLst>
                    <c:strCache>
                      <c:ptCount val="5"/>
                      <c:pt idx="0">
                        <c:v>PROMOTERS</c:v>
                      </c:pt>
                      <c:pt idx="1">
                        <c:v>FII</c:v>
                      </c:pt>
                      <c:pt idx="2">
                        <c:v>DII</c:v>
                      </c:pt>
                      <c:pt idx="3">
                        <c:v>PUBLIC</c:v>
                      </c:pt>
                      <c:pt idx="4">
                        <c:v>GOVERNMENT</c:v>
                      </c:pt>
                    </c:strCache>
                  </c:strRef>
                </c:cat>
                <c:val>
                  <c:numRef>
                    <c:extLst>
                      <c:ext uri="{02D57815-91ED-43cb-92C2-25804820EDAC}">
                        <c15:formulaRef>
                          <c15:sqref>Sheet3!$C$29:$C$33</c15:sqref>
                        </c15:formulaRef>
                      </c:ext>
                    </c:extLst>
                    <c:numCache>
                      <c:formatCode>General</c:formatCode>
                      <c:ptCount val="5"/>
                    </c:numCache>
                  </c:numRef>
                </c:val>
                <c:extLst>
                  <c:ext xmlns:c16="http://schemas.microsoft.com/office/drawing/2014/chart" uri="{C3380CC4-5D6E-409C-BE32-E72D297353CC}">
                    <c16:uniqueId val="{00000000-2903-4C28-AA14-7455EFBABEA4}"/>
                  </c:ext>
                </c:extLst>
              </c15:ser>
            </c15:filteredBarSeries>
            <c15:filteredBarSeries>
              <c15:ser>
                <c:idx val="1"/>
                <c:order val="1"/>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Sheet3!$B$29:$B$33</c15:sqref>
                        </c15:formulaRef>
                      </c:ext>
                    </c:extLst>
                    <c:strCache>
                      <c:ptCount val="5"/>
                      <c:pt idx="0">
                        <c:v>PROMOTERS</c:v>
                      </c:pt>
                      <c:pt idx="1">
                        <c:v>FII</c:v>
                      </c:pt>
                      <c:pt idx="2">
                        <c:v>DII</c:v>
                      </c:pt>
                      <c:pt idx="3">
                        <c:v>PUBLIC</c:v>
                      </c:pt>
                      <c:pt idx="4">
                        <c:v>GOVERNMENT</c:v>
                      </c:pt>
                    </c:strCache>
                  </c:strRef>
                </c:cat>
                <c:val>
                  <c:numRef>
                    <c:extLst xmlns:c15="http://schemas.microsoft.com/office/drawing/2012/chart">
                      <c:ext xmlns:c15="http://schemas.microsoft.com/office/drawing/2012/chart" uri="{02D57815-91ED-43cb-92C2-25804820EDAC}">
                        <c15:formulaRef>
                          <c15:sqref>Sheet3!$D$29:$D$33</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1-2903-4C28-AA14-7455EFBABEA4}"/>
                  </c:ext>
                </c:extLst>
              </c15:ser>
            </c15:filteredBarSeries>
          </c:ext>
        </c:extLst>
      </c:barChart>
      <c:catAx>
        <c:axId val="1540849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849616"/>
        <c:crosses val="autoZero"/>
        <c:auto val="1"/>
        <c:lblAlgn val="ctr"/>
        <c:lblOffset val="100"/>
        <c:noMultiLvlLbl val="0"/>
      </c:catAx>
      <c:valAx>
        <c:axId val="154084961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849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578829430973892"/>
          <c:y val="7.408105962389569E-2"/>
          <c:w val="0.55262696583721094"/>
          <c:h val="0.78109799276741054"/>
        </c:manualLayout>
      </c:layout>
      <c:barChart>
        <c:barDir val="bar"/>
        <c:grouping val="clustered"/>
        <c:varyColors val="0"/>
        <c:ser>
          <c:idx val="2"/>
          <c:order val="2"/>
          <c:spPr>
            <a:solidFill>
              <a:srgbClr val="133984"/>
            </a:solidFill>
            <a:ln>
              <a:noFill/>
            </a:ln>
            <a:effectLst/>
          </c:spPr>
          <c:invertIfNegative val="0"/>
          <c:cat>
            <c:strRef>
              <c:f>Sheet3!$B$29:$B$33</c:f>
              <c:strCache>
                <c:ptCount val="5"/>
                <c:pt idx="0">
                  <c:v>PROMOTERS</c:v>
                </c:pt>
                <c:pt idx="1">
                  <c:v>FII</c:v>
                </c:pt>
                <c:pt idx="2">
                  <c:v>DII</c:v>
                </c:pt>
                <c:pt idx="3">
                  <c:v>PUBLIC</c:v>
                </c:pt>
                <c:pt idx="4">
                  <c:v>GOVERNMENT</c:v>
                </c:pt>
              </c:strCache>
            </c:strRef>
          </c:cat>
          <c:val>
            <c:numRef>
              <c:f>Sheet3!$E$29:$E$33</c:f>
              <c:numCache>
                <c:formatCode>0.00%</c:formatCode>
                <c:ptCount val="5"/>
                <c:pt idx="0">
                  <c:v>0.42570000000000002</c:v>
                </c:pt>
                <c:pt idx="1">
                  <c:v>0.17169999999999999</c:v>
                </c:pt>
                <c:pt idx="2">
                  <c:v>0.16930000000000001</c:v>
                </c:pt>
                <c:pt idx="3">
                  <c:v>0.2301</c:v>
                </c:pt>
                <c:pt idx="4">
                  <c:v>3.0999999999999999E-3</c:v>
                </c:pt>
              </c:numCache>
            </c:numRef>
          </c:val>
          <c:extLst>
            <c:ext xmlns:c16="http://schemas.microsoft.com/office/drawing/2014/chart" uri="{C3380CC4-5D6E-409C-BE32-E72D297353CC}">
              <c16:uniqueId val="{00000000-A318-4D23-B8EB-3CEC65796C55}"/>
            </c:ext>
          </c:extLst>
        </c:ser>
        <c:dLbls>
          <c:showLegendKey val="0"/>
          <c:showVal val="0"/>
          <c:showCatName val="0"/>
          <c:showSerName val="0"/>
          <c:showPercent val="0"/>
          <c:showBubbleSize val="0"/>
        </c:dLbls>
        <c:gapWidth val="182"/>
        <c:axId val="1540849136"/>
        <c:axId val="1540849616"/>
        <c:extLst>
          <c:ext xmlns:c15="http://schemas.microsoft.com/office/drawing/2012/chart" uri="{02D57815-91ED-43cb-92C2-25804820EDAC}">
            <c15:filteredBarSeries>
              <c15:ser>
                <c:idx val="0"/>
                <c:order val="0"/>
                <c:spPr>
                  <a:solidFill>
                    <a:schemeClr val="accent1"/>
                  </a:solidFill>
                  <a:ln>
                    <a:noFill/>
                  </a:ln>
                  <a:effectLst/>
                </c:spPr>
                <c:invertIfNegative val="0"/>
                <c:cat>
                  <c:strRef>
                    <c:extLst>
                      <c:ext uri="{02D57815-91ED-43cb-92C2-25804820EDAC}">
                        <c15:formulaRef>
                          <c15:sqref>Sheet3!$B$29:$B$33</c15:sqref>
                        </c15:formulaRef>
                      </c:ext>
                    </c:extLst>
                    <c:strCache>
                      <c:ptCount val="5"/>
                      <c:pt idx="0">
                        <c:v>PROMOTERS</c:v>
                      </c:pt>
                      <c:pt idx="1">
                        <c:v>FII</c:v>
                      </c:pt>
                      <c:pt idx="2">
                        <c:v>DII</c:v>
                      </c:pt>
                      <c:pt idx="3">
                        <c:v>PUBLIC</c:v>
                      </c:pt>
                      <c:pt idx="4">
                        <c:v>GOVERNMENT</c:v>
                      </c:pt>
                    </c:strCache>
                  </c:strRef>
                </c:cat>
                <c:val>
                  <c:numRef>
                    <c:extLst>
                      <c:ext uri="{02D57815-91ED-43cb-92C2-25804820EDAC}">
                        <c15:formulaRef>
                          <c15:sqref>Sheet3!$C$29:$C$33</c15:sqref>
                        </c15:formulaRef>
                      </c:ext>
                    </c:extLst>
                    <c:numCache>
                      <c:formatCode>General</c:formatCode>
                      <c:ptCount val="5"/>
                    </c:numCache>
                  </c:numRef>
                </c:val>
                <c:extLst>
                  <c:ext xmlns:c16="http://schemas.microsoft.com/office/drawing/2014/chart" uri="{C3380CC4-5D6E-409C-BE32-E72D297353CC}">
                    <c16:uniqueId val="{00000001-A318-4D23-B8EB-3CEC65796C55}"/>
                  </c:ext>
                </c:extLst>
              </c15:ser>
            </c15:filteredBarSeries>
            <c15:filteredBarSeries>
              <c15:ser>
                <c:idx val="1"/>
                <c:order val="1"/>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Sheet3!$B$29:$B$33</c15:sqref>
                        </c15:formulaRef>
                      </c:ext>
                    </c:extLst>
                    <c:strCache>
                      <c:ptCount val="5"/>
                      <c:pt idx="0">
                        <c:v>PROMOTERS</c:v>
                      </c:pt>
                      <c:pt idx="1">
                        <c:v>FII</c:v>
                      </c:pt>
                      <c:pt idx="2">
                        <c:v>DII</c:v>
                      </c:pt>
                      <c:pt idx="3">
                        <c:v>PUBLIC</c:v>
                      </c:pt>
                      <c:pt idx="4">
                        <c:v>GOVERNMENT</c:v>
                      </c:pt>
                    </c:strCache>
                  </c:strRef>
                </c:cat>
                <c:val>
                  <c:numRef>
                    <c:extLst xmlns:c15="http://schemas.microsoft.com/office/drawing/2012/chart">
                      <c:ext xmlns:c15="http://schemas.microsoft.com/office/drawing/2012/chart" uri="{02D57815-91ED-43cb-92C2-25804820EDAC}">
                        <c15:formulaRef>
                          <c15:sqref>Sheet3!$D$29:$D$33</c15:sqref>
                        </c15:formulaRef>
                      </c:ext>
                    </c:extLst>
                    <c:numCache>
                      <c:formatCode>General</c:formatCode>
                      <c:ptCount val="5"/>
                    </c:numCache>
                  </c:numRef>
                </c:val>
                <c:extLst xmlns:c15="http://schemas.microsoft.com/office/drawing/2012/chart">
                  <c:ext xmlns:c16="http://schemas.microsoft.com/office/drawing/2014/chart" uri="{C3380CC4-5D6E-409C-BE32-E72D297353CC}">
                    <c16:uniqueId val="{00000002-A318-4D23-B8EB-3CEC65796C55}"/>
                  </c:ext>
                </c:extLst>
              </c15:ser>
            </c15:filteredBarSeries>
          </c:ext>
        </c:extLst>
      </c:barChart>
      <c:catAx>
        <c:axId val="1540849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849616"/>
        <c:crosses val="autoZero"/>
        <c:auto val="1"/>
        <c:lblAlgn val="ctr"/>
        <c:lblOffset val="100"/>
        <c:noMultiLvlLbl val="0"/>
      </c:catAx>
      <c:valAx>
        <c:axId val="154084961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8491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834329074624433E-2"/>
          <c:y val="5.9279525763793889E-2"/>
          <c:w val="0.88563129997855328"/>
          <c:h val="0.81097479094182989"/>
        </c:manualLayout>
      </c:layout>
      <c:lineChart>
        <c:grouping val="standard"/>
        <c:varyColors val="0"/>
        <c:ser>
          <c:idx val="0"/>
          <c:order val="0"/>
          <c:tx>
            <c:strRef>
              <c:f>'[2]TAMO 2020-2025'!$H$1</c:f>
              <c:strCache>
                <c:ptCount val="1"/>
                <c:pt idx="0">
                  <c:v>close </c:v>
                </c:pt>
              </c:strCache>
            </c:strRef>
          </c:tx>
          <c:spPr>
            <a:ln w="28575" cap="rnd">
              <a:solidFill>
                <a:srgbClr val="003399"/>
              </a:solidFill>
              <a:round/>
            </a:ln>
            <a:effectLst/>
          </c:spPr>
          <c:marker>
            <c:symbol val="none"/>
          </c:marker>
          <c:cat>
            <c:numRef>
              <c:f>'[2]TAMO 2020-2025'!$A$2:$A$1244</c:f>
              <c:numCache>
                <c:formatCode>d\-mmm\-yy</c:formatCode>
                <c:ptCount val="1243"/>
                <c:pt idx="0">
                  <c:v>45929</c:v>
                </c:pt>
                <c:pt idx="1">
                  <c:v>45926</c:v>
                </c:pt>
                <c:pt idx="2">
                  <c:v>45925</c:v>
                </c:pt>
                <c:pt idx="3">
                  <c:v>45924</c:v>
                </c:pt>
                <c:pt idx="4">
                  <c:v>45923</c:v>
                </c:pt>
                <c:pt idx="5">
                  <c:v>45922</c:v>
                </c:pt>
                <c:pt idx="6">
                  <c:v>45919</c:v>
                </c:pt>
                <c:pt idx="7">
                  <c:v>45918</c:v>
                </c:pt>
                <c:pt idx="8">
                  <c:v>45917</c:v>
                </c:pt>
                <c:pt idx="9">
                  <c:v>45916</c:v>
                </c:pt>
                <c:pt idx="10">
                  <c:v>45915</c:v>
                </c:pt>
                <c:pt idx="11">
                  <c:v>45912</c:v>
                </c:pt>
                <c:pt idx="12">
                  <c:v>45911</c:v>
                </c:pt>
                <c:pt idx="13">
                  <c:v>45910</c:v>
                </c:pt>
                <c:pt idx="14">
                  <c:v>45909</c:v>
                </c:pt>
                <c:pt idx="15">
                  <c:v>45908</c:v>
                </c:pt>
                <c:pt idx="16">
                  <c:v>45905</c:v>
                </c:pt>
                <c:pt idx="17">
                  <c:v>45904</c:v>
                </c:pt>
                <c:pt idx="18">
                  <c:v>45903</c:v>
                </c:pt>
                <c:pt idx="19">
                  <c:v>45902</c:v>
                </c:pt>
                <c:pt idx="20">
                  <c:v>45901</c:v>
                </c:pt>
                <c:pt idx="21">
                  <c:v>45898</c:v>
                </c:pt>
                <c:pt idx="22">
                  <c:v>45897</c:v>
                </c:pt>
                <c:pt idx="23">
                  <c:v>45895</c:v>
                </c:pt>
                <c:pt idx="24">
                  <c:v>45894</c:v>
                </c:pt>
                <c:pt idx="25">
                  <c:v>45891</c:v>
                </c:pt>
                <c:pt idx="26">
                  <c:v>45890</c:v>
                </c:pt>
                <c:pt idx="27">
                  <c:v>45889</c:v>
                </c:pt>
                <c:pt idx="28">
                  <c:v>45888</c:v>
                </c:pt>
                <c:pt idx="29">
                  <c:v>45887</c:v>
                </c:pt>
                <c:pt idx="30">
                  <c:v>45883</c:v>
                </c:pt>
                <c:pt idx="31">
                  <c:v>45882</c:v>
                </c:pt>
                <c:pt idx="32">
                  <c:v>45881</c:v>
                </c:pt>
                <c:pt idx="33">
                  <c:v>45880</c:v>
                </c:pt>
                <c:pt idx="34">
                  <c:v>45877</c:v>
                </c:pt>
                <c:pt idx="35">
                  <c:v>45876</c:v>
                </c:pt>
                <c:pt idx="36">
                  <c:v>45875</c:v>
                </c:pt>
                <c:pt idx="37">
                  <c:v>45874</c:v>
                </c:pt>
                <c:pt idx="38">
                  <c:v>45873</c:v>
                </c:pt>
                <c:pt idx="39">
                  <c:v>45870</c:v>
                </c:pt>
                <c:pt idx="40">
                  <c:v>45869</c:v>
                </c:pt>
                <c:pt idx="41">
                  <c:v>45868</c:v>
                </c:pt>
                <c:pt idx="42">
                  <c:v>45867</c:v>
                </c:pt>
                <c:pt idx="43">
                  <c:v>45866</c:v>
                </c:pt>
                <c:pt idx="44">
                  <c:v>45863</c:v>
                </c:pt>
                <c:pt idx="45">
                  <c:v>45862</c:v>
                </c:pt>
                <c:pt idx="46">
                  <c:v>45861</c:v>
                </c:pt>
                <c:pt idx="47">
                  <c:v>45860</c:v>
                </c:pt>
                <c:pt idx="48">
                  <c:v>45859</c:v>
                </c:pt>
                <c:pt idx="49">
                  <c:v>45856</c:v>
                </c:pt>
                <c:pt idx="50">
                  <c:v>45855</c:v>
                </c:pt>
                <c:pt idx="51">
                  <c:v>45854</c:v>
                </c:pt>
                <c:pt idx="52">
                  <c:v>45853</c:v>
                </c:pt>
                <c:pt idx="53">
                  <c:v>45852</c:v>
                </c:pt>
                <c:pt idx="54">
                  <c:v>45849</c:v>
                </c:pt>
                <c:pt idx="55">
                  <c:v>45848</c:v>
                </c:pt>
                <c:pt idx="56">
                  <c:v>45847</c:v>
                </c:pt>
                <c:pt idx="57">
                  <c:v>45846</c:v>
                </c:pt>
                <c:pt idx="58">
                  <c:v>45845</c:v>
                </c:pt>
                <c:pt idx="59">
                  <c:v>45842</c:v>
                </c:pt>
                <c:pt idx="60">
                  <c:v>45841</c:v>
                </c:pt>
                <c:pt idx="61">
                  <c:v>45840</c:v>
                </c:pt>
                <c:pt idx="62">
                  <c:v>45839</c:v>
                </c:pt>
                <c:pt idx="63">
                  <c:v>45838</c:v>
                </c:pt>
                <c:pt idx="64">
                  <c:v>45835</c:v>
                </c:pt>
                <c:pt idx="65">
                  <c:v>45834</c:v>
                </c:pt>
                <c:pt idx="66">
                  <c:v>45833</c:v>
                </c:pt>
                <c:pt idx="67">
                  <c:v>45832</c:v>
                </c:pt>
                <c:pt idx="68">
                  <c:v>45831</c:v>
                </c:pt>
                <c:pt idx="69">
                  <c:v>45828</c:v>
                </c:pt>
                <c:pt idx="70">
                  <c:v>45827</c:v>
                </c:pt>
                <c:pt idx="71">
                  <c:v>45826</c:v>
                </c:pt>
                <c:pt idx="72">
                  <c:v>45825</c:v>
                </c:pt>
                <c:pt idx="73">
                  <c:v>45824</c:v>
                </c:pt>
                <c:pt idx="74">
                  <c:v>45821</c:v>
                </c:pt>
                <c:pt idx="75">
                  <c:v>45820</c:v>
                </c:pt>
                <c:pt idx="76">
                  <c:v>45819</c:v>
                </c:pt>
                <c:pt idx="77">
                  <c:v>45818</c:v>
                </c:pt>
                <c:pt idx="78">
                  <c:v>45817</c:v>
                </c:pt>
                <c:pt idx="79">
                  <c:v>45814</c:v>
                </c:pt>
                <c:pt idx="80">
                  <c:v>45813</c:v>
                </c:pt>
                <c:pt idx="81">
                  <c:v>45812</c:v>
                </c:pt>
                <c:pt idx="82">
                  <c:v>45811</c:v>
                </c:pt>
                <c:pt idx="83">
                  <c:v>45810</c:v>
                </c:pt>
                <c:pt idx="84">
                  <c:v>45807</c:v>
                </c:pt>
                <c:pt idx="85">
                  <c:v>45806</c:v>
                </c:pt>
                <c:pt idx="86">
                  <c:v>45805</c:v>
                </c:pt>
                <c:pt idx="87">
                  <c:v>45804</c:v>
                </c:pt>
                <c:pt idx="88">
                  <c:v>45803</c:v>
                </c:pt>
                <c:pt idx="89">
                  <c:v>45800</c:v>
                </c:pt>
                <c:pt idx="90">
                  <c:v>45799</c:v>
                </c:pt>
                <c:pt idx="91">
                  <c:v>45798</c:v>
                </c:pt>
                <c:pt idx="92">
                  <c:v>45797</c:v>
                </c:pt>
                <c:pt idx="93">
                  <c:v>45796</c:v>
                </c:pt>
                <c:pt idx="94">
                  <c:v>45793</c:v>
                </c:pt>
                <c:pt idx="95">
                  <c:v>45792</c:v>
                </c:pt>
                <c:pt idx="96">
                  <c:v>45791</c:v>
                </c:pt>
                <c:pt idx="97">
                  <c:v>45790</c:v>
                </c:pt>
                <c:pt idx="98">
                  <c:v>45789</c:v>
                </c:pt>
                <c:pt idx="99">
                  <c:v>45786</c:v>
                </c:pt>
                <c:pt idx="100">
                  <c:v>45785</c:v>
                </c:pt>
                <c:pt idx="101">
                  <c:v>45784</c:v>
                </c:pt>
                <c:pt idx="102">
                  <c:v>45783</c:v>
                </c:pt>
                <c:pt idx="103">
                  <c:v>45782</c:v>
                </c:pt>
                <c:pt idx="104">
                  <c:v>45779</c:v>
                </c:pt>
                <c:pt idx="105">
                  <c:v>45777</c:v>
                </c:pt>
                <c:pt idx="106">
                  <c:v>45776</c:v>
                </c:pt>
                <c:pt idx="107">
                  <c:v>45775</c:v>
                </c:pt>
                <c:pt idx="108">
                  <c:v>45772</c:v>
                </c:pt>
                <c:pt idx="109">
                  <c:v>45771</c:v>
                </c:pt>
                <c:pt idx="110">
                  <c:v>45770</c:v>
                </c:pt>
                <c:pt idx="111">
                  <c:v>45769</c:v>
                </c:pt>
                <c:pt idx="112">
                  <c:v>45768</c:v>
                </c:pt>
                <c:pt idx="113">
                  <c:v>45764</c:v>
                </c:pt>
                <c:pt idx="114">
                  <c:v>45763</c:v>
                </c:pt>
                <c:pt idx="115">
                  <c:v>45762</c:v>
                </c:pt>
                <c:pt idx="116">
                  <c:v>45758</c:v>
                </c:pt>
                <c:pt idx="117">
                  <c:v>45756</c:v>
                </c:pt>
                <c:pt idx="118">
                  <c:v>45755</c:v>
                </c:pt>
                <c:pt idx="119">
                  <c:v>45754</c:v>
                </c:pt>
                <c:pt idx="120">
                  <c:v>45751</c:v>
                </c:pt>
                <c:pt idx="121">
                  <c:v>45750</c:v>
                </c:pt>
                <c:pt idx="122">
                  <c:v>45749</c:v>
                </c:pt>
                <c:pt idx="123">
                  <c:v>45748</c:v>
                </c:pt>
                <c:pt idx="124">
                  <c:v>45744</c:v>
                </c:pt>
                <c:pt idx="125">
                  <c:v>45743</c:v>
                </c:pt>
                <c:pt idx="126">
                  <c:v>45742</c:v>
                </c:pt>
                <c:pt idx="127">
                  <c:v>45741</c:v>
                </c:pt>
                <c:pt idx="128">
                  <c:v>45740</c:v>
                </c:pt>
                <c:pt idx="129">
                  <c:v>45737</c:v>
                </c:pt>
                <c:pt idx="130">
                  <c:v>45736</c:v>
                </c:pt>
                <c:pt idx="131">
                  <c:v>45735</c:v>
                </c:pt>
                <c:pt idx="132">
                  <c:v>45734</c:v>
                </c:pt>
                <c:pt idx="133">
                  <c:v>45733</c:v>
                </c:pt>
                <c:pt idx="134">
                  <c:v>45729</c:v>
                </c:pt>
                <c:pt idx="135">
                  <c:v>45728</c:v>
                </c:pt>
                <c:pt idx="136">
                  <c:v>45727</c:v>
                </c:pt>
                <c:pt idx="137">
                  <c:v>45726</c:v>
                </c:pt>
                <c:pt idx="138">
                  <c:v>45723</c:v>
                </c:pt>
                <c:pt idx="139">
                  <c:v>45722</c:v>
                </c:pt>
                <c:pt idx="140">
                  <c:v>45721</c:v>
                </c:pt>
                <c:pt idx="141">
                  <c:v>45720</c:v>
                </c:pt>
                <c:pt idx="142">
                  <c:v>45719</c:v>
                </c:pt>
                <c:pt idx="143">
                  <c:v>45716</c:v>
                </c:pt>
                <c:pt idx="144">
                  <c:v>45715</c:v>
                </c:pt>
                <c:pt idx="145">
                  <c:v>45713</c:v>
                </c:pt>
                <c:pt idx="146">
                  <c:v>45712</c:v>
                </c:pt>
                <c:pt idx="147">
                  <c:v>45709</c:v>
                </c:pt>
                <c:pt idx="148">
                  <c:v>45708</c:v>
                </c:pt>
                <c:pt idx="149">
                  <c:v>45707</c:v>
                </c:pt>
                <c:pt idx="150">
                  <c:v>45706</c:v>
                </c:pt>
                <c:pt idx="151">
                  <c:v>45705</c:v>
                </c:pt>
                <c:pt idx="152">
                  <c:v>45702</c:v>
                </c:pt>
                <c:pt idx="153">
                  <c:v>45701</c:v>
                </c:pt>
                <c:pt idx="154">
                  <c:v>45700</c:v>
                </c:pt>
                <c:pt idx="155">
                  <c:v>45699</c:v>
                </c:pt>
                <c:pt idx="156">
                  <c:v>45698</c:v>
                </c:pt>
                <c:pt idx="157">
                  <c:v>45695</c:v>
                </c:pt>
                <c:pt idx="158">
                  <c:v>45694</c:v>
                </c:pt>
                <c:pt idx="159">
                  <c:v>45693</c:v>
                </c:pt>
                <c:pt idx="160">
                  <c:v>45692</c:v>
                </c:pt>
                <c:pt idx="161">
                  <c:v>45691</c:v>
                </c:pt>
                <c:pt idx="162">
                  <c:v>45689</c:v>
                </c:pt>
                <c:pt idx="163">
                  <c:v>45688</c:v>
                </c:pt>
                <c:pt idx="164">
                  <c:v>45687</c:v>
                </c:pt>
                <c:pt idx="165">
                  <c:v>45686</c:v>
                </c:pt>
                <c:pt idx="166">
                  <c:v>45685</c:v>
                </c:pt>
                <c:pt idx="167">
                  <c:v>45684</c:v>
                </c:pt>
                <c:pt idx="168">
                  <c:v>45681</c:v>
                </c:pt>
                <c:pt idx="169">
                  <c:v>45680</c:v>
                </c:pt>
                <c:pt idx="170">
                  <c:v>45679</c:v>
                </c:pt>
                <c:pt idx="171">
                  <c:v>45678</c:v>
                </c:pt>
                <c:pt idx="172">
                  <c:v>45677</c:v>
                </c:pt>
                <c:pt idx="173">
                  <c:v>45674</c:v>
                </c:pt>
                <c:pt idx="174">
                  <c:v>45673</c:v>
                </c:pt>
                <c:pt idx="175">
                  <c:v>45672</c:v>
                </c:pt>
                <c:pt idx="176">
                  <c:v>45671</c:v>
                </c:pt>
                <c:pt idx="177">
                  <c:v>45670</c:v>
                </c:pt>
                <c:pt idx="178">
                  <c:v>45667</c:v>
                </c:pt>
                <c:pt idx="179">
                  <c:v>45666</c:v>
                </c:pt>
                <c:pt idx="180">
                  <c:v>45665</c:v>
                </c:pt>
                <c:pt idx="181">
                  <c:v>45664</c:v>
                </c:pt>
                <c:pt idx="182">
                  <c:v>45663</c:v>
                </c:pt>
                <c:pt idx="183">
                  <c:v>45660</c:v>
                </c:pt>
                <c:pt idx="184">
                  <c:v>45659</c:v>
                </c:pt>
                <c:pt idx="185">
                  <c:v>45658</c:v>
                </c:pt>
                <c:pt idx="186">
                  <c:v>45657</c:v>
                </c:pt>
                <c:pt idx="187">
                  <c:v>45656</c:v>
                </c:pt>
                <c:pt idx="188">
                  <c:v>45653</c:v>
                </c:pt>
                <c:pt idx="189">
                  <c:v>45652</c:v>
                </c:pt>
                <c:pt idx="190">
                  <c:v>45650</c:v>
                </c:pt>
                <c:pt idx="191">
                  <c:v>45649</c:v>
                </c:pt>
                <c:pt idx="192">
                  <c:v>45646</c:v>
                </c:pt>
                <c:pt idx="193">
                  <c:v>45645</c:v>
                </c:pt>
                <c:pt idx="194">
                  <c:v>45644</c:v>
                </c:pt>
                <c:pt idx="195">
                  <c:v>45643</c:v>
                </c:pt>
                <c:pt idx="196">
                  <c:v>45642</c:v>
                </c:pt>
                <c:pt idx="197">
                  <c:v>45639</c:v>
                </c:pt>
                <c:pt idx="198">
                  <c:v>45638</c:v>
                </c:pt>
                <c:pt idx="199">
                  <c:v>45637</c:v>
                </c:pt>
                <c:pt idx="200">
                  <c:v>45636</c:v>
                </c:pt>
                <c:pt idx="201">
                  <c:v>45635</c:v>
                </c:pt>
                <c:pt idx="202">
                  <c:v>45632</c:v>
                </c:pt>
                <c:pt idx="203">
                  <c:v>45631</c:v>
                </c:pt>
                <c:pt idx="204">
                  <c:v>45630</c:v>
                </c:pt>
                <c:pt idx="205">
                  <c:v>45629</c:v>
                </c:pt>
                <c:pt idx="206">
                  <c:v>45628</c:v>
                </c:pt>
                <c:pt idx="207">
                  <c:v>45625</c:v>
                </c:pt>
                <c:pt idx="208">
                  <c:v>45624</c:v>
                </c:pt>
                <c:pt idx="209">
                  <c:v>45623</c:v>
                </c:pt>
                <c:pt idx="210">
                  <c:v>45622</c:v>
                </c:pt>
                <c:pt idx="211">
                  <c:v>45621</c:v>
                </c:pt>
                <c:pt idx="212">
                  <c:v>45618</c:v>
                </c:pt>
                <c:pt idx="213">
                  <c:v>45617</c:v>
                </c:pt>
                <c:pt idx="214">
                  <c:v>45615</c:v>
                </c:pt>
                <c:pt idx="215">
                  <c:v>45614</c:v>
                </c:pt>
                <c:pt idx="216">
                  <c:v>45610</c:v>
                </c:pt>
                <c:pt idx="217">
                  <c:v>45609</c:v>
                </c:pt>
                <c:pt idx="218">
                  <c:v>45608</c:v>
                </c:pt>
                <c:pt idx="219">
                  <c:v>45607</c:v>
                </c:pt>
                <c:pt idx="220">
                  <c:v>45604</c:v>
                </c:pt>
                <c:pt idx="221">
                  <c:v>45603</c:v>
                </c:pt>
                <c:pt idx="222">
                  <c:v>45602</c:v>
                </c:pt>
                <c:pt idx="223">
                  <c:v>45601</c:v>
                </c:pt>
                <c:pt idx="224">
                  <c:v>45600</c:v>
                </c:pt>
                <c:pt idx="225">
                  <c:v>45597</c:v>
                </c:pt>
                <c:pt idx="226">
                  <c:v>45596</c:v>
                </c:pt>
                <c:pt idx="227">
                  <c:v>45595</c:v>
                </c:pt>
                <c:pt idx="228">
                  <c:v>45594</c:v>
                </c:pt>
                <c:pt idx="229">
                  <c:v>45593</c:v>
                </c:pt>
                <c:pt idx="230">
                  <c:v>45590</c:v>
                </c:pt>
                <c:pt idx="231">
                  <c:v>45589</c:v>
                </c:pt>
                <c:pt idx="232">
                  <c:v>45588</c:v>
                </c:pt>
                <c:pt idx="233">
                  <c:v>45587</c:v>
                </c:pt>
                <c:pt idx="234">
                  <c:v>45586</c:v>
                </c:pt>
                <c:pt idx="235">
                  <c:v>45583</c:v>
                </c:pt>
                <c:pt idx="236">
                  <c:v>45582</c:v>
                </c:pt>
                <c:pt idx="237">
                  <c:v>45581</c:v>
                </c:pt>
                <c:pt idx="238">
                  <c:v>45580</c:v>
                </c:pt>
                <c:pt idx="239">
                  <c:v>45579</c:v>
                </c:pt>
                <c:pt idx="240">
                  <c:v>45576</c:v>
                </c:pt>
                <c:pt idx="241">
                  <c:v>45575</c:v>
                </c:pt>
                <c:pt idx="242">
                  <c:v>45574</c:v>
                </c:pt>
                <c:pt idx="243">
                  <c:v>45573</c:v>
                </c:pt>
                <c:pt idx="244">
                  <c:v>45572</c:v>
                </c:pt>
                <c:pt idx="245">
                  <c:v>45569</c:v>
                </c:pt>
                <c:pt idx="246">
                  <c:v>45568</c:v>
                </c:pt>
                <c:pt idx="247">
                  <c:v>45566</c:v>
                </c:pt>
                <c:pt idx="248">
                  <c:v>45565</c:v>
                </c:pt>
                <c:pt idx="249">
                  <c:v>45562</c:v>
                </c:pt>
                <c:pt idx="250">
                  <c:v>45561</c:v>
                </c:pt>
                <c:pt idx="251">
                  <c:v>45560</c:v>
                </c:pt>
                <c:pt idx="252">
                  <c:v>45559</c:v>
                </c:pt>
                <c:pt idx="253">
                  <c:v>45558</c:v>
                </c:pt>
                <c:pt idx="254">
                  <c:v>45555</c:v>
                </c:pt>
                <c:pt idx="255">
                  <c:v>45554</c:v>
                </c:pt>
                <c:pt idx="256">
                  <c:v>45553</c:v>
                </c:pt>
                <c:pt idx="257">
                  <c:v>45552</c:v>
                </c:pt>
                <c:pt idx="258">
                  <c:v>45551</c:v>
                </c:pt>
                <c:pt idx="259">
                  <c:v>45548</c:v>
                </c:pt>
                <c:pt idx="260">
                  <c:v>45547</c:v>
                </c:pt>
                <c:pt idx="261">
                  <c:v>45546</c:v>
                </c:pt>
                <c:pt idx="262">
                  <c:v>45545</c:v>
                </c:pt>
                <c:pt idx="263">
                  <c:v>45544</c:v>
                </c:pt>
                <c:pt idx="264">
                  <c:v>45541</c:v>
                </c:pt>
                <c:pt idx="265">
                  <c:v>45540</c:v>
                </c:pt>
                <c:pt idx="266">
                  <c:v>45539</c:v>
                </c:pt>
                <c:pt idx="267">
                  <c:v>45538</c:v>
                </c:pt>
                <c:pt idx="268">
                  <c:v>45537</c:v>
                </c:pt>
                <c:pt idx="269">
                  <c:v>45534</c:v>
                </c:pt>
                <c:pt idx="270">
                  <c:v>45533</c:v>
                </c:pt>
                <c:pt idx="271">
                  <c:v>45532</c:v>
                </c:pt>
                <c:pt idx="272">
                  <c:v>45531</c:v>
                </c:pt>
                <c:pt idx="273">
                  <c:v>45530</c:v>
                </c:pt>
                <c:pt idx="274">
                  <c:v>45527</c:v>
                </c:pt>
                <c:pt idx="275">
                  <c:v>45526</c:v>
                </c:pt>
                <c:pt idx="276">
                  <c:v>45525</c:v>
                </c:pt>
                <c:pt idx="277">
                  <c:v>45524</c:v>
                </c:pt>
                <c:pt idx="278">
                  <c:v>45523</c:v>
                </c:pt>
                <c:pt idx="279">
                  <c:v>45520</c:v>
                </c:pt>
                <c:pt idx="280">
                  <c:v>45518</c:v>
                </c:pt>
                <c:pt idx="281">
                  <c:v>45517</c:v>
                </c:pt>
                <c:pt idx="282">
                  <c:v>45516</c:v>
                </c:pt>
                <c:pt idx="283">
                  <c:v>45513</c:v>
                </c:pt>
                <c:pt idx="284">
                  <c:v>45512</c:v>
                </c:pt>
                <c:pt idx="285">
                  <c:v>45511</c:v>
                </c:pt>
                <c:pt idx="286">
                  <c:v>45510</c:v>
                </c:pt>
                <c:pt idx="287">
                  <c:v>45509</c:v>
                </c:pt>
                <c:pt idx="288">
                  <c:v>45506</c:v>
                </c:pt>
                <c:pt idx="289">
                  <c:v>45505</c:v>
                </c:pt>
                <c:pt idx="290">
                  <c:v>45504</c:v>
                </c:pt>
                <c:pt idx="291">
                  <c:v>45503</c:v>
                </c:pt>
                <c:pt idx="292">
                  <c:v>45502</c:v>
                </c:pt>
                <c:pt idx="293">
                  <c:v>45499</c:v>
                </c:pt>
                <c:pt idx="294">
                  <c:v>45498</c:v>
                </c:pt>
                <c:pt idx="295">
                  <c:v>45497</c:v>
                </c:pt>
                <c:pt idx="296">
                  <c:v>45496</c:v>
                </c:pt>
                <c:pt idx="297">
                  <c:v>45495</c:v>
                </c:pt>
                <c:pt idx="298">
                  <c:v>45492</c:v>
                </c:pt>
                <c:pt idx="299">
                  <c:v>45491</c:v>
                </c:pt>
                <c:pt idx="300">
                  <c:v>45489</c:v>
                </c:pt>
                <c:pt idx="301">
                  <c:v>45488</c:v>
                </c:pt>
                <c:pt idx="302">
                  <c:v>45485</c:v>
                </c:pt>
                <c:pt idx="303">
                  <c:v>45484</c:v>
                </c:pt>
                <c:pt idx="304">
                  <c:v>45483</c:v>
                </c:pt>
                <c:pt idx="305">
                  <c:v>45482</c:v>
                </c:pt>
                <c:pt idx="306">
                  <c:v>45481</c:v>
                </c:pt>
                <c:pt idx="307">
                  <c:v>45478</c:v>
                </c:pt>
                <c:pt idx="308">
                  <c:v>45477</c:v>
                </c:pt>
                <c:pt idx="309">
                  <c:v>45476</c:v>
                </c:pt>
                <c:pt idx="310">
                  <c:v>45475</c:v>
                </c:pt>
                <c:pt idx="311">
                  <c:v>45474</c:v>
                </c:pt>
                <c:pt idx="312">
                  <c:v>45471</c:v>
                </c:pt>
                <c:pt idx="313">
                  <c:v>45470</c:v>
                </c:pt>
                <c:pt idx="314">
                  <c:v>45469</c:v>
                </c:pt>
                <c:pt idx="315">
                  <c:v>45468</c:v>
                </c:pt>
                <c:pt idx="316">
                  <c:v>45467</c:v>
                </c:pt>
                <c:pt idx="317">
                  <c:v>45464</c:v>
                </c:pt>
                <c:pt idx="318">
                  <c:v>45463</c:v>
                </c:pt>
                <c:pt idx="319">
                  <c:v>45462</c:v>
                </c:pt>
                <c:pt idx="320">
                  <c:v>45461</c:v>
                </c:pt>
                <c:pt idx="321">
                  <c:v>45457</c:v>
                </c:pt>
                <c:pt idx="322">
                  <c:v>45456</c:v>
                </c:pt>
                <c:pt idx="323">
                  <c:v>45455</c:v>
                </c:pt>
                <c:pt idx="324">
                  <c:v>45454</c:v>
                </c:pt>
                <c:pt idx="325">
                  <c:v>45453</c:v>
                </c:pt>
                <c:pt idx="326">
                  <c:v>45450</c:v>
                </c:pt>
                <c:pt idx="327">
                  <c:v>45449</c:v>
                </c:pt>
                <c:pt idx="328">
                  <c:v>45448</c:v>
                </c:pt>
                <c:pt idx="329">
                  <c:v>45447</c:v>
                </c:pt>
                <c:pt idx="330">
                  <c:v>45446</c:v>
                </c:pt>
                <c:pt idx="331">
                  <c:v>45443</c:v>
                </c:pt>
                <c:pt idx="332">
                  <c:v>45442</c:v>
                </c:pt>
                <c:pt idx="333">
                  <c:v>45441</c:v>
                </c:pt>
                <c:pt idx="334">
                  <c:v>45440</c:v>
                </c:pt>
                <c:pt idx="335">
                  <c:v>45439</c:v>
                </c:pt>
                <c:pt idx="336">
                  <c:v>45436</c:v>
                </c:pt>
                <c:pt idx="337">
                  <c:v>45435</c:v>
                </c:pt>
                <c:pt idx="338">
                  <c:v>45434</c:v>
                </c:pt>
                <c:pt idx="339">
                  <c:v>45433</c:v>
                </c:pt>
                <c:pt idx="340">
                  <c:v>45430</c:v>
                </c:pt>
                <c:pt idx="341">
                  <c:v>45429</c:v>
                </c:pt>
                <c:pt idx="342">
                  <c:v>45428</c:v>
                </c:pt>
                <c:pt idx="343">
                  <c:v>45427</c:v>
                </c:pt>
                <c:pt idx="344">
                  <c:v>45426</c:v>
                </c:pt>
                <c:pt idx="345">
                  <c:v>45425</c:v>
                </c:pt>
                <c:pt idx="346">
                  <c:v>45422</c:v>
                </c:pt>
                <c:pt idx="347">
                  <c:v>45421</c:v>
                </c:pt>
                <c:pt idx="348">
                  <c:v>45420</c:v>
                </c:pt>
                <c:pt idx="349">
                  <c:v>45419</c:v>
                </c:pt>
                <c:pt idx="350">
                  <c:v>45418</c:v>
                </c:pt>
                <c:pt idx="351">
                  <c:v>45415</c:v>
                </c:pt>
                <c:pt idx="352">
                  <c:v>45414</c:v>
                </c:pt>
                <c:pt idx="353">
                  <c:v>45412</c:v>
                </c:pt>
                <c:pt idx="354">
                  <c:v>45411</c:v>
                </c:pt>
                <c:pt idx="355">
                  <c:v>45408</c:v>
                </c:pt>
                <c:pt idx="356">
                  <c:v>45407</c:v>
                </c:pt>
                <c:pt idx="357">
                  <c:v>45406</c:v>
                </c:pt>
                <c:pt idx="358">
                  <c:v>45405</c:v>
                </c:pt>
                <c:pt idx="359">
                  <c:v>45404</c:v>
                </c:pt>
                <c:pt idx="360">
                  <c:v>45401</c:v>
                </c:pt>
                <c:pt idx="361">
                  <c:v>45400</c:v>
                </c:pt>
                <c:pt idx="362">
                  <c:v>45398</c:v>
                </c:pt>
                <c:pt idx="363">
                  <c:v>45397</c:v>
                </c:pt>
                <c:pt idx="364">
                  <c:v>45394</c:v>
                </c:pt>
                <c:pt idx="365">
                  <c:v>45392</c:v>
                </c:pt>
                <c:pt idx="366">
                  <c:v>45391</c:v>
                </c:pt>
                <c:pt idx="367">
                  <c:v>45390</c:v>
                </c:pt>
                <c:pt idx="368">
                  <c:v>45387</c:v>
                </c:pt>
                <c:pt idx="369">
                  <c:v>45386</c:v>
                </c:pt>
                <c:pt idx="370">
                  <c:v>45385</c:v>
                </c:pt>
                <c:pt idx="371">
                  <c:v>45384</c:v>
                </c:pt>
                <c:pt idx="372">
                  <c:v>45383</c:v>
                </c:pt>
                <c:pt idx="373">
                  <c:v>45379</c:v>
                </c:pt>
                <c:pt idx="374">
                  <c:v>45378</c:v>
                </c:pt>
                <c:pt idx="375">
                  <c:v>45377</c:v>
                </c:pt>
                <c:pt idx="376">
                  <c:v>45373</c:v>
                </c:pt>
                <c:pt idx="377">
                  <c:v>45372</c:v>
                </c:pt>
                <c:pt idx="378">
                  <c:v>45371</c:v>
                </c:pt>
                <c:pt idx="379">
                  <c:v>45370</c:v>
                </c:pt>
                <c:pt idx="380">
                  <c:v>45369</c:v>
                </c:pt>
                <c:pt idx="381">
                  <c:v>45366</c:v>
                </c:pt>
                <c:pt idx="382">
                  <c:v>45365</c:v>
                </c:pt>
                <c:pt idx="383">
                  <c:v>45364</c:v>
                </c:pt>
                <c:pt idx="384">
                  <c:v>45363</c:v>
                </c:pt>
                <c:pt idx="385">
                  <c:v>45362</c:v>
                </c:pt>
                <c:pt idx="386">
                  <c:v>45358</c:v>
                </c:pt>
                <c:pt idx="387">
                  <c:v>45357</c:v>
                </c:pt>
                <c:pt idx="388">
                  <c:v>45356</c:v>
                </c:pt>
                <c:pt idx="389">
                  <c:v>45355</c:v>
                </c:pt>
                <c:pt idx="390">
                  <c:v>45353</c:v>
                </c:pt>
                <c:pt idx="391">
                  <c:v>45352</c:v>
                </c:pt>
                <c:pt idx="392">
                  <c:v>45351</c:v>
                </c:pt>
                <c:pt idx="393">
                  <c:v>45350</c:v>
                </c:pt>
                <c:pt idx="394">
                  <c:v>45349</c:v>
                </c:pt>
                <c:pt idx="395">
                  <c:v>45348</c:v>
                </c:pt>
                <c:pt idx="396">
                  <c:v>45345</c:v>
                </c:pt>
                <c:pt idx="397">
                  <c:v>45344</c:v>
                </c:pt>
                <c:pt idx="398">
                  <c:v>45343</c:v>
                </c:pt>
                <c:pt idx="399">
                  <c:v>45342</c:v>
                </c:pt>
                <c:pt idx="400">
                  <c:v>45341</c:v>
                </c:pt>
                <c:pt idx="401">
                  <c:v>45338</c:v>
                </c:pt>
                <c:pt idx="402">
                  <c:v>45337</c:v>
                </c:pt>
                <c:pt idx="403">
                  <c:v>45336</c:v>
                </c:pt>
                <c:pt idx="404">
                  <c:v>45335</c:v>
                </c:pt>
                <c:pt idx="405">
                  <c:v>45334</c:v>
                </c:pt>
                <c:pt idx="406">
                  <c:v>45331</c:v>
                </c:pt>
                <c:pt idx="407">
                  <c:v>45330</c:v>
                </c:pt>
                <c:pt idx="408">
                  <c:v>45329</c:v>
                </c:pt>
                <c:pt idx="409">
                  <c:v>45328</c:v>
                </c:pt>
                <c:pt idx="410">
                  <c:v>45327</c:v>
                </c:pt>
                <c:pt idx="411">
                  <c:v>45324</c:v>
                </c:pt>
                <c:pt idx="412">
                  <c:v>45323</c:v>
                </c:pt>
                <c:pt idx="413">
                  <c:v>45322</c:v>
                </c:pt>
                <c:pt idx="414">
                  <c:v>45321</c:v>
                </c:pt>
                <c:pt idx="415">
                  <c:v>45320</c:v>
                </c:pt>
                <c:pt idx="416">
                  <c:v>45316</c:v>
                </c:pt>
                <c:pt idx="417">
                  <c:v>45315</c:v>
                </c:pt>
                <c:pt idx="418">
                  <c:v>45314</c:v>
                </c:pt>
                <c:pt idx="419">
                  <c:v>45311</c:v>
                </c:pt>
                <c:pt idx="420">
                  <c:v>45310</c:v>
                </c:pt>
                <c:pt idx="421">
                  <c:v>45309</c:v>
                </c:pt>
                <c:pt idx="422">
                  <c:v>45308</c:v>
                </c:pt>
                <c:pt idx="423">
                  <c:v>45307</c:v>
                </c:pt>
                <c:pt idx="424">
                  <c:v>45306</c:v>
                </c:pt>
                <c:pt idx="425">
                  <c:v>45303</c:v>
                </c:pt>
                <c:pt idx="426">
                  <c:v>45302</c:v>
                </c:pt>
                <c:pt idx="427">
                  <c:v>45301</c:v>
                </c:pt>
                <c:pt idx="428">
                  <c:v>45300</c:v>
                </c:pt>
                <c:pt idx="429">
                  <c:v>45299</c:v>
                </c:pt>
                <c:pt idx="430">
                  <c:v>45296</c:v>
                </c:pt>
                <c:pt idx="431">
                  <c:v>45295</c:v>
                </c:pt>
                <c:pt idx="432">
                  <c:v>45294</c:v>
                </c:pt>
                <c:pt idx="433">
                  <c:v>45293</c:v>
                </c:pt>
                <c:pt idx="434">
                  <c:v>45292</c:v>
                </c:pt>
                <c:pt idx="435">
                  <c:v>45289</c:v>
                </c:pt>
                <c:pt idx="436">
                  <c:v>45288</c:v>
                </c:pt>
                <c:pt idx="437">
                  <c:v>45287</c:v>
                </c:pt>
                <c:pt idx="438">
                  <c:v>45286</c:v>
                </c:pt>
                <c:pt idx="439">
                  <c:v>45282</c:v>
                </c:pt>
                <c:pt idx="440">
                  <c:v>45281</c:v>
                </c:pt>
                <c:pt idx="441">
                  <c:v>45280</c:v>
                </c:pt>
                <c:pt idx="442">
                  <c:v>45279</c:v>
                </c:pt>
                <c:pt idx="443">
                  <c:v>45278</c:v>
                </c:pt>
                <c:pt idx="444">
                  <c:v>45275</c:v>
                </c:pt>
                <c:pt idx="445">
                  <c:v>45274</c:v>
                </c:pt>
                <c:pt idx="446">
                  <c:v>45273</c:v>
                </c:pt>
                <c:pt idx="447">
                  <c:v>45272</c:v>
                </c:pt>
                <c:pt idx="448">
                  <c:v>45271</c:v>
                </c:pt>
                <c:pt idx="449">
                  <c:v>45268</c:v>
                </c:pt>
                <c:pt idx="450">
                  <c:v>45267</c:v>
                </c:pt>
                <c:pt idx="451">
                  <c:v>45266</c:v>
                </c:pt>
                <c:pt idx="452">
                  <c:v>45265</c:v>
                </c:pt>
                <c:pt idx="453">
                  <c:v>45264</c:v>
                </c:pt>
                <c:pt idx="454">
                  <c:v>45261</c:v>
                </c:pt>
                <c:pt idx="455">
                  <c:v>45260</c:v>
                </c:pt>
                <c:pt idx="456">
                  <c:v>45259</c:v>
                </c:pt>
                <c:pt idx="457">
                  <c:v>45258</c:v>
                </c:pt>
                <c:pt idx="458">
                  <c:v>45254</c:v>
                </c:pt>
                <c:pt idx="459">
                  <c:v>45253</c:v>
                </c:pt>
                <c:pt idx="460">
                  <c:v>45252</c:v>
                </c:pt>
                <c:pt idx="461">
                  <c:v>45251</c:v>
                </c:pt>
                <c:pt idx="462">
                  <c:v>45250</c:v>
                </c:pt>
                <c:pt idx="463">
                  <c:v>45247</c:v>
                </c:pt>
                <c:pt idx="464">
                  <c:v>45246</c:v>
                </c:pt>
                <c:pt idx="465">
                  <c:v>45245</c:v>
                </c:pt>
                <c:pt idx="466">
                  <c:v>45243</c:v>
                </c:pt>
                <c:pt idx="467">
                  <c:v>45242</c:v>
                </c:pt>
                <c:pt idx="468">
                  <c:v>45240</c:v>
                </c:pt>
                <c:pt idx="469">
                  <c:v>45239</c:v>
                </c:pt>
                <c:pt idx="470">
                  <c:v>45238</c:v>
                </c:pt>
                <c:pt idx="471">
                  <c:v>45237</c:v>
                </c:pt>
                <c:pt idx="472">
                  <c:v>45236</c:v>
                </c:pt>
                <c:pt idx="473">
                  <c:v>45233</c:v>
                </c:pt>
                <c:pt idx="474">
                  <c:v>45232</c:v>
                </c:pt>
                <c:pt idx="475">
                  <c:v>45231</c:v>
                </c:pt>
                <c:pt idx="476">
                  <c:v>45230</c:v>
                </c:pt>
                <c:pt idx="477">
                  <c:v>45229</c:v>
                </c:pt>
                <c:pt idx="478">
                  <c:v>45226</c:v>
                </c:pt>
                <c:pt idx="479">
                  <c:v>45225</c:v>
                </c:pt>
                <c:pt idx="480">
                  <c:v>45224</c:v>
                </c:pt>
                <c:pt idx="481">
                  <c:v>45222</c:v>
                </c:pt>
                <c:pt idx="482">
                  <c:v>45219</c:v>
                </c:pt>
                <c:pt idx="483">
                  <c:v>45218</c:v>
                </c:pt>
                <c:pt idx="484">
                  <c:v>45217</c:v>
                </c:pt>
                <c:pt idx="485">
                  <c:v>45216</c:v>
                </c:pt>
                <c:pt idx="486">
                  <c:v>45215</c:v>
                </c:pt>
                <c:pt idx="487">
                  <c:v>45212</c:v>
                </c:pt>
                <c:pt idx="488">
                  <c:v>45211</c:v>
                </c:pt>
                <c:pt idx="489">
                  <c:v>45210</c:v>
                </c:pt>
                <c:pt idx="490">
                  <c:v>45209</c:v>
                </c:pt>
                <c:pt idx="491">
                  <c:v>45208</c:v>
                </c:pt>
                <c:pt idx="492">
                  <c:v>45205</c:v>
                </c:pt>
                <c:pt idx="493">
                  <c:v>45204</c:v>
                </c:pt>
                <c:pt idx="494">
                  <c:v>45203</c:v>
                </c:pt>
                <c:pt idx="495">
                  <c:v>45202</c:v>
                </c:pt>
                <c:pt idx="496">
                  <c:v>45198</c:v>
                </c:pt>
                <c:pt idx="497">
                  <c:v>45198</c:v>
                </c:pt>
                <c:pt idx="498">
                  <c:v>45197</c:v>
                </c:pt>
                <c:pt idx="499">
                  <c:v>45196</c:v>
                </c:pt>
                <c:pt idx="500">
                  <c:v>45195</c:v>
                </c:pt>
                <c:pt idx="501">
                  <c:v>45194</c:v>
                </c:pt>
                <c:pt idx="502">
                  <c:v>45191</c:v>
                </c:pt>
                <c:pt idx="503">
                  <c:v>45190</c:v>
                </c:pt>
                <c:pt idx="504">
                  <c:v>45189</c:v>
                </c:pt>
                <c:pt idx="505">
                  <c:v>45187</c:v>
                </c:pt>
                <c:pt idx="506">
                  <c:v>45184</c:v>
                </c:pt>
                <c:pt idx="507">
                  <c:v>45183</c:v>
                </c:pt>
                <c:pt idx="508">
                  <c:v>45182</c:v>
                </c:pt>
                <c:pt idx="509">
                  <c:v>45181</c:v>
                </c:pt>
                <c:pt idx="510">
                  <c:v>45180</c:v>
                </c:pt>
                <c:pt idx="511">
                  <c:v>45177</c:v>
                </c:pt>
                <c:pt idx="512">
                  <c:v>45176</c:v>
                </c:pt>
                <c:pt idx="513">
                  <c:v>45175</c:v>
                </c:pt>
                <c:pt idx="514">
                  <c:v>45174</c:v>
                </c:pt>
                <c:pt idx="515">
                  <c:v>45173</c:v>
                </c:pt>
                <c:pt idx="516">
                  <c:v>45170</c:v>
                </c:pt>
                <c:pt idx="517">
                  <c:v>45169</c:v>
                </c:pt>
                <c:pt idx="518">
                  <c:v>45168</c:v>
                </c:pt>
                <c:pt idx="519">
                  <c:v>45167</c:v>
                </c:pt>
                <c:pt idx="520">
                  <c:v>45166</c:v>
                </c:pt>
                <c:pt idx="521">
                  <c:v>45163</c:v>
                </c:pt>
                <c:pt idx="522">
                  <c:v>45162</c:v>
                </c:pt>
                <c:pt idx="523">
                  <c:v>45161</c:v>
                </c:pt>
                <c:pt idx="524">
                  <c:v>45160</c:v>
                </c:pt>
                <c:pt idx="525">
                  <c:v>45159</c:v>
                </c:pt>
                <c:pt idx="526">
                  <c:v>45156</c:v>
                </c:pt>
                <c:pt idx="527">
                  <c:v>45155</c:v>
                </c:pt>
                <c:pt idx="528">
                  <c:v>45154</c:v>
                </c:pt>
                <c:pt idx="529">
                  <c:v>45152</c:v>
                </c:pt>
                <c:pt idx="530">
                  <c:v>45149</c:v>
                </c:pt>
                <c:pt idx="531">
                  <c:v>45148</c:v>
                </c:pt>
                <c:pt idx="532">
                  <c:v>45147</c:v>
                </c:pt>
                <c:pt idx="533">
                  <c:v>45146</c:v>
                </c:pt>
                <c:pt idx="534">
                  <c:v>45145</c:v>
                </c:pt>
                <c:pt idx="535">
                  <c:v>45142</c:v>
                </c:pt>
                <c:pt idx="536">
                  <c:v>45141</c:v>
                </c:pt>
                <c:pt idx="537">
                  <c:v>45140</c:v>
                </c:pt>
                <c:pt idx="538">
                  <c:v>45139</c:v>
                </c:pt>
                <c:pt idx="539">
                  <c:v>45138</c:v>
                </c:pt>
                <c:pt idx="540">
                  <c:v>45135</c:v>
                </c:pt>
                <c:pt idx="541">
                  <c:v>45134</c:v>
                </c:pt>
                <c:pt idx="542">
                  <c:v>45133</c:v>
                </c:pt>
                <c:pt idx="543">
                  <c:v>45132</c:v>
                </c:pt>
                <c:pt idx="544">
                  <c:v>45131</c:v>
                </c:pt>
                <c:pt idx="545">
                  <c:v>45128</c:v>
                </c:pt>
                <c:pt idx="546">
                  <c:v>45127</c:v>
                </c:pt>
                <c:pt idx="547">
                  <c:v>45126</c:v>
                </c:pt>
                <c:pt idx="548">
                  <c:v>45125</c:v>
                </c:pt>
                <c:pt idx="549">
                  <c:v>45124</c:v>
                </c:pt>
                <c:pt idx="550">
                  <c:v>45121</c:v>
                </c:pt>
                <c:pt idx="551">
                  <c:v>45120</c:v>
                </c:pt>
                <c:pt idx="552">
                  <c:v>45119</c:v>
                </c:pt>
                <c:pt idx="553">
                  <c:v>45118</c:v>
                </c:pt>
                <c:pt idx="554">
                  <c:v>45117</c:v>
                </c:pt>
                <c:pt idx="555">
                  <c:v>45114</c:v>
                </c:pt>
                <c:pt idx="556">
                  <c:v>45113</c:v>
                </c:pt>
                <c:pt idx="557">
                  <c:v>45112</c:v>
                </c:pt>
                <c:pt idx="558">
                  <c:v>45111</c:v>
                </c:pt>
                <c:pt idx="559">
                  <c:v>45110</c:v>
                </c:pt>
                <c:pt idx="560">
                  <c:v>45107</c:v>
                </c:pt>
                <c:pt idx="561">
                  <c:v>45105</c:v>
                </c:pt>
                <c:pt idx="562">
                  <c:v>45104</c:v>
                </c:pt>
                <c:pt idx="563">
                  <c:v>45103</c:v>
                </c:pt>
                <c:pt idx="564">
                  <c:v>45100</c:v>
                </c:pt>
                <c:pt idx="565">
                  <c:v>45099</c:v>
                </c:pt>
                <c:pt idx="566">
                  <c:v>45098</c:v>
                </c:pt>
                <c:pt idx="567">
                  <c:v>45097</c:v>
                </c:pt>
                <c:pt idx="568">
                  <c:v>45096</c:v>
                </c:pt>
                <c:pt idx="569">
                  <c:v>45093</c:v>
                </c:pt>
                <c:pt idx="570">
                  <c:v>45092</c:v>
                </c:pt>
                <c:pt idx="571">
                  <c:v>45091</c:v>
                </c:pt>
                <c:pt idx="572">
                  <c:v>45090</c:v>
                </c:pt>
                <c:pt idx="573">
                  <c:v>45089</c:v>
                </c:pt>
                <c:pt idx="574">
                  <c:v>45086</c:v>
                </c:pt>
                <c:pt idx="575">
                  <c:v>45085</c:v>
                </c:pt>
                <c:pt idx="576">
                  <c:v>45084</c:v>
                </c:pt>
                <c:pt idx="577">
                  <c:v>45083</c:v>
                </c:pt>
                <c:pt idx="578">
                  <c:v>45082</c:v>
                </c:pt>
                <c:pt idx="579">
                  <c:v>45079</c:v>
                </c:pt>
                <c:pt idx="580">
                  <c:v>45078</c:v>
                </c:pt>
                <c:pt idx="581">
                  <c:v>45077</c:v>
                </c:pt>
                <c:pt idx="582">
                  <c:v>45076</c:v>
                </c:pt>
                <c:pt idx="583">
                  <c:v>45075</c:v>
                </c:pt>
                <c:pt idx="584">
                  <c:v>45072</c:v>
                </c:pt>
                <c:pt idx="585">
                  <c:v>45071</c:v>
                </c:pt>
                <c:pt idx="586">
                  <c:v>45070</c:v>
                </c:pt>
                <c:pt idx="587">
                  <c:v>45069</c:v>
                </c:pt>
                <c:pt idx="588">
                  <c:v>45068</c:v>
                </c:pt>
                <c:pt idx="589">
                  <c:v>45065</c:v>
                </c:pt>
                <c:pt idx="590">
                  <c:v>45064</c:v>
                </c:pt>
                <c:pt idx="591">
                  <c:v>45063</c:v>
                </c:pt>
                <c:pt idx="592">
                  <c:v>45062</c:v>
                </c:pt>
                <c:pt idx="593">
                  <c:v>45061</c:v>
                </c:pt>
                <c:pt idx="594">
                  <c:v>45058</c:v>
                </c:pt>
                <c:pt idx="595">
                  <c:v>45057</c:v>
                </c:pt>
                <c:pt idx="596">
                  <c:v>45056</c:v>
                </c:pt>
                <c:pt idx="597">
                  <c:v>45055</c:v>
                </c:pt>
                <c:pt idx="598">
                  <c:v>45054</c:v>
                </c:pt>
                <c:pt idx="599">
                  <c:v>45051</c:v>
                </c:pt>
                <c:pt idx="600">
                  <c:v>45050</c:v>
                </c:pt>
                <c:pt idx="601">
                  <c:v>45049</c:v>
                </c:pt>
                <c:pt idx="602">
                  <c:v>45048</c:v>
                </c:pt>
                <c:pt idx="603">
                  <c:v>45044</c:v>
                </c:pt>
                <c:pt idx="604">
                  <c:v>45043</c:v>
                </c:pt>
                <c:pt idx="605">
                  <c:v>45042</c:v>
                </c:pt>
                <c:pt idx="606">
                  <c:v>45041</c:v>
                </c:pt>
                <c:pt idx="607">
                  <c:v>45040</c:v>
                </c:pt>
                <c:pt idx="608">
                  <c:v>45037</c:v>
                </c:pt>
                <c:pt idx="609">
                  <c:v>45036</c:v>
                </c:pt>
                <c:pt idx="610">
                  <c:v>45035</c:v>
                </c:pt>
                <c:pt idx="611">
                  <c:v>45034</c:v>
                </c:pt>
                <c:pt idx="612">
                  <c:v>45033</c:v>
                </c:pt>
                <c:pt idx="613">
                  <c:v>45029</c:v>
                </c:pt>
                <c:pt idx="614">
                  <c:v>45028</c:v>
                </c:pt>
                <c:pt idx="615">
                  <c:v>45027</c:v>
                </c:pt>
                <c:pt idx="616">
                  <c:v>45026</c:v>
                </c:pt>
                <c:pt idx="617">
                  <c:v>45022</c:v>
                </c:pt>
                <c:pt idx="618">
                  <c:v>45021</c:v>
                </c:pt>
                <c:pt idx="619">
                  <c:v>45019</c:v>
                </c:pt>
                <c:pt idx="620">
                  <c:v>45016</c:v>
                </c:pt>
                <c:pt idx="621">
                  <c:v>45014</c:v>
                </c:pt>
                <c:pt idx="622">
                  <c:v>45013</c:v>
                </c:pt>
                <c:pt idx="623">
                  <c:v>45012</c:v>
                </c:pt>
                <c:pt idx="624">
                  <c:v>45009</c:v>
                </c:pt>
                <c:pt idx="625">
                  <c:v>45008</c:v>
                </c:pt>
                <c:pt idx="626">
                  <c:v>45007</c:v>
                </c:pt>
                <c:pt idx="627">
                  <c:v>45006</c:v>
                </c:pt>
                <c:pt idx="628">
                  <c:v>45005</c:v>
                </c:pt>
                <c:pt idx="629">
                  <c:v>45002</c:v>
                </c:pt>
                <c:pt idx="630">
                  <c:v>45001</c:v>
                </c:pt>
                <c:pt idx="631">
                  <c:v>45000</c:v>
                </c:pt>
                <c:pt idx="632">
                  <c:v>44999</c:v>
                </c:pt>
                <c:pt idx="633">
                  <c:v>44998</c:v>
                </c:pt>
                <c:pt idx="634">
                  <c:v>44995</c:v>
                </c:pt>
                <c:pt idx="635">
                  <c:v>44994</c:v>
                </c:pt>
                <c:pt idx="636">
                  <c:v>44993</c:v>
                </c:pt>
                <c:pt idx="637">
                  <c:v>44991</c:v>
                </c:pt>
                <c:pt idx="638">
                  <c:v>44988</c:v>
                </c:pt>
                <c:pt idx="639">
                  <c:v>44987</c:v>
                </c:pt>
                <c:pt idx="640">
                  <c:v>44986</c:v>
                </c:pt>
                <c:pt idx="641">
                  <c:v>44985</c:v>
                </c:pt>
                <c:pt idx="642">
                  <c:v>44984</c:v>
                </c:pt>
                <c:pt idx="643">
                  <c:v>44981</c:v>
                </c:pt>
                <c:pt idx="644">
                  <c:v>44980</c:v>
                </c:pt>
                <c:pt idx="645">
                  <c:v>44979</c:v>
                </c:pt>
                <c:pt idx="646">
                  <c:v>44978</c:v>
                </c:pt>
                <c:pt idx="647">
                  <c:v>44977</c:v>
                </c:pt>
                <c:pt idx="648">
                  <c:v>44974</c:v>
                </c:pt>
                <c:pt idx="649">
                  <c:v>44973</c:v>
                </c:pt>
                <c:pt idx="650">
                  <c:v>44972</c:v>
                </c:pt>
                <c:pt idx="651">
                  <c:v>44971</c:v>
                </c:pt>
                <c:pt idx="652">
                  <c:v>44970</c:v>
                </c:pt>
                <c:pt idx="653">
                  <c:v>44967</c:v>
                </c:pt>
                <c:pt idx="654">
                  <c:v>44966</c:v>
                </c:pt>
                <c:pt idx="655">
                  <c:v>44965</c:v>
                </c:pt>
                <c:pt idx="656">
                  <c:v>44964</c:v>
                </c:pt>
                <c:pt idx="657">
                  <c:v>44963</c:v>
                </c:pt>
                <c:pt idx="658">
                  <c:v>44960</c:v>
                </c:pt>
                <c:pt idx="659">
                  <c:v>44959</c:v>
                </c:pt>
                <c:pt idx="660">
                  <c:v>44958</c:v>
                </c:pt>
                <c:pt idx="661">
                  <c:v>44957</c:v>
                </c:pt>
                <c:pt idx="662">
                  <c:v>44956</c:v>
                </c:pt>
                <c:pt idx="663">
                  <c:v>44953</c:v>
                </c:pt>
                <c:pt idx="664">
                  <c:v>44951</c:v>
                </c:pt>
                <c:pt idx="665">
                  <c:v>44950</c:v>
                </c:pt>
                <c:pt idx="666">
                  <c:v>44949</c:v>
                </c:pt>
                <c:pt idx="667">
                  <c:v>44946</c:v>
                </c:pt>
                <c:pt idx="668">
                  <c:v>44945</c:v>
                </c:pt>
                <c:pt idx="669">
                  <c:v>44944</c:v>
                </c:pt>
                <c:pt idx="670">
                  <c:v>44943</c:v>
                </c:pt>
                <c:pt idx="671">
                  <c:v>44942</c:v>
                </c:pt>
                <c:pt idx="672">
                  <c:v>44939</c:v>
                </c:pt>
                <c:pt idx="673">
                  <c:v>44938</c:v>
                </c:pt>
                <c:pt idx="674">
                  <c:v>44937</c:v>
                </c:pt>
                <c:pt idx="675">
                  <c:v>44936</c:v>
                </c:pt>
                <c:pt idx="676">
                  <c:v>44935</c:v>
                </c:pt>
                <c:pt idx="677">
                  <c:v>44932</c:v>
                </c:pt>
                <c:pt idx="678">
                  <c:v>44931</c:v>
                </c:pt>
                <c:pt idx="679">
                  <c:v>44930</c:v>
                </c:pt>
                <c:pt idx="680">
                  <c:v>44929</c:v>
                </c:pt>
                <c:pt idx="681">
                  <c:v>44928</c:v>
                </c:pt>
                <c:pt idx="682">
                  <c:v>44925</c:v>
                </c:pt>
                <c:pt idx="683">
                  <c:v>44924</c:v>
                </c:pt>
                <c:pt idx="684">
                  <c:v>44923</c:v>
                </c:pt>
                <c:pt idx="685">
                  <c:v>44922</c:v>
                </c:pt>
                <c:pt idx="686">
                  <c:v>44921</c:v>
                </c:pt>
                <c:pt idx="687">
                  <c:v>44918</c:v>
                </c:pt>
                <c:pt idx="688">
                  <c:v>44917</c:v>
                </c:pt>
                <c:pt idx="689">
                  <c:v>44916</c:v>
                </c:pt>
                <c:pt idx="690">
                  <c:v>44915</c:v>
                </c:pt>
                <c:pt idx="691">
                  <c:v>44914</c:v>
                </c:pt>
                <c:pt idx="692">
                  <c:v>44911</c:v>
                </c:pt>
                <c:pt idx="693">
                  <c:v>44910</c:v>
                </c:pt>
                <c:pt idx="694">
                  <c:v>44909</c:v>
                </c:pt>
                <c:pt idx="695">
                  <c:v>44908</c:v>
                </c:pt>
                <c:pt idx="696">
                  <c:v>44907</c:v>
                </c:pt>
                <c:pt idx="697">
                  <c:v>44904</c:v>
                </c:pt>
                <c:pt idx="698">
                  <c:v>44903</c:v>
                </c:pt>
                <c:pt idx="699">
                  <c:v>44902</c:v>
                </c:pt>
                <c:pt idx="700">
                  <c:v>44901</c:v>
                </c:pt>
                <c:pt idx="701">
                  <c:v>44900</c:v>
                </c:pt>
                <c:pt idx="702">
                  <c:v>44897</c:v>
                </c:pt>
                <c:pt idx="703">
                  <c:v>44896</c:v>
                </c:pt>
                <c:pt idx="704">
                  <c:v>44895</c:v>
                </c:pt>
                <c:pt idx="705">
                  <c:v>44894</c:v>
                </c:pt>
                <c:pt idx="706">
                  <c:v>44893</c:v>
                </c:pt>
                <c:pt idx="707">
                  <c:v>44890</c:v>
                </c:pt>
                <c:pt idx="708">
                  <c:v>44889</c:v>
                </c:pt>
                <c:pt idx="709">
                  <c:v>44888</c:v>
                </c:pt>
                <c:pt idx="710">
                  <c:v>44887</c:v>
                </c:pt>
                <c:pt idx="711">
                  <c:v>44886</c:v>
                </c:pt>
                <c:pt idx="712">
                  <c:v>44883</c:v>
                </c:pt>
                <c:pt idx="713">
                  <c:v>44882</c:v>
                </c:pt>
                <c:pt idx="714">
                  <c:v>44881</c:v>
                </c:pt>
                <c:pt idx="715">
                  <c:v>44880</c:v>
                </c:pt>
                <c:pt idx="716">
                  <c:v>44879</c:v>
                </c:pt>
                <c:pt idx="717">
                  <c:v>44876</c:v>
                </c:pt>
                <c:pt idx="718">
                  <c:v>44875</c:v>
                </c:pt>
                <c:pt idx="719">
                  <c:v>44874</c:v>
                </c:pt>
                <c:pt idx="720">
                  <c:v>44872</c:v>
                </c:pt>
                <c:pt idx="721">
                  <c:v>44869</c:v>
                </c:pt>
                <c:pt idx="722">
                  <c:v>44868</c:v>
                </c:pt>
                <c:pt idx="723">
                  <c:v>44867</c:v>
                </c:pt>
                <c:pt idx="724">
                  <c:v>44866</c:v>
                </c:pt>
                <c:pt idx="725">
                  <c:v>44865</c:v>
                </c:pt>
                <c:pt idx="726">
                  <c:v>44862</c:v>
                </c:pt>
                <c:pt idx="727">
                  <c:v>44861</c:v>
                </c:pt>
                <c:pt idx="728">
                  <c:v>44859</c:v>
                </c:pt>
                <c:pt idx="729">
                  <c:v>44858</c:v>
                </c:pt>
                <c:pt idx="730">
                  <c:v>44855</c:v>
                </c:pt>
                <c:pt idx="731">
                  <c:v>44854</c:v>
                </c:pt>
                <c:pt idx="732">
                  <c:v>44853</c:v>
                </c:pt>
                <c:pt idx="733">
                  <c:v>44852</c:v>
                </c:pt>
                <c:pt idx="734">
                  <c:v>44851</c:v>
                </c:pt>
                <c:pt idx="735">
                  <c:v>44848</c:v>
                </c:pt>
                <c:pt idx="736">
                  <c:v>44847</c:v>
                </c:pt>
                <c:pt idx="737">
                  <c:v>44846</c:v>
                </c:pt>
                <c:pt idx="738">
                  <c:v>44845</c:v>
                </c:pt>
                <c:pt idx="739">
                  <c:v>44844</c:v>
                </c:pt>
                <c:pt idx="740">
                  <c:v>44841</c:v>
                </c:pt>
                <c:pt idx="741">
                  <c:v>44840</c:v>
                </c:pt>
                <c:pt idx="742">
                  <c:v>44838</c:v>
                </c:pt>
                <c:pt idx="743">
                  <c:v>44837</c:v>
                </c:pt>
                <c:pt idx="744">
                  <c:v>44834</c:v>
                </c:pt>
                <c:pt idx="745">
                  <c:v>44833</c:v>
                </c:pt>
                <c:pt idx="746">
                  <c:v>44832</c:v>
                </c:pt>
                <c:pt idx="747">
                  <c:v>44831</c:v>
                </c:pt>
                <c:pt idx="748">
                  <c:v>44830</c:v>
                </c:pt>
                <c:pt idx="749">
                  <c:v>44827</c:v>
                </c:pt>
                <c:pt idx="750">
                  <c:v>44826</c:v>
                </c:pt>
                <c:pt idx="751">
                  <c:v>44825</c:v>
                </c:pt>
                <c:pt idx="752">
                  <c:v>44824</c:v>
                </c:pt>
                <c:pt idx="753">
                  <c:v>44823</c:v>
                </c:pt>
                <c:pt idx="754">
                  <c:v>44820</c:v>
                </c:pt>
                <c:pt idx="755">
                  <c:v>44819</c:v>
                </c:pt>
                <c:pt idx="756">
                  <c:v>44818</c:v>
                </c:pt>
                <c:pt idx="757">
                  <c:v>44817</c:v>
                </c:pt>
                <c:pt idx="758">
                  <c:v>44816</c:v>
                </c:pt>
                <c:pt idx="759">
                  <c:v>44813</c:v>
                </c:pt>
                <c:pt idx="760">
                  <c:v>44812</c:v>
                </c:pt>
                <c:pt idx="761">
                  <c:v>44811</c:v>
                </c:pt>
                <c:pt idx="762">
                  <c:v>44810</c:v>
                </c:pt>
                <c:pt idx="763">
                  <c:v>44809</c:v>
                </c:pt>
                <c:pt idx="764">
                  <c:v>44806</c:v>
                </c:pt>
                <c:pt idx="765">
                  <c:v>44805</c:v>
                </c:pt>
                <c:pt idx="766">
                  <c:v>44803</c:v>
                </c:pt>
                <c:pt idx="767">
                  <c:v>44802</c:v>
                </c:pt>
                <c:pt idx="768">
                  <c:v>44799</c:v>
                </c:pt>
                <c:pt idx="769">
                  <c:v>44798</c:v>
                </c:pt>
                <c:pt idx="770">
                  <c:v>44797</c:v>
                </c:pt>
                <c:pt idx="771">
                  <c:v>44796</c:v>
                </c:pt>
                <c:pt idx="772">
                  <c:v>44795</c:v>
                </c:pt>
                <c:pt idx="773">
                  <c:v>44792</c:v>
                </c:pt>
                <c:pt idx="774">
                  <c:v>44791</c:v>
                </c:pt>
                <c:pt idx="775">
                  <c:v>44790</c:v>
                </c:pt>
                <c:pt idx="776">
                  <c:v>44789</c:v>
                </c:pt>
                <c:pt idx="777">
                  <c:v>44785</c:v>
                </c:pt>
                <c:pt idx="778">
                  <c:v>44784</c:v>
                </c:pt>
                <c:pt idx="779">
                  <c:v>44783</c:v>
                </c:pt>
                <c:pt idx="780">
                  <c:v>44781</c:v>
                </c:pt>
                <c:pt idx="781">
                  <c:v>44778</c:v>
                </c:pt>
                <c:pt idx="782">
                  <c:v>44777</c:v>
                </c:pt>
                <c:pt idx="783">
                  <c:v>44776</c:v>
                </c:pt>
                <c:pt idx="784">
                  <c:v>44775</c:v>
                </c:pt>
                <c:pt idx="785">
                  <c:v>44774</c:v>
                </c:pt>
                <c:pt idx="786">
                  <c:v>44771</c:v>
                </c:pt>
                <c:pt idx="787">
                  <c:v>44770</c:v>
                </c:pt>
                <c:pt idx="788">
                  <c:v>44769</c:v>
                </c:pt>
                <c:pt idx="789">
                  <c:v>44768</c:v>
                </c:pt>
                <c:pt idx="790">
                  <c:v>44767</c:v>
                </c:pt>
                <c:pt idx="791">
                  <c:v>44764</c:v>
                </c:pt>
                <c:pt idx="792">
                  <c:v>44763</c:v>
                </c:pt>
                <c:pt idx="793">
                  <c:v>44762</c:v>
                </c:pt>
                <c:pt idx="794">
                  <c:v>44761</c:v>
                </c:pt>
                <c:pt idx="795">
                  <c:v>44760</c:v>
                </c:pt>
                <c:pt idx="796">
                  <c:v>44757</c:v>
                </c:pt>
                <c:pt idx="797">
                  <c:v>44756</c:v>
                </c:pt>
                <c:pt idx="798">
                  <c:v>44755</c:v>
                </c:pt>
                <c:pt idx="799">
                  <c:v>44754</c:v>
                </c:pt>
                <c:pt idx="800">
                  <c:v>44753</c:v>
                </c:pt>
                <c:pt idx="801">
                  <c:v>44750</c:v>
                </c:pt>
                <c:pt idx="802">
                  <c:v>44749</c:v>
                </c:pt>
                <c:pt idx="803">
                  <c:v>44748</c:v>
                </c:pt>
                <c:pt idx="804">
                  <c:v>44747</c:v>
                </c:pt>
                <c:pt idx="805">
                  <c:v>44746</c:v>
                </c:pt>
                <c:pt idx="806">
                  <c:v>44743</c:v>
                </c:pt>
                <c:pt idx="807">
                  <c:v>44742</c:v>
                </c:pt>
                <c:pt idx="808">
                  <c:v>44741</c:v>
                </c:pt>
                <c:pt idx="809">
                  <c:v>44740</c:v>
                </c:pt>
                <c:pt idx="810">
                  <c:v>44739</c:v>
                </c:pt>
                <c:pt idx="811">
                  <c:v>44736</c:v>
                </c:pt>
                <c:pt idx="812">
                  <c:v>44735</c:v>
                </c:pt>
                <c:pt idx="813">
                  <c:v>44734</c:v>
                </c:pt>
                <c:pt idx="814">
                  <c:v>44733</c:v>
                </c:pt>
                <c:pt idx="815">
                  <c:v>44732</c:v>
                </c:pt>
                <c:pt idx="816">
                  <c:v>44729</c:v>
                </c:pt>
                <c:pt idx="817">
                  <c:v>44728</c:v>
                </c:pt>
                <c:pt idx="818">
                  <c:v>44727</c:v>
                </c:pt>
                <c:pt idx="819">
                  <c:v>44726</c:v>
                </c:pt>
                <c:pt idx="820">
                  <c:v>44725</c:v>
                </c:pt>
                <c:pt idx="821">
                  <c:v>44722</c:v>
                </c:pt>
                <c:pt idx="822">
                  <c:v>44721</c:v>
                </c:pt>
                <c:pt idx="823">
                  <c:v>44720</c:v>
                </c:pt>
                <c:pt idx="824">
                  <c:v>44719</c:v>
                </c:pt>
                <c:pt idx="825">
                  <c:v>44718</c:v>
                </c:pt>
                <c:pt idx="826">
                  <c:v>44715</c:v>
                </c:pt>
                <c:pt idx="827">
                  <c:v>44714</c:v>
                </c:pt>
                <c:pt idx="828">
                  <c:v>44713</c:v>
                </c:pt>
                <c:pt idx="829">
                  <c:v>44712</c:v>
                </c:pt>
                <c:pt idx="830">
                  <c:v>44711</c:v>
                </c:pt>
                <c:pt idx="831">
                  <c:v>44708</c:v>
                </c:pt>
                <c:pt idx="832">
                  <c:v>44707</c:v>
                </c:pt>
                <c:pt idx="833">
                  <c:v>44706</c:v>
                </c:pt>
                <c:pt idx="834">
                  <c:v>44705</c:v>
                </c:pt>
                <c:pt idx="835">
                  <c:v>44704</c:v>
                </c:pt>
                <c:pt idx="836">
                  <c:v>44701</c:v>
                </c:pt>
                <c:pt idx="837">
                  <c:v>44700</c:v>
                </c:pt>
                <c:pt idx="838">
                  <c:v>44699</c:v>
                </c:pt>
                <c:pt idx="839">
                  <c:v>44698</c:v>
                </c:pt>
                <c:pt idx="840">
                  <c:v>44697</c:v>
                </c:pt>
                <c:pt idx="841">
                  <c:v>44694</c:v>
                </c:pt>
                <c:pt idx="842">
                  <c:v>44693</c:v>
                </c:pt>
                <c:pt idx="843">
                  <c:v>44692</c:v>
                </c:pt>
                <c:pt idx="844">
                  <c:v>44691</c:v>
                </c:pt>
                <c:pt idx="845">
                  <c:v>44690</c:v>
                </c:pt>
                <c:pt idx="846">
                  <c:v>44687</c:v>
                </c:pt>
                <c:pt idx="847">
                  <c:v>44686</c:v>
                </c:pt>
                <c:pt idx="848">
                  <c:v>44685</c:v>
                </c:pt>
                <c:pt idx="849">
                  <c:v>44683</c:v>
                </c:pt>
                <c:pt idx="850">
                  <c:v>44680</c:v>
                </c:pt>
                <c:pt idx="851">
                  <c:v>44679</c:v>
                </c:pt>
                <c:pt idx="852">
                  <c:v>44678</c:v>
                </c:pt>
                <c:pt idx="853">
                  <c:v>44677</c:v>
                </c:pt>
                <c:pt idx="854">
                  <c:v>44676</c:v>
                </c:pt>
                <c:pt idx="855">
                  <c:v>44673</c:v>
                </c:pt>
                <c:pt idx="856">
                  <c:v>44672</c:v>
                </c:pt>
                <c:pt idx="857">
                  <c:v>44671</c:v>
                </c:pt>
                <c:pt idx="858">
                  <c:v>44670</c:v>
                </c:pt>
                <c:pt idx="859">
                  <c:v>44669</c:v>
                </c:pt>
                <c:pt idx="860">
                  <c:v>44664</c:v>
                </c:pt>
                <c:pt idx="861">
                  <c:v>44663</c:v>
                </c:pt>
                <c:pt idx="862">
                  <c:v>44662</c:v>
                </c:pt>
                <c:pt idx="863">
                  <c:v>44659</c:v>
                </c:pt>
                <c:pt idx="864">
                  <c:v>44658</c:v>
                </c:pt>
                <c:pt idx="865">
                  <c:v>44657</c:v>
                </c:pt>
                <c:pt idx="866">
                  <c:v>44656</c:v>
                </c:pt>
                <c:pt idx="867">
                  <c:v>44655</c:v>
                </c:pt>
                <c:pt idx="868">
                  <c:v>44652</c:v>
                </c:pt>
                <c:pt idx="869">
                  <c:v>44651</c:v>
                </c:pt>
                <c:pt idx="870">
                  <c:v>44650</c:v>
                </c:pt>
                <c:pt idx="871">
                  <c:v>44649</c:v>
                </c:pt>
                <c:pt idx="872">
                  <c:v>44648</c:v>
                </c:pt>
                <c:pt idx="873">
                  <c:v>44645</c:v>
                </c:pt>
                <c:pt idx="874">
                  <c:v>44644</c:v>
                </c:pt>
                <c:pt idx="875">
                  <c:v>44643</c:v>
                </c:pt>
                <c:pt idx="876">
                  <c:v>44642</c:v>
                </c:pt>
                <c:pt idx="877">
                  <c:v>44641</c:v>
                </c:pt>
                <c:pt idx="878">
                  <c:v>44637</c:v>
                </c:pt>
                <c:pt idx="879">
                  <c:v>44636</c:v>
                </c:pt>
                <c:pt idx="880">
                  <c:v>44635</c:v>
                </c:pt>
                <c:pt idx="881">
                  <c:v>44634</c:v>
                </c:pt>
                <c:pt idx="882">
                  <c:v>44631</c:v>
                </c:pt>
                <c:pt idx="883">
                  <c:v>44630</c:v>
                </c:pt>
                <c:pt idx="884">
                  <c:v>44629</c:v>
                </c:pt>
                <c:pt idx="885">
                  <c:v>44628</c:v>
                </c:pt>
                <c:pt idx="886">
                  <c:v>44627</c:v>
                </c:pt>
                <c:pt idx="887">
                  <c:v>44624</c:v>
                </c:pt>
                <c:pt idx="888">
                  <c:v>44623</c:v>
                </c:pt>
                <c:pt idx="889">
                  <c:v>44622</c:v>
                </c:pt>
                <c:pt idx="890">
                  <c:v>44620</c:v>
                </c:pt>
                <c:pt idx="891">
                  <c:v>44617</c:v>
                </c:pt>
                <c:pt idx="892">
                  <c:v>44616</c:v>
                </c:pt>
                <c:pt idx="893">
                  <c:v>44615</c:v>
                </c:pt>
                <c:pt idx="894">
                  <c:v>44614</c:v>
                </c:pt>
                <c:pt idx="895">
                  <c:v>44613</c:v>
                </c:pt>
                <c:pt idx="896">
                  <c:v>44610</c:v>
                </c:pt>
                <c:pt idx="897">
                  <c:v>44609</c:v>
                </c:pt>
                <c:pt idx="898">
                  <c:v>44608</c:v>
                </c:pt>
                <c:pt idx="899">
                  <c:v>44607</c:v>
                </c:pt>
                <c:pt idx="900">
                  <c:v>44606</c:v>
                </c:pt>
                <c:pt idx="901">
                  <c:v>44603</c:v>
                </c:pt>
                <c:pt idx="902">
                  <c:v>44602</c:v>
                </c:pt>
                <c:pt idx="903">
                  <c:v>44601</c:v>
                </c:pt>
                <c:pt idx="904">
                  <c:v>44600</c:v>
                </c:pt>
                <c:pt idx="905">
                  <c:v>44599</c:v>
                </c:pt>
                <c:pt idx="906">
                  <c:v>44596</c:v>
                </c:pt>
                <c:pt idx="907">
                  <c:v>44595</c:v>
                </c:pt>
                <c:pt idx="908">
                  <c:v>44594</c:v>
                </c:pt>
                <c:pt idx="909">
                  <c:v>44593</c:v>
                </c:pt>
                <c:pt idx="910">
                  <c:v>44592</c:v>
                </c:pt>
                <c:pt idx="911">
                  <c:v>44589</c:v>
                </c:pt>
                <c:pt idx="912">
                  <c:v>44588</c:v>
                </c:pt>
                <c:pt idx="913">
                  <c:v>44586</c:v>
                </c:pt>
                <c:pt idx="914">
                  <c:v>44585</c:v>
                </c:pt>
                <c:pt idx="915">
                  <c:v>44582</c:v>
                </c:pt>
                <c:pt idx="916">
                  <c:v>44581</c:v>
                </c:pt>
                <c:pt idx="917">
                  <c:v>44580</c:v>
                </c:pt>
                <c:pt idx="918">
                  <c:v>44579</c:v>
                </c:pt>
                <c:pt idx="919">
                  <c:v>44578</c:v>
                </c:pt>
                <c:pt idx="920">
                  <c:v>44575</c:v>
                </c:pt>
                <c:pt idx="921">
                  <c:v>44574</c:v>
                </c:pt>
                <c:pt idx="922">
                  <c:v>44573</c:v>
                </c:pt>
                <c:pt idx="923">
                  <c:v>44572</c:v>
                </c:pt>
                <c:pt idx="924">
                  <c:v>44571</c:v>
                </c:pt>
                <c:pt idx="925">
                  <c:v>44568</c:v>
                </c:pt>
                <c:pt idx="926">
                  <c:v>44567</c:v>
                </c:pt>
                <c:pt idx="927">
                  <c:v>44566</c:v>
                </c:pt>
                <c:pt idx="928">
                  <c:v>44565</c:v>
                </c:pt>
                <c:pt idx="929">
                  <c:v>44564</c:v>
                </c:pt>
                <c:pt idx="930">
                  <c:v>44561</c:v>
                </c:pt>
                <c:pt idx="931">
                  <c:v>44560</c:v>
                </c:pt>
                <c:pt idx="932">
                  <c:v>44559</c:v>
                </c:pt>
                <c:pt idx="933">
                  <c:v>44558</c:v>
                </c:pt>
                <c:pt idx="934">
                  <c:v>44557</c:v>
                </c:pt>
                <c:pt idx="935">
                  <c:v>44554</c:v>
                </c:pt>
                <c:pt idx="936">
                  <c:v>44553</c:v>
                </c:pt>
                <c:pt idx="937">
                  <c:v>44552</c:v>
                </c:pt>
                <c:pt idx="938">
                  <c:v>44551</c:v>
                </c:pt>
                <c:pt idx="939">
                  <c:v>44550</c:v>
                </c:pt>
                <c:pt idx="940">
                  <c:v>44547</c:v>
                </c:pt>
                <c:pt idx="941">
                  <c:v>44546</c:v>
                </c:pt>
                <c:pt idx="942">
                  <c:v>44545</c:v>
                </c:pt>
                <c:pt idx="943">
                  <c:v>44544</c:v>
                </c:pt>
                <c:pt idx="944">
                  <c:v>44543</c:v>
                </c:pt>
                <c:pt idx="945">
                  <c:v>44540</c:v>
                </c:pt>
                <c:pt idx="946">
                  <c:v>44539</c:v>
                </c:pt>
                <c:pt idx="947">
                  <c:v>44538</c:v>
                </c:pt>
                <c:pt idx="948">
                  <c:v>44537</c:v>
                </c:pt>
                <c:pt idx="949">
                  <c:v>44536</c:v>
                </c:pt>
                <c:pt idx="950">
                  <c:v>44533</c:v>
                </c:pt>
                <c:pt idx="951">
                  <c:v>44532</c:v>
                </c:pt>
                <c:pt idx="952">
                  <c:v>44531</c:v>
                </c:pt>
                <c:pt idx="953">
                  <c:v>44530</c:v>
                </c:pt>
                <c:pt idx="954">
                  <c:v>44529</c:v>
                </c:pt>
                <c:pt idx="955">
                  <c:v>44526</c:v>
                </c:pt>
                <c:pt idx="956">
                  <c:v>44525</c:v>
                </c:pt>
                <c:pt idx="957">
                  <c:v>44524</c:v>
                </c:pt>
                <c:pt idx="958">
                  <c:v>44523</c:v>
                </c:pt>
                <c:pt idx="959">
                  <c:v>44522</c:v>
                </c:pt>
                <c:pt idx="960">
                  <c:v>44518</c:v>
                </c:pt>
                <c:pt idx="961">
                  <c:v>44517</c:v>
                </c:pt>
                <c:pt idx="962">
                  <c:v>44516</c:v>
                </c:pt>
                <c:pt idx="963">
                  <c:v>44515</c:v>
                </c:pt>
                <c:pt idx="964">
                  <c:v>44512</c:v>
                </c:pt>
                <c:pt idx="965">
                  <c:v>44511</c:v>
                </c:pt>
                <c:pt idx="966">
                  <c:v>44510</c:v>
                </c:pt>
                <c:pt idx="967">
                  <c:v>44509</c:v>
                </c:pt>
                <c:pt idx="968">
                  <c:v>44508</c:v>
                </c:pt>
                <c:pt idx="969">
                  <c:v>44504</c:v>
                </c:pt>
                <c:pt idx="970">
                  <c:v>44503</c:v>
                </c:pt>
                <c:pt idx="971">
                  <c:v>44502</c:v>
                </c:pt>
                <c:pt idx="972">
                  <c:v>44501</c:v>
                </c:pt>
                <c:pt idx="973">
                  <c:v>44498</c:v>
                </c:pt>
                <c:pt idx="974">
                  <c:v>44497</c:v>
                </c:pt>
                <c:pt idx="975">
                  <c:v>44496</c:v>
                </c:pt>
                <c:pt idx="976">
                  <c:v>44495</c:v>
                </c:pt>
                <c:pt idx="977">
                  <c:v>44494</c:v>
                </c:pt>
                <c:pt idx="978">
                  <c:v>44491</c:v>
                </c:pt>
                <c:pt idx="979">
                  <c:v>44490</c:v>
                </c:pt>
                <c:pt idx="980">
                  <c:v>44489</c:v>
                </c:pt>
                <c:pt idx="981">
                  <c:v>44488</c:v>
                </c:pt>
                <c:pt idx="982">
                  <c:v>44487</c:v>
                </c:pt>
                <c:pt idx="983">
                  <c:v>44483</c:v>
                </c:pt>
                <c:pt idx="984">
                  <c:v>44482</c:v>
                </c:pt>
                <c:pt idx="985">
                  <c:v>44481</c:v>
                </c:pt>
                <c:pt idx="986">
                  <c:v>44480</c:v>
                </c:pt>
                <c:pt idx="987">
                  <c:v>44477</c:v>
                </c:pt>
                <c:pt idx="988">
                  <c:v>44476</c:v>
                </c:pt>
                <c:pt idx="989">
                  <c:v>44475</c:v>
                </c:pt>
                <c:pt idx="990">
                  <c:v>44474</c:v>
                </c:pt>
                <c:pt idx="991">
                  <c:v>44473</c:v>
                </c:pt>
                <c:pt idx="992">
                  <c:v>44470</c:v>
                </c:pt>
                <c:pt idx="993">
                  <c:v>44469</c:v>
                </c:pt>
                <c:pt idx="994">
                  <c:v>44468</c:v>
                </c:pt>
                <c:pt idx="995">
                  <c:v>44467</c:v>
                </c:pt>
                <c:pt idx="996">
                  <c:v>44466</c:v>
                </c:pt>
                <c:pt idx="997">
                  <c:v>44463</c:v>
                </c:pt>
                <c:pt idx="998">
                  <c:v>44462</c:v>
                </c:pt>
                <c:pt idx="999">
                  <c:v>44461</c:v>
                </c:pt>
                <c:pt idx="1000">
                  <c:v>44460</c:v>
                </c:pt>
                <c:pt idx="1001">
                  <c:v>44459</c:v>
                </c:pt>
                <c:pt idx="1002">
                  <c:v>44456</c:v>
                </c:pt>
                <c:pt idx="1003">
                  <c:v>44455</c:v>
                </c:pt>
                <c:pt idx="1004">
                  <c:v>44454</c:v>
                </c:pt>
                <c:pt idx="1005">
                  <c:v>44453</c:v>
                </c:pt>
                <c:pt idx="1006">
                  <c:v>44452</c:v>
                </c:pt>
                <c:pt idx="1007">
                  <c:v>44448</c:v>
                </c:pt>
                <c:pt idx="1008">
                  <c:v>44447</c:v>
                </c:pt>
                <c:pt idx="1009">
                  <c:v>44446</c:v>
                </c:pt>
                <c:pt idx="1010">
                  <c:v>44445</c:v>
                </c:pt>
                <c:pt idx="1011">
                  <c:v>44442</c:v>
                </c:pt>
                <c:pt idx="1012">
                  <c:v>44441</c:v>
                </c:pt>
                <c:pt idx="1013">
                  <c:v>44440</c:v>
                </c:pt>
                <c:pt idx="1014">
                  <c:v>44439</c:v>
                </c:pt>
                <c:pt idx="1015">
                  <c:v>44438</c:v>
                </c:pt>
                <c:pt idx="1016">
                  <c:v>44435</c:v>
                </c:pt>
                <c:pt idx="1017">
                  <c:v>44434</c:v>
                </c:pt>
                <c:pt idx="1018">
                  <c:v>44433</c:v>
                </c:pt>
                <c:pt idx="1019">
                  <c:v>44432</c:v>
                </c:pt>
                <c:pt idx="1020">
                  <c:v>44431</c:v>
                </c:pt>
                <c:pt idx="1021">
                  <c:v>44428</c:v>
                </c:pt>
                <c:pt idx="1022">
                  <c:v>44426</c:v>
                </c:pt>
                <c:pt idx="1023">
                  <c:v>44425</c:v>
                </c:pt>
                <c:pt idx="1024">
                  <c:v>44424</c:v>
                </c:pt>
                <c:pt idx="1025">
                  <c:v>44421</c:v>
                </c:pt>
                <c:pt idx="1026">
                  <c:v>44420</c:v>
                </c:pt>
                <c:pt idx="1027">
                  <c:v>44419</c:v>
                </c:pt>
                <c:pt idx="1028">
                  <c:v>44418</c:v>
                </c:pt>
                <c:pt idx="1029">
                  <c:v>44417</c:v>
                </c:pt>
                <c:pt idx="1030">
                  <c:v>44414</c:v>
                </c:pt>
                <c:pt idx="1031">
                  <c:v>44413</c:v>
                </c:pt>
                <c:pt idx="1032">
                  <c:v>44412</c:v>
                </c:pt>
                <c:pt idx="1033">
                  <c:v>44411</c:v>
                </c:pt>
                <c:pt idx="1034">
                  <c:v>44410</c:v>
                </c:pt>
                <c:pt idx="1035">
                  <c:v>44407</c:v>
                </c:pt>
                <c:pt idx="1036">
                  <c:v>44406</c:v>
                </c:pt>
                <c:pt idx="1037">
                  <c:v>44405</c:v>
                </c:pt>
                <c:pt idx="1038">
                  <c:v>44404</c:v>
                </c:pt>
                <c:pt idx="1039">
                  <c:v>44403</c:v>
                </c:pt>
                <c:pt idx="1040">
                  <c:v>44400</c:v>
                </c:pt>
                <c:pt idx="1041">
                  <c:v>44399</c:v>
                </c:pt>
                <c:pt idx="1042">
                  <c:v>44397</c:v>
                </c:pt>
                <c:pt idx="1043">
                  <c:v>44396</c:v>
                </c:pt>
                <c:pt idx="1044">
                  <c:v>44393</c:v>
                </c:pt>
                <c:pt idx="1045">
                  <c:v>44392</c:v>
                </c:pt>
                <c:pt idx="1046">
                  <c:v>44391</c:v>
                </c:pt>
                <c:pt idx="1047">
                  <c:v>44390</c:v>
                </c:pt>
                <c:pt idx="1048">
                  <c:v>44389</c:v>
                </c:pt>
                <c:pt idx="1049">
                  <c:v>44386</c:v>
                </c:pt>
                <c:pt idx="1050">
                  <c:v>44385</c:v>
                </c:pt>
                <c:pt idx="1051">
                  <c:v>44384</c:v>
                </c:pt>
                <c:pt idx="1052">
                  <c:v>44383</c:v>
                </c:pt>
                <c:pt idx="1053">
                  <c:v>44382</c:v>
                </c:pt>
                <c:pt idx="1054">
                  <c:v>44379</c:v>
                </c:pt>
                <c:pt idx="1055">
                  <c:v>44378</c:v>
                </c:pt>
                <c:pt idx="1056">
                  <c:v>44377</c:v>
                </c:pt>
                <c:pt idx="1057">
                  <c:v>44376</c:v>
                </c:pt>
                <c:pt idx="1058">
                  <c:v>44375</c:v>
                </c:pt>
                <c:pt idx="1059">
                  <c:v>44372</c:v>
                </c:pt>
                <c:pt idx="1060">
                  <c:v>44371</c:v>
                </c:pt>
                <c:pt idx="1061">
                  <c:v>44370</c:v>
                </c:pt>
                <c:pt idx="1062">
                  <c:v>44369</c:v>
                </c:pt>
                <c:pt idx="1063">
                  <c:v>44368</c:v>
                </c:pt>
                <c:pt idx="1064">
                  <c:v>44365</c:v>
                </c:pt>
                <c:pt idx="1065">
                  <c:v>44364</c:v>
                </c:pt>
                <c:pt idx="1066">
                  <c:v>44363</c:v>
                </c:pt>
                <c:pt idx="1067">
                  <c:v>44362</c:v>
                </c:pt>
                <c:pt idx="1068">
                  <c:v>44361</c:v>
                </c:pt>
                <c:pt idx="1069">
                  <c:v>44358</c:v>
                </c:pt>
                <c:pt idx="1070">
                  <c:v>44357</c:v>
                </c:pt>
                <c:pt idx="1071">
                  <c:v>44356</c:v>
                </c:pt>
                <c:pt idx="1072">
                  <c:v>44355</c:v>
                </c:pt>
                <c:pt idx="1073">
                  <c:v>44354</c:v>
                </c:pt>
                <c:pt idx="1074">
                  <c:v>44351</c:v>
                </c:pt>
                <c:pt idx="1075">
                  <c:v>44350</c:v>
                </c:pt>
                <c:pt idx="1076">
                  <c:v>44349</c:v>
                </c:pt>
                <c:pt idx="1077">
                  <c:v>44348</c:v>
                </c:pt>
                <c:pt idx="1078">
                  <c:v>44347</c:v>
                </c:pt>
                <c:pt idx="1079">
                  <c:v>44344</c:v>
                </c:pt>
                <c:pt idx="1080">
                  <c:v>44343</c:v>
                </c:pt>
                <c:pt idx="1081">
                  <c:v>44342</c:v>
                </c:pt>
                <c:pt idx="1082">
                  <c:v>44341</c:v>
                </c:pt>
                <c:pt idx="1083">
                  <c:v>44340</c:v>
                </c:pt>
                <c:pt idx="1084">
                  <c:v>44337</c:v>
                </c:pt>
                <c:pt idx="1085">
                  <c:v>44336</c:v>
                </c:pt>
                <c:pt idx="1086">
                  <c:v>44335</c:v>
                </c:pt>
                <c:pt idx="1087">
                  <c:v>44334</c:v>
                </c:pt>
                <c:pt idx="1088">
                  <c:v>44333</c:v>
                </c:pt>
                <c:pt idx="1089">
                  <c:v>44330</c:v>
                </c:pt>
                <c:pt idx="1090">
                  <c:v>44328</c:v>
                </c:pt>
                <c:pt idx="1091">
                  <c:v>44327</c:v>
                </c:pt>
                <c:pt idx="1092">
                  <c:v>44326</c:v>
                </c:pt>
                <c:pt idx="1093">
                  <c:v>44323</c:v>
                </c:pt>
                <c:pt idx="1094">
                  <c:v>44322</c:v>
                </c:pt>
                <c:pt idx="1095">
                  <c:v>44321</c:v>
                </c:pt>
                <c:pt idx="1096">
                  <c:v>44320</c:v>
                </c:pt>
                <c:pt idx="1097">
                  <c:v>44319</c:v>
                </c:pt>
                <c:pt idx="1098">
                  <c:v>44316</c:v>
                </c:pt>
                <c:pt idx="1099">
                  <c:v>44315</c:v>
                </c:pt>
                <c:pt idx="1100">
                  <c:v>44314</c:v>
                </c:pt>
                <c:pt idx="1101">
                  <c:v>44313</c:v>
                </c:pt>
                <c:pt idx="1102">
                  <c:v>44312</c:v>
                </c:pt>
                <c:pt idx="1103">
                  <c:v>44309</c:v>
                </c:pt>
                <c:pt idx="1104">
                  <c:v>44308</c:v>
                </c:pt>
                <c:pt idx="1105">
                  <c:v>44306</c:v>
                </c:pt>
                <c:pt idx="1106">
                  <c:v>44305</c:v>
                </c:pt>
                <c:pt idx="1107">
                  <c:v>44302</c:v>
                </c:pt>
                <c:pt idx="1108">
                  <c:v>44301</c:v>
                </c:pt>
                <c:pt idx="1109">
                  <c:v>44299</c:v>
                </c:pt>
                <c:pt idx="1110">
                  <c:v>44298</c:v>
                </c:pt>
                <c:pt idx="1111">
                  <c:v>44295</c:v>
                </c:pt>
                <c:pt idx="1112">
                  <c:v>44294</c:v>
                </c:pt>
                <c:pt idx="1113">
                  <c:v>44293</c:v>
                </c:pt>
                <c:pt idx="1114">
                  <c:v>44292</c:v>
                </c:pt>
                <c:pt idx="1115">
                  <c:v>44291</c:v>
                </c:pt>
                <c:pt idx="1116">
                  <c:v>44287</c:v>
                </c:pt>
                <c:pt idx="1117">
                  <c:v>44286</c:v>
                </c:pt>
                <c:pt idx="1118">
                  <c:v>44285</c:v>
                </c:pt>
                <c:pt idx="1119">
                  <c:v>44281</c:v>
                </c:pt>
                <c:pt idx="1120">
                  <c:v>44280</c:v>
                </c:pt>
                <c:pt idx="1121">
                  <c:v>44279</c:v>
                </c:pt>
                <c:pt idx="1122">
                  <c:v>44278</c:v>
                </c:pt>
                <c:pt idx="1123">
                  <c:v>44277</c:v>
                </c:pt>
                <c:pt idx="1124">
                  <c:v>44274</c:v>
                </c:pt>
                <c:pt idx="1125">
                  <c:v>44273</c:v>
                </c:pt>
                <c:pt idx="1126">
                  <c:v>44272</c:v>
                </c:pt>
                <c:pt idx="1127">
                  <c:v>44271</c:v>
                </c:pt>
                <c:pt idx="1128">
                  <c:v>44270</c:v>
                </c:pt>
                <c:pt idx="1129">
                  <c:v>44267</c:v>
                </c:pt>
                <c:pt idx="1130">
                  <c:v>44265</c:v>
                </c:pt>
                <c:pt idx="1131">
                  <c:v>44264</c:v>
                </c:pt>
                <c:pt idx="1132">
                  <c:v>44263</c:v>
                </c:pt>
                <c:pt idx="1133">
                  <c:v>44260</c:v>
                </c:pt>
                <c:pt idx="1134">
                  <c:v>44259</c:v>
                </c:pt>
                <c:pt idx="1135">
                  <c:v>44258</c:v>
                </c:pt>
                <c:pt idx="1136">
                  <c:v>44257</c:v>
                </c:pt>
                <c:pt idx="1137">
                  <c:v>44256</c:v>
                </c:pt>
                <c:pt idx="1138">
                  <c:v>44253</c:v>
                </c:pt>
                <c:pt idx="1139">
                  <c:v>44252</c:v>
                </c:pt>
                <c:pt idx="1140">
                  <c:v>44251</c:v>
                </c:pt>
                <c:pt idx="1141">
                  <c:v>44250</c:v>
                </c:pt>
                <c:pt idx="1142">
                  <c:v>44249</c:v>
                </c:pt>
                <c:pt idx="1143">
                  <c:v>44246</c:v>
                </c:pt>
                <c:pt idx="1144">
                  <c:v>44245</c:v>
                </c:pt>
                <c:pt idx="1145">
                  <c:v>44244</c:v>
                </c:pt>
                <c:pt idx="1146">
                  <c:v>44243</c:v>
                </c:pt>
                <c:pt idx="1147">
                  <c:v>44242</c:v>
                </c:pt>
                <c:pt idx="1148">
                  <c:v>44239</c:v>
                </c:pt>
                <c:pt idx="1149">
                  <c:v>44238</c:v>
                </c:pt>
                <c:pt idx="1150">
                  <c:v>44237</c:v>
                </c:pt>
                <c:pt idx="1151">
                  <c:v>44236</c:v>
                </c:pt>
                <c:pt idx="1152">
                  <c:v>44235</c:v>
                </c:pt>
                <c:pt idx="1153">
                  <c:v>44232</c:v>
                </c:pt>
                <c:pt idx="1154">
                  <c:v>44231</c:v>
                </c:pt>
                <c:pt idx="1155">
                  <c:v>44230</c:v>
                </c:pt>
                <c:pt idx="1156">
                  <c:v>44229</c:v>
                </c:pt>
                <c:pt idx="1157">
                  <c:v>44228</c:v>
                </c:pt>
                <c:pt idx="1158">
                  <c:v>44225</c:v>
                </c:pt>
                <c:pt idx="1159">
                  <c:v>44224</c:v>
                </c:pt>
                <c:pt idx="1160">
                  <c:v>44223</c:v>
                </c:pt>
                <c:pt idx="1161">
                  <c:v>44221</c:v>
                </c:pt>
                <c:pt idx="1162">
                  <c:v>44218</c:v>
                </c:pt>
                <c:pt idx="1163">
                  <c:v>44217</c:v>
                </c:pt>
                <c:pt idx="1164">
                  <c:v>44216</c:v>
                </c:pt>
                <c:pt idx="1165">
                  <c:v>44215</c:v>
                </c:pt>
                <c:pt idx="1166">
                  <c:v>44214</c:v>
                </c:pt>
                <c:pt idx="1167">
                  <c:v>44211</c:v>
                </c:pt>
                <c:pt idx="1168">
                  <c:v>44210</c:v>
                </c:pt>
                <c:pt idx="1169">
                  <c:v>44209</c:v>
                </c:pt>
                <c:pt idx="1170">
                  <c:v>44208</c:v>
                </c:pt>
                <c:pt idx="1171">
                  <c:v>44207</c:v>
                </c:pt>
                <c:pt idx="1172">
                  <c:v>44204</c:v>
                </c:pt>
                <c:pt idx="1173">
                  <c:v>44203</c:v>
                </c:pt>
                <c:pt idx="1174">
                  <c:v>44202</c:v>
                </c:pt>
                <c:pt idx="1175">
                  <c:v>44201</c:v>
                </c:pt>
                <c:pt idx="1176">
                  <c:v>44200</c:v>
                </c:pt>
                <c:pt idx="1177">
                  <c:v>44197</c:v>
                </c:pt>
                <c:pt idx="1178">
                  <c:v>44196</c:v>
                </c:pt>
                <c:pt idx="1179">
                  <c:v>44195</c:v>
                </c:pt>
                <c:pt idx="1180">
                  <c:v>44194</c:v>
                </c:pt>
                <c:pt idx="1181">
                  <c:v>44193</c:v>
                </c:pt>
                <c:pt idx="1182">
                  <c:v>44189</c:v>
                </c:pt>
                <c:pt idx="1183">
                  <c:v>44188</c:v>
                </c:pt>
                <c:pt idx="1184">
                  <c:v>44187</c:v>
                </c:pt>
                <c:pt idx="1185">
                  <c:v>44186</c:v>
                </c:pt>
                <c:pt idx="1186">
                  <c:v>44183</c:v>
                </c:pt>
                <c:pt idx="1187">
                  <c:v>44182</c:v>
                </c:pt>
                <c:pt idx="1188">
                  <c:v>44181</c:v>
                </c:pt>
                <c:pt idx="1189">
                  <c:v>44180</c:v>
                </c:pt>
                <c:pt idx="1190">
                  <c:v>44179</c:v>
                </c:pt>
                <c:pt idx="1191">
                  <c:v>44176</c:v>
                </c:pt>
                <c:pt idx="1192">
                  <c:v>44175</c:v>
                </c:pt>
                <c:pt idx="1193">
                  <c:v>44174</c:v>
                </c:pt>
                <c:pt idx="1194">
                  <c:v>44173</c:v>
                </c:pt>
                <c:pt idx="1195">
                  <c:v>44172</c:v>
                </c:pt>
                <c:pt idx="1196">
                  <c:v>44169</c:v>
                </c:pt>
                <c:pt idx="1197">
                  <c:v>44168</c:v>
                </c:pt>
                <c:pt idx="1198">
                  <c:v>44167</c:v>
                </c:pt>
                <c:pt idx="1199">
                  <c:v>44166</c:v>
                </c:pt>
                <c:pt idx="1200">
                  <c:v>44162</c:v>
                </c:pt>
                <c:pt idx="1201">
                  <c:v>44161</c:v>
                </c:pt>
                <c:pt idx="1202">
                  <c:v>44160</c:v>
                </c:pt>
                <c:pt idx="1203">
                  <c:v>44159</c:v>
                </c:pt>
                <c:pt idx="1204">
                  <c:v>44158</c:v>
                </c:pt>
                <c:pt idx="1205">
                  <c:v>44155</c:v>
                </c:pt>
                <c:pt idx="1206">
                  <c:v>44154</c:v>
                </c:pt>
                <c:pt idx="1207">
                  <c:v>44153</c:v>
                </c:pt>
                <c:pt idx="1208">
                  <c:v>44152</c:v>
                </c:pt>
                <c:pt idx="1209">
                  <c:v>44149</c:v>
                </c:pt>
                <c:pt idx="1210">
                  <c:v>44148</c:v>
                </c:pt>
                <c:pt idx="1211">
                  <c:v>44147</c:v>
                </c:pt>
                <c:pt idx="1212">
                  <c:v>44146</c:v>
                </c:pt>
                <c:pt idx="1213">
                  <c:v>44145</c:v>
                </c:pt>
                <c:pt idx="1214">
                  <c:v>44144</c:v>
                </c:pt>
                <c:pt idx="1215">
                  <c:v>44141</c:v>
                </c:pt>
                <c:pt idx="1216">
                  <c:v>44140</c:v>
                </c:pt>
                <c:pt idx="1217">
                  <c:v>44139</c:v>
                </c:pt>
                <c:pt idx="1218">
                  <c:v>44138</c:v>
                </c:pt>
                <c:pt idx="1219">
                  <c:v>44137</c:v>
                </c:pt>
                <c:pt idx="1220">
                  <c:v>44134</c:v>
                </c:pt>
                <c:pt idx="1221">
                  <c:v>44133</c:v>
                </c:pt>
                <c:pt idx="1222">
                  <c:v>44132</c:v>
                </c:pt>
                <c:pt idx="1223">
                  <c:v>44131</c:v>
                </c:pt>
                <c:pt idx="1224">
                  <c:v>44130</c:v>
                </c:pt>
                <c:pt idx="1225">
                  <c:v>44127</c:v>
                </c:pt>
                <c:pt idx="1226">
                  <c:v>44126</c:v>
                </c:pt>
                <c:pt idx="1227">
                  <c:v>44125</c:v>
                </c:pt>
                <c:pt idx="1228">
                  <c:v>44124</c:v>
                </c:pt>
                <c:pt idx="1229">
                  <c:v>44123</c:v>
                </c:pt>
                <c:pt idx="1230">
                  <c:v>44120</c:v>
                </c:pt>
                <c:pt idx="1231">
                  <c:v>44119</c:v>
                </c:pt>
                <c:pt idx="1232">
                  <c:v>44118</c:v>
                </c:pt>
                <c:pt idx="1233">
                  <c:v>44117</c:v>
                </c:pt>
                <c:pt idx="1234">
                  <c:v>44116</c:v>
                </c:pt>
                <c:pt idx="1235">
                  <c:v>44113</c:v>
                </c:pt>
                <c:pt idx="1236">
                  <c:v>44112</c:v>
                </c:pt>
                <c:pt idx="1237">
                  <c:v>44111</c:v>
                </c:pt>
                <c:pt idx="1238">
                  <c:v>44110</c:v>
                </c:pt>
                <c:pt idx="1239">
                  <c:v>44109</c:v>
                </c:pt>
                <c:pt idx="1240">
                  <c:v>44105</c:v>
                </c:pt>
                <c:pt idx="1241">
                  <c:v>44104</c:v>
                </c:pt>
                <c:pt idx="1242">
                  <c:v>44103</c:v>
                </c:pt>
              </c:numCache>
            </c:numRef>
          </c:cat>
          <c:val>
            <c:numRef>
              <c:f>'[2]TAMO 2020-2025'!$H$2:$H$1244</c:f>
              <c:numCache>
                <c:formatCode>General</c:formatCode>
                <c:ptCount val="1243"/>
                <c:pt idx="0">
                  <c:v>672.5</c:v>
                </c:pt>
                <c:pt idx="1">
                  <c:v>672.9</c:v>
                </c:pt>
                <c:pt idx="2">
                  <c:v>664.3</c:v>
                </c:pt>
                <c:pt idx="3">
                  <c:v>682.95</c:v>
                </c:pt>
                <c:pt idx="4">
                  <c:v>701.35</c:v>
                </c:pt>
                <c:pt idx="5">
                  <c:v>696.25</c:v>
                </c:pt>
                <c:pt idx="6">
                  <c:v>707.45</c:v>
                </c:pt>
                <c:pt idx="7">
                  <c:v>711.2</c:v>
                </c:pt>
                <c:pt idx="8">
                  <c:v>719.15</c:v>
                </c:pt>
                <c:pt idx="9">
                  <c:v>713.25</c:v>
                </c:pt>
                <c:pt idx="10">
                  <c:v>712.9</c:v>
                </c:pt>
                <c:pt idx="11">
                  <c:v>715.25</c:v>
                </c:pt>
                <c:pt idx="12">
                  <c:v>705.85</c:v>
                </c:pt>
                <c:pt idx="13">
                  <c:v>709.1</c:v>
                </c:pt>
                <c:pt idx="14">
                  <c:v>715.55</c:v>
                </c:pt>
                <c:pt idx="15">
                  <c:v>719.5</c:v>
                </c:pt>
                <c:pt idx="16">
                  <c:v>691.7</c:v>
                </c:pt>
                <c:pt idx="17">
                  <c:v>687.5</c:v>
                </c:pt>
                <c:pt idx="18">
                  <c:v>692.05</c:v>
                </c:pt>
                <c:pt idx="19">
                  <c:v>684.4</c:v>
                </c:pt>
                <c:pt idx="20">
                  <c:v>690.15</c:v>
                </c:pt>
                <c:pt idx="21">
                  <c:v>669</c:v>
                </c:pt>
                <c:pt idx="22">
                  <c:v>675.45</c:v>
                </c:pt>
                <c:pt idx="23">
                  <c:v>681.65</c:v>
                </c:pt>
                <c:pt idx="24">
                  <c:v>686.8</c:v>
                </c:pt>
                <c:pt idx="25">
                  <c:v>680.3</c:v>
                </c:pt>
                <c:pt idx="26">
                  <c:v>685.4</c:v>
                </c:pt>
                <c:pt idx="27">
                  <c:v>689.6</c:v>
                </c:pt>
                <c:pt idx="28">
                  <c:v>700.25</c:v>
                </c:pt>
                <c:pt idx="29">
                  <c:v>676</c:v>
                </c:pt>
                <c:pt idx="30">
                  <c:v>664.6</c:v>
                </c:pt>
                <c:pt idx="31">
                  <c:v>663.75</c:v>
                </c:pt>
                <c:pt idx="32">
                  <c:v>654.1</c:v>
                </c:pt>
                <c:pt idx="33">
                  <c:v>653.75</c:v>
                </c:pt>
                <c:pt idx="34">
                  <c:v>633.70000000000005</c:v>
                </c:pt>
                <c:pt idx="35">
                  <c:v>646.5</c:v>
                </c:pt>
                <c:pt idx="36">
                  <c:v>652.85</c:v>
                </c:pt>
                <c:pt idx="37">
                  <c:v>654.6</c:v>
                </c:pt>
                <c:pt idx="38">
                  <c:v>653.6</c:v>
                </c:pt>
                <c:pt idx="39">
                  <c:v>648.85</c:v>
                </c:pt>
                <c:pt idx="40">
                  <c:v>665.95</c:v>
                </c:pt>
                <c:pt idx="41">
                  <c:v>668.45</c:v>
                </c:pt>
                <c:pt idx="42">
                  <c:v>692.35</c:v>
                </c:pt>
                <c:pt idx="43">
                  <c:v>682.9</c:v>
                </c:pt>
                <c:pt idx="44">
                  <c:v>687.4</c:v>
                </c:pt>
                <c:pt idx="45">
                  <c:v>700.5</c:v>
                </c:pt>
                <c:pt idx="46">
                  <c:v>690.1</c:v>
                </c:pt>
                <c:pt idx="47">
                  <c:v>673.4</c:v>
                </c:pt>
                <c:pt idx="48">
                  <c:v>687.45</c:v>
                </c:pt>
                <c:pt idx="49">
                  <c:v>680.25</c:v>
                </c:pt>
                <c:pt idx="50">
                  <c:v>681.7</c:v>
                </c:pt>
                <c:pt idx="51">
                  <c:v>679</c:v>
                </c:pt>
                <c:pt idx="52">
                  <c:v>684.4</c:v>
                </c:pt>
                <c:pt idx="53">
                  <c:v>674.5</c:v>
                </c:pt>
                <c:pt idx="54">
                  <c:v>681.8</c:v>
                </c:pt>
                <c:pt idx="55">
                  <c:v>695.6</c:v>
                </c:pt>
                <c:pt idx="56">
                  <c:v>692.8</c:v>
                </c:pt>
                <c:pt idx="57">
                  <c:v>693.2</c:v>
                </c:pt>
                <c:pt idx="58">
                  <c:v>688.85</c:v>
                </c:pt>
                <c:pt idx="59">
                  <c:v>689.05</c:v>
                </c:pt>
                <c:pt idx="60">
                  <c:v>690.4</c:v>
                </c:pt>
                <c:pt idx="61">
                  <c:v>688.55</c:v>
                </c:pt>
                <c:pt idx="62">
                  <c:v>683.8</c:v>
                </c:pt>
                <c:pt idx="63">
                  <c:v>688</c:v>
                </c:pt>
                <c:pt idx="64">
                  <c:v>686.9</c:v>
                </c:pt>
                <c:pt idx="65">
                  <c:v>682.75</c:v>
                </c:pt>
                <c:pt idx="66">
                  <c:v>674.5</c:v>
                </c:pt>
                <c:pt idx="67">
                  <c:v>673.65</c:v>
                </c:pt>
                <c:pt idx="68">
                  <c:v>671.25</c:v>
                </c:pt>
                <c:pt idx="69">
                  <c:v>676.2</c:v>
                </c:pt>
                <c:pt idx="70">
                  <c:v>672.3</c:v>
                </c:pt>
                <c:pt idx="71">
                  <c:v>670.25</c:v>
                </c:pt>
                <c:pt idx="72">
                  <c:v>674.75</c:v>
                </c:pt>
                <c:pt idx="73">
                  <c:v>686.65</c:v>
                </c:pt>
                <c:pt idx="74">
                  <c:v>712.05</c:v>
                </c:pt>
                <c:pt idx="75">
                  <c:v>715.35</c:v>
                </c:pt>
                <c:pt idx="76">
                  <c:v>736.4</c:v>
                </c:pt>
                <c:pt idx="77">
                  <c:v>732.25</c:v>
                </c:pt>
                <c:pt idx="78">
                  <c:v>717.8</c:v>
                </c:pt>
                <c:pt idx="79">
                  <c:v>711</c:v>
                </c:pt>
                <c:pt idx="80">
                  <c:v>710.15</c:v>
                </c:pt>
                <c:pt idx="81">
                  <c:v>709.15</c:v>
                </c:pt>
                <c:pt idx="82">
                  <c:v>703.85</c:v>
                </c:pt>
                <c:pt idx="83">
                  <c:v>711.6</c:v>
                </c:pt>
                <c:pt idx="84">
                  <c:v>719.5</c:v>
                </c:pt>
                <c:pt idx="85">
                  <c:v>724.45</c:v>
                </c:pt>
                <c:pt idx="86">
                  <c:v>717.95</c:v>
                </c:pt>
                <c:pt idx="87">
                  <c:v>716.45</c:v>
                </c:pt>
                <c:pt idx="88">
                  <c:v>729</c:v>
                </c:pt>
                <c:pt idx="89">
                  <c:v>718.25</c:v>
                </c:pt>
                <c:pt idx="90">
                  <c:v>717.45</c:v>
                </c:pt>
                <c:pt idx="91">
                  <c:v>726.8</c:v>
                </c:pt>
                <c:pt idx="92">
                  <c:v>718.9</c:v>
                </c:pt>
                <c:pt idx="93">
                  <c:v>729.5</c:v>
                </c:pt>
                <c:pt idx="94">
                  <c:v>730.7</c:v>
                </c:pt>
                <c:pt idx="95">
                  <c:v>728.1</c:v>
                </c:pt>
                <c:pt idx="96">
                  <c:v>698.95</c:v>
                </c:pt>
                <c:pt idx="97">
                  <c:v>707.7</c:v>
                </c:pt>
                <c:pt idx="98">
                  <c:v>720.8</c:v>
                </c:pt>
                <c:pt idx="99">
                  <c:v>708.5</c:v>
                </c:pt>
                <c:pt idx="100">
                  <c:v>682.85</c:v>
                </c:pt>
                <c:pt idx="101">
                  <c:v>680.3</c:v>
                </c:pt>
                <c:pt idx="102">
                  <c:v>648.20000000000005</c:v>
                </c:pt>
                <c:pt idx="103">
                  <c:v>661.55</c:v>
                </c:pt>
                <c:pt idx="104">
                  <c:v>652</c:v>
                </c:pt>
                <c:pt idx="105">
                  <c:v>644.25</c:v>
                </c:pt>
                <c:pt idx="106">
                  <c:v>665.6</c:v>
                </c:pt>
                <c:pt idx="107">
                  <c:v>668.15</c:v>
                </c:pt>
                <c:pt idx="108">
                  <c:v>655.25</c:v>
                </c:pt>
                <c:pt idx="109">
                  <c:v>668.35</c:v>
                </c:pt>
                <c:pt idx="110">
                  <c:v>659.9</c:v>
                </c:pt>
                <c:pt idx="111">
                  <c:v>630.85</c:v>
                </c:pt>
                <c:pt idx="112">
                  <c:v>630.04999999999995</c:v>
                </c:pt>
                <c:pt idx="113">
                  <c:v>621.54999999999995</c:v>
                </c:pt>
                <c:pt idx="114">
                  <c:v>616.04999999999995</c:v>
                </c:pt>
                <c:pt idx="115">
                  <c:v>622.20000000000005</c:v>
                </c:pt>
                <c:pt idx="116">
                  <c:v>595.04999999999995</c:v>
                </c:pt>
                <c:pt idx="117">
                  <c:v>582.9</c:v>
                </c:pt>
                <c:pt idx="118">
                  <c:v>588.85</c:v>
                </c:pt>
                <c:pt idx="119">
                  <c:v>579.75</c:v>
                </c:pt>
                <c:pt idx="120">
                  <c:v>613.85</c:v>
                </c:pt>
                <c:pt idx="121">
                  <c:v>653.95000000000005</c:v>
                </c:pt>
                <c:pt idx="122">
                  <c:v>671.9</c:v>
                </c:pt>
                <c:pt idx="123">
                  <c:v>671.85</c:v>
                </c:pt>
                <c:pt idx="124">
                  <c:v>674.45</c:v>
                </c:pt>
                <c:pt idx="125">
                  <c:v>668.55</c:v>
                </c:pt>
                <c:pt idx="126">
                  <c:v>708.25</c:v>
                </c:pt>
                <c:pt idx="127">
                  <c:v>710.3</c:v>
                </c:pt>
                <c:pt idx="128">
                  <c:v>713.5</c:v>
                </c:pt>
                <c:pt idx="129">
                  <c:v>702.95</c:v>
                </c:pt>
                <c:pt idx="130">
                  <c:v>690.05</c:v>
                </c:pt>
                <c:pt idx="131">
                  <c:v>682.25</c:v>
                </c:pt>
                <c:pt idx="132">
                  <c:v>680.05</c:v>
                </c:pt>
                <c:pt idx="133">
                  <c:v>661.05</c:v>
                </c:pt>
                <c:pt idx="134">
                  <c:v>655.5</c:v>
                </c:pt>
                <c:pt idx="135">
                  <c:v>668.3</c:v>
                </c:pt>
                <c:pt idx="136">
                  <c:v>648.04999999999995</c:v>
                </c:pt>
                <c:pt idx="137">
                  <c:v>648.15</c:v>
                </c:pt>
                <c:pt idx="138">
                  <c:v>648.29999999999995</c:v>
                </c:pt>
                <c:pt idx="139">
                  <c:v>639.65</c:v>
                </c:pt>
                <c:pt idx="140">
                  <c:v>640.79999999999995</c:v>
                </c:pt>
                <c:pt idx="141">
                  <c:v>619.20000000000005</c:v>
                </c:pt>
                <c:pt idx="142">
                  <c:v>621.15</c:v>
                </c:pt>
                <c:pt idx="143">
                  <c:v>620.65</c:v>
                </c:pt>
                <c:pt idx="144">
                  <c:v>648.54999999999995</c:v>
                </c:pt>
                <c:pt idx="145">
                  <c:v>661.6</c:v>
                </c:pt>
                <c:pt idx="146">
                  <c:v>668.25</c:v>
                </c:pt>
                <c:pt idx="147">
                  <c:v>673.2</c:v>
                </c:pt>
                <c:pt idx="148">
                  <c:v>689.8</c:v>
                </c:pt>
                <c:pt idx="149">
                  <c:v>681</c:v>
                </c:pt>
                <c:pt idx="150">
                  <c:v>682.4</c:v>
                </c:pt>
                <c:pt idx="151">
                  <c:v>686.6</c:v>
                </c:pt>
                <c:pt idx="152">
                  <c:v>680.65</c:v>
                </c:pt>
                <c:pt idx="153">
                  <c:v>683.85</c:v>
                </c:pt>
                <c:pt idx="154">
                  <c:v>684.35</c:v>
                </c:pt>
                <c:pt idx="155">
                  <c:v>677.75</c:v>
                </c:pt>
                <c:pt idx="156">
                  <c:v>696</c:v>
                </c:pt>
                <c:pt idx="157">
                  <c:v>706.75</c:v>
                </c:pt>
                <c:pt idx="158">
                  <c:v>709.65</c:v>
                </c:pt>
                <c:pt idx="159">
                  <c:v>717.05</c:v>
                </c:pt>
                <c:pt idx="160">
                  <c:v>710.55</c:v>
                </c:pt>
                <c:pt idx="161">
                  <c:v>687.45</c:v>
                </c:pt>
                <c:pt idx="162">
                  <c:v>706.55</c:v>
                </c:pt>
                <c:pt idx="163">
                  <c:v>716.1</c:v>
                </c:pt>
                <c:pt idx="164">
                  <c:v>696.85</c:v>
                </c:pt>
                <c:pt idx="165">
                  <c:v>752.5</c:v>
                </c:pt>
                <c:pt idx="166">
                  <c:v>728.25</c:v>
                </c:pt>
                <c:pt idx="167">
                  <c:v>713.05</c:v>
                </c:pt>
                <c:pt idx="168">
                  <c:v>734.1</c:v>
                </c:pt>
                <c:pt idx="169">
                  <c:v>752.5</c:v>
                </c:pt>
                <c:pt idx="170">
                  <c:v>742.75</c:v>
                </c:pt>
                <c:pt idx="171">
                  <c:v>760.75</c:v>
                </c:pt>
                <c:pt idx="172">
                  <c:v>774.35</c:v>
                </c:pt>
                <c:pt idx="173">
                  <c:v>779.75</c:v>
                </c:pt>
                <c:pt idx="174">
                  <c:v>774.35</c:v>
                </c:pt>
                <c:pt idx="175">
                  <c:v>763.6</c:v>
                </c:pt>
                <c:pt idx="176">
                  <c:v>770.5</c:v>
                </c:pt>
                <c:pt idx="177">
                  <c:v>751</c:v>
                </c:pt>
                <c:pt idx="178">
                  <c:v>774.65</c:v>
                </c:pt>
                <c:pt idx="179">
                  <c:v>780.1</c:v>
                </c:pt>
                <c:pt idx="180">
                  <c:v>794.95</c:v>
                </c:pt>
                <c:pt idx="181">
                  <c:v>793.25</c:v>
                </c:pt>
                <c:pt idx="182">
                  <c:v>776.25</c:v>
                </c:pt>
                <c:pt idx="183">
                  <c:v>790.4</c:v>
                </c:pt>
                <c:pt idx="184">
                  <c:v>765.05</c:v>
                </c:pt>
                <c:pt idx="185">
                  <c:v>749.25</c:v>
                </c:pt>
                <c:pt idx="186">
                  <c:v>740.15</c:v>
                </c:pt>
                <c:pt idx="187">
                  <c:v>733.65</c:v>
                </c:pt>
                <c:pt idx="188">
                  <c:v>750.5</c:v>
                </c:pt>
                <c:pt idx="189">
                  <c:v>740.8</c:v>
                </c:pt>
                <c:pt idx="190">
                  <c:v>736.1</c:v>
                </c:pt>
                <c:pt idx="191">
                  <c:v>722.2</c:v>
                </c:pt>
                <c:pt idx="192">
                  <c:v>724.05</c:v>
                </c:pt>
                <c:pt idx="193">
                  <c:v>744.05</c:v>
                </c:pt>
                <c:pt idx="194">
                  <c:v>755.7</c:v>
                </c:pt>
                <c:pt idx="195">
                  <c:v>779.75</c:v>
                </c:pt>
                <c:pt idx="196">
                  <c:v>784.8</c:v>
                </c:pt>
                <c:pt idx="197">
                  <c:v>790.3</c:v>
                </c:pt>
                <c:pt idx="198">
                  <c:v>786.35</c:v>
                </c:pt>
                <c:pt idx="199">
                  <c:v>799.1</c:v>
                </c:pt>
                <c:pt idx="200">
                  <c:v>799.9</c:v>
                </c:pt>
                <c:pt idx="201">
                  <c:v>798.75</c:v>
                </c:pt>
                <c:pt idx="202">
                  <c:v>816.8</c:v>
                </c:pt>
                <c:pt idx="203">
                  <c:v>792.55</c:v>
                </c:pt>
                <c:pt idx="204">
                  <c:v>788.1</c:v>
                </c:pt>
                <c:pt idx="205">
                  <c:v>801.25</c:v>
                </c:pt>
                <c:pt idx="206">
                  <c:v>790.05</c:v>
                </c:pt>
                <c:pt idx="207">
                  <c:v>786.45</c:v>
                </c:pt>
                <c:pt idx="208">
                  <c:v>779.45</c:v>
                </c:pt>
                <c:pt idx="209">
                  <c:v>783.95</c:v>
                </c:pt>
                <c:pt idx="210">
                  <c:v>783</c:v>
                </c:pt>
                <c:pt idx="211">
                  <c:v>796.6</c:v>
                </c:pt>
                <c:pt idx="212">
                  <c:v>791</c:v>
                </c:pt>
                <c:pt idx="213">
                  <c:v>773.85</c:v>
                </c:pt>
                <c:pt idx="214">
                  <c:v>783.2</c:v>
                </c:pt>
                <c:pt idx="215">
                  <c:v>771.9</c:v>
                </c:pt>
                <c:pt idx="216">
                  <c:v>774.3</c:v>
                </c:pt>
                <c:pt idx="217">
                  <c:v>786.25</c:v>
                </c:pt>
                <c:pt idx="218">
                  <c:v>784.85</c:v>
                </c:pt>
                <c:pt idx="219">
                  <c:v>804.7</c:v>
                </c:pt>
                <c:pt idx="220">
                  <c:v>805.45</c:v>
                </c:pt>
                <c:pt idx="221">
                  <c:v>819.75</c:v>
                </c:pt>
                <c:pt idx="222">
                  <c:v>839.7</c:v>
                </c:pt>
                <c:pt idx="223">
                  <c:v>835.65</c:v>
                </c:pt>
                <c:pt idx="224">
                  <c:v>824.1</c:v>
                </c:pt>
                <c:pt idx="225">
                  <c:v>843.45</c:v>
                </c:pt>
                <c:pt idx="226">
                  <c:v>834.05</c:v>
                </c:pt>
                <c:pt idx="227">
                  <c:v>840.2</c:v>
                </c:pt>
                <c:pt idx="228">
                  <c:v>842.75</c:v>
                </c:pt>
                <c:pt idx="229">
                  <c:v>878.45</c:v>
                </c:pt>
                <c:pt idx="230">
                  <c:v>864.3</c:v>
                </c:pt>
                <c:pt idx="231">
                  <c:v>880</c:v>
                </c:pt>
                <c:pt idx="232">
                  <c:v>877.65</c:v>
                </c:pt>
                <c:pt idx="233">
                  <c:v>879.5</c:v>
                </c:pt>
                <c:pt idx="234">
                  <c:v>903.3</c:v>
                </c:pt>
                <c:pt idx="235">
                  <c:v>910.15</c:v>
                </c:pt>
                <c:pt idx="236">
                  <c:v>891.6</c:v>
                </c:pt>
                <c:pt idx="237">
                  <c:v>907.45</c:v>
                </c:pt>
                <c:pt idx="238">
                  <c:v>917.3</c:v>
                </c:pt>
                <c:pt idx="239">
                  <c:v>928.25</c:v>
                </c:pt>
                <c:pt idx="240">
                  <c:v>930.7</c:v>
                </c:pt>
                <c:pt idx="241">
                  <c:v>928.5</c:v>
                </c:pt>
                <c:pt idx="242">
                  <c:v>939.15</c:v>
                </c:pt>
                <c:pt idx="243">
                  <c:v>919.8</c:v>
                </c:pt>
                <c:pt idx="244">
                  <c:v>927.85</c:v>
                </c:pt>
                <c:pt idx="245">
                  <c:v>930.75</c:v>
                </c:pt>
                <c:pt idx="246">
                  <c:v>925.7</c:v>
                </c:pt>
                <c:pt idx="247">
                  <c:v>965.2</c:v>
                </c:pt>
                <c:pt idx="248">
                  <c:v>974.65</c:v>
                </c:pt>
                <c:pt idx="249">
                  <c:v>993</c:v>
                </c:pt>
                <c:pt idx="250">
                  <c:v>993.15</c:v>
                </c:pt>
                <c:pt idx="251">
                  <c:v>963.6</c:v>
                </c:pt>
                <c:pt idx="252">
                  <c:v>977.3</c:v>
                </c:pt>
                <c:pt idx="253">
                  <c:v>971.8</c:v>
                </c:pt>
                <c:pt idx="254">
                  <c:v>970.85</c:v>
                </c:pt>
                <c:pt idx="255">
                  <c:v>967</c:v>
                </c:pt>
                <c:pt idx="256">
                  <c:v>962.05</c:v>
                </c:pt>
                <c:pt idx="257">
                  <c:v>974.95</c:v>
                </c:pt>
                <c:pt idx="258">
                  <c:v>988.4</c:v>
                </c:pt>
                <c:pt idx="259">
                  <c:v>992.1</c:v>
                </c:pt>
                <c:pt idx="260">
                  <c:v>986.15</c:v>
                </c:pt>
                <c:pt idx="261">
                  <c:v>976.3</c:v>
                </c:pt>
                <c:pt idx="262">
                  <c:v>1035.8</c:v>
                </c:pt>
                <c:pt idx="263">
                  <c:v>1038.7</c:v>
                </c:pt>
                <c:pt idx="264">
                  <c:v>1049.3499999999999</c:v>
                </c:pt>
                <c:pt idx="265">
                  <c:v>1069.1500000000001</c:v>
                </c:pt>
                <c:pt idx="266">
                  <c:v>1080.45</c:v>
                </c:pt>
                <c:pt idx="267">
                  <c:v>1085.0999999999999</c:v>
                </c:pt>
                <c:pt idx="268">
                  <c:v>1092.6500000000001</c:v>
                </c:pt>
                <c:pt idx="269">
                  <c:v>1111.3499999999999</c:v>
                </c:pt>
                <c:pt idx="270">
                  <c:v>1121.6500000000001</c:v>
                </c:pt>
                <c:pt idx="271">
                  <c:v>1074.55</c:v>
                </c:pt>
                <c:pt idx="272">
                  <c:v>1077.25</c:v>
                </c:pt>
                <c:pt idx="273">
                  <c:v>1092.4000000000001</c:v>
                </c:pt>
                <c:pt idx="274">
                  <c:v>1085.1500000000001</c:v>
                </c:pt>
                <c:pt idx="275">
                  <c:v>1068.45</c:v>
                </c:pt>
                <c:pt idx="276">
                  <c:v>1085.2</c:v>
                </c:pt>
                <c:pt idx="277">
                  <c:v>1086.9000000000001</c:v>
                </c:pt>
                <c:pt idx="278">
                  <c:v>1087.7</c:v>
                </c:pt>
                <c:pt idx="279">
                  <c:v>1098.3499999999999</c:v>
                </c:pt>
                <c:pt idx="280">
                  <c:v>1062.3499999999999</c:v>
                </c:pt>
                <c:pt idx="281">
                  <c:v>1053.45</c:v>
                </c:pt>
                <c:pt idx="282">
                  <c:v>1076.1500000000001</c:v>
                </c:pt>
                <c:pt idx="283">
                  <c:v>1068.0999999999999</c:v>
                </c:pt>
                <c:pt idx="284">
                  <c:v>1041.75</c:v>
                </c:pt>
                <c:pt idx="285">
                  <c:v>1025.3</c:v>
                </c:pt>
                <c:pt idx="286">
                  <c:v>1013.75</c:v>
                </c:pt>
                <c:pt idx="287">
                  <c:v>1016.45</c:v>
                </c:pt>
                <c:pt idx="288">
                  <c:v>1096.6500000000001</c:v>
                </c:pt>
                <c:pt idx="289">
                  <c:v>1144.4000000000001</c:v>
                </c:pt>
                <c:pt idx="290">
                  <c:v>1156.6500000000001</c:v>
                </c:pt>
                <c:pt idx="291">
                  <c:v>1161.8499999999999</c:v>
                </c:pt>
                <c:pt idx="292">
                  <c:v>1124</c:v>
                </c:pt>
                <c:pt idx="293">
                  <c:v>1118.3</c:v>
                </c:pt>
                <c:pt idx="294">
                  <c:v>1090.95</c:v>
                </c:pt>
                <c:pt idx="295">
                  <c:v>1027.7</c:v>
                </c:pt>
                <c:pt idx="296">
                  <c:v>1001.8</c:v>
                </c:pt>
                <c:pt idx="297">
                  <c:v>1003.15</c:v>
                </c:pt>
                <c:pt idx="298">
                  <c:v>990</c:v>
                </c:pt>
                <c:pt idx="299">
                  <c:v>1024.55</c:v>
                </c:pt>
                <c:pt idx="300">
                  <c:v>1021.15</c:v>
                </c:pt>
                <c:pt idx="301">
                  <c:v>1024.45</c:v>
                </c:pt>
                <c:pt idx="302">
                  <c:v>1016.75</c:v>
                </c:pt>
                <c:pt idx="303">
                  <c:v>1020.8</c:v>
                </c:pt>
                <c:pt idx="304">
                  <c:v>1005.5</c:v>
                </c:pt>
                <c:pt idx="305">
                  <c:v>1014.95</c:v>
                </c:pt>
                <c:pt idx="306">
                  <c:v>1002.6</c:v>
                </c:pt>
                <c:pt idx="307">
                  <c:v>993.65</c:v>
                </c:pt>
                <c:pt idx="308">
                  <c:v>998.2</c:v>
                </c:pt>
                <c:pt idx="309">
                  <c:v>975.65</c:v>
                </c:pt>
                <c:pt idx="310">
                  <c:v>981.3</c:v>
                </c:pt>
                <c:pt idx="311">
                  <c:v>1002.05</c:v>
                </c:pt>
                <c:pt idx="312">
                  <c:v>989.75</c:v>
                </c:pt>
                <c:pt idx="313">
                  <c:v>972.1</c:v>
                </c:pt>
                <c:pt idx="314">
                  <c:v>951.85</c:v>
                </c:pt>
                <c:pt idx="315">
                  <c:v>955</c:v>
                </c:pt>
                <c:pt idx="316">
                  <c:v>958.05</c:v>
                </c:pt>
                <c:pt idx="317">
                  <c:v>961.8</c:v>
                </c:pt>
                <c:pt idx="318">
                  <c:v>978.25</c:v>
                </c:pt>
                <c:pt idx="319">
                  <c:v>977.35</c:v>
                </c:pt>
                <c:pt idx="320">
                  <c:v>985.9</c:v>
                </c:pt>
                <c:pt idx="321">
                  <c:v>993.4</c:v>
                </c:pt>
                <c:pt idx="322">
                  <c:v>985.85</c:v>
                </c:pt>
                <c:pt idx="323">
                  <c:v>988.7</c:v>
                </c:pt>
                <c:pt idx="324">
                  <c:v>987.1</c:v>
                </c:pt>
                <c:pt idx="325">
                  <c:v>975.15</c:v>
                </c:pt>
                <c:pt idx="326">
                  <c:v>970.5</c:v>
                </c:pt>
                <c:pt idx="327">
                  <c:v>938.25</c:v>
                </c:pt>
                <c:pt idx="328">
                  <c:v>929.95</c:v>
                </c:pt>
                <c:pt idx="329">
                  <c:v>903.9</c:v>
                </c:pt>
                <c:pt idx="330">
                  <c:v>950.45</c:v>
                </c:pt>
                <c:pt idx="331">
                  <c:v>923</c:v>
                </c:pt>
                <c:pt idx="332">
                  <c:v>923.95</c:v>
                </c:pt>
                <c:pt idx="333">
                  <c:v>943.6</c:v>
                </c:pt>
                <c:pt idx="334">
                  <c:v>947.55</c:v>
                </c:pt>
                <c:pt idx="335">
                  <c:v>958.5</c:v>
                </c:pt>
                <c:pt idx="336">
                  <c:v>960.55</c:v>
                </c:pt>
                <c:pt idx="337">
                  <c:v>962.35</c:v>
                </c:pt>
                <c:pt idx="338">
                  <c:v>947.5</c:v>
                </c:pt>
                <c:pt idx="339">
                  <c:v>951.3</c:v>
                </c:pt>
                <c:pt idx="340">
                  <c:v>953.95</c:v>
                </c:pt>
                <c:pt idx="341">
                  <c:v>945.7</c:v>
                </c:pt>
                <c:pt idx="342">
                  <c:v>936.4</c:v>
                </c:pt>
                <c:pt idx="343">
                  <c:v>947.3</c:v>
                </c:pt>
                <c:pt idx="344">
                  <c:v>964.65</c:v>
                </c:pt>
                <c:pt idx="345">
                  <c:v>959.75</c:v>
                </c:pt>
                <c:pt idx="346">
                  <c:v>1046.6500000000001</c:v>
                </c:pt>
                <c:pt idx="347">
                  <c:v>1030.3</c:v>
                </c:pt>
                <c:pt idx="348">
                  <c:v>1012.1</c:v>
                </c:pt>
                <c:pt idx="349">
                  <c:v>988.55</c:v>
                </c:pt>
                <c:pt idx="350">
                  <c:v>1016.2</c:v>
                </c:pt>
                <c:pt idx="351">
                  <c:v>1013.4</c:v>
                </c:pt>
                <c:pt idx="352">
                  <c:v>1027.8</c:v>
                </c:pt>
                <c:pt idx="353">
                  <c:v>1007.9</c:v>
                </c:pt>
                <c:pt idx="354">
                  <c:v>1000.6</c:v>
                </c:pt>
                <c:pt idx="355">
                  <c:v>999.5</c:v>
                </c:pt>
                <c:pt idx="356">
                  <c:v>1001.25</c:v>
                </c:pt>
                <c:pt idx="357">
                  <c:v>991.65</c:v>
                </c:pt>
                <c:pt idx="358">
                  <c:v>986.75</c:v>
                </c:pt>
                <c:pt idx="359">
                  <c:v>973.55</c:v>
                </c:pt>
                <c:pt idx="360">
                  <c:v>963.2</c:v>
                </c:pt>
                <c:pt idx="361">
                  <c:v>971.35</c:v>
                </c:pt>
                <c:pt idx="362">
                  <c:v>992.8</c:v>
                </c:pt>
                <c:pt idx="363">
                  <c:v>998.8</c:v>
                </c:pt>
                <c:pt idx="364">
                  <c:v>1018.5</c:v>
                </c:pt>
                <c:pt idx="365">
                  <c:v>1013.5</c:v>
                </c:pt>
                <c:pt idx="366">
                  <c:v>1008.5</c:v>
                </c:pt>
                <c:pt idx="367">
                  <c:v>1013.2</c:v>
                </c:pt>
                <c:pt idx="368">
                  <c:v>1007.1</c:v>
                </c:pt>
                <c:pt idx="369">
                  <c:v>1011.6</c:v>
                </c:pt>
                <c:pt idx="370">
                  <c:v>1009.15</c:v>
                </c:pt>
                <c:pt idx="371">
                  <c:v>1004.65</c:v>
                </c:pt>
                <c:pt idx="372">
                  <c:v>992.25</c:v>
                </c:pt>
                <c:pt idx="373">
                  <c:v>992.8</c:v>
                </c:pt>
                <c:pt idx="374">
                  <c:v>978.65</c:v>
                </c:pt>
                <c:pt idx="375">
                  <c:v>986.2</c:v>
                </c:pt>
                <c:pt idx="376">
                  <c:v>979.8</c:v>
                </c:pt>
                <c:pt idx="377">
                  <c:v>964.9</c:v>
                </c:pt>
                <c:pt idx="378">
                  <c:v>940.45</c:v>
                </c:pt>
                <c:pt idx="379">
                  <c:v>957.75</c:v>
                </c:pt>
                <c:pt idx="380">
                  <c:v>972.45</c:v>
                </c:pt>
                <c:pt idx="381">
                  <c:v>945.85</c:v>
                </c:pt>
                <c:pt idx="382">
                  <c:v>967.75</c:v>
                </c:pt>
                <c:pt idx="383">
                  <c:v>973.2</c:v>
                </c:pt>
                <c:pt idx="384">
                  <c:v>1016.5</c:v>
                </c:pt>
                <c:pt idx="385">
                  <c:v>1028</c:v>
                </c:pt>
                <c:pt idx="386">
                  <c:v>1039.3</c:v>
                </c:pt>
                <c:pt idx="387">
                  <c:v>1017.65</c:v>
                </c:pt>
                <c:pt idx="388">
                  <c:v>1021.9</c:v>
                </c:pt>
                <c:pt idx="389">
                  <c:v>987.2</c:v>
                </c:pt>
                <c:pt idx="390">
                  <c:v>988.35</c:v>
                </c:pt>
                <c:pt idx="391">
                  <c:v>977.4</c:v>
                </c:pt>
                <c:pt idx="392">
                  <c:v>950.2</c:v>
                </c:pt>
                <c:pt idx="393">
                  <c:v>958.05</c:v>
                </c:pt>
                <c:pt idx="394">
                  <c:v>962.7</c:v>
                </c:pt>
                <c:pt idx="395">
                  <c:v>936.95</c:v>
                </c:pt>
                <c:pt idx="396">
                  <c:v>937.4</c:v>
                </c:pt>
                <c:pt idx="397">
                  <c:v>932.3</c:v>
                </c:pt>
                <c:pt idx="398">
                  <c:v>921.05</c:v>
                </c:pt>
                <c:pt idx="399">
                  <c:v>926.35</c:v>
                </c:pt>
                <c:pt idx="400">
                  <c:v>932.6</c:v>
                </c:pt>
                <c:pt idx="401">
                  <c:v>938.6</c:v>
                </c:pt>
                <c:pt idx="402">
                  <c:v>920.55</c:v>
                </c:pt>
                <c:pt idx="403">
                  <c:v>918.3</c:v>
                </c:pt>
                <c:pt idx="404">
                  <c:v>906.9</c:v>
                </c:pt>
                <c:pt idx="405">
                  <c:v>911.6</c:v>
                </c:pt>
                <c:pt idx="406">
                  <c:v>915</c:v>
                </c:pt>
                <c:pt idx="407">
                  <c:v>924.3</c:v>
                </c:pt>
                <c:pt idx="408">
                  <c:v>933.8</c:v>
                </c:pt>
                <c:pt idx="409">
                  <c:v>939.55</c:v>
                </c:pt>
                <c:pt idx="410">
                  <c:v>926.8</c:v>
                </c:pt>
                <c:pt idx="411">
                  <c:v>878.75</c:v>
                </c:pt>
                <c:pt idx="412">
                  <c:v>878.5</c:v>
                </c:pt>
                <c:pt idx="413">
                  <c:v>884.2</c:v>
                </c:pt>
                <c:pt idx="414">
                  <c:v>858.85</c:v>
                </c:pt>
                <c:pt idx="415">
                  <c:v>841</c:v>
                </c:pt>
                <c:pt idx="416">
                  <c:v>811.85</c:v>
                </c:pt>
                <c:pt idx="417">
                  <c:v>810.9</c:v>
                </c:pt>
                <c:pt idx="418">
                  <c:v>800.45</c:v>
                </c:pt>
                <c:pt idx="419">
                  <c:v>818.9</c:v>
                </c:pt>
                <c:pt idx="420">
                  <c:v>823.55</c:v>
                </c:pt>
                <c:pt idx="421">
                  <c:v>819.05</c:v>
                </c:pt>
                <c:pt idx="422">
                  <c:v>805.55</c:v>
                </c:pt>
                <c:pt idx="423">
                  <c:v>818.85</c:v>
                </c:pt>
                <c:pt idx="424">
                  <c:v>812.45</c:v>
                </c:pt>
                <c:pt idx="425">
                  <c:v>816.45</c:v>
                </c:pt>
                <c:pt idx="426">
                  <c:v>815.65</c:v>
                </c:pt>
                <c:pt idx="427">
                  <c:v>808.45</c:v>
                </c:pt>
                <c:pt idx="428">
                  <c:v>799.8</c:v>
                </c:pt>
                <c:pt idx="429">
                  <c:v>789.1</c:v>
                </c:pt>
                <c:pt idx="430">
                  <c:v>790.95</c:v>
                </c:pt>
                <c:pt idx="431">
                  <c:v>795.75</c:v>
                </c:pt>
                <c:pt idx="432">
                  <c:v>781.45</c:v>
                </c:pt>
                <c:pt idx="433">
                  <c:v>784.4</c:v>
                </c:pt>
                <c:pt idx="434">
                  <c:v>790.6</c:v>
                </c:pt>
                <c:pt idx="435">
                  <c:v>779.95</c:v>
                </c:pt>
                <c:pt idx="436">
                  <c:v>753.9</c:v>
                </c:pt>
                <c:pt idx="437">
                  <c:v>740.9</c:v>
                </c:pt>
                <c:pt idx="438">
                  <c:v>719.55</c:v>
                </c:pt>
                <c:pt idx="439">
                  <c:v>724.7</c:v>
                </c:pt>
                <c:pt idx="440">
                  <c:v>708.85</c:v>
                </c:pt>
                <c:pt idx="441">
                  <c:v>705.25</c:v>
                </c:pt>
                <c:pt idx="442">
                  <c:v>728.95</c:v>
                </c:pt>
                <c:pt idx="443">
                  <c:v>730.8</c:v>
                </c:pt>
                <c:pt idx="444">
                  <c:v>732.4</c:v>
                </c:pt>
                <c:pt idx="445">
                  <c:v>719.75</c:v>
                </c:pt>
                <c:pt idx="446">
                  <c:v>720.3</c:v>
                </c:pt>
                <c:pt idx="447">
                  <c:v>715.4</c:v>
                </c:pt>
                <c:pt idx="448">
                  <c:v>720.8</c:v>
                </c:pt>
                <c:pt idx="449">
                  <c:v>714.55</c:v>
                </c:pt>
                <c:pt idx="450">
                  <c:v>721.95</c:v>
                </c:pt>
                <c:pt idx="451">
                  <c:v>722.45</c:v>
                </c:pt>
                <c:pt idx="452">
                  <c:v>708.95</c:v>
                </c:pt>
                <c:pt idx="453">
                  <c:v>705.6</c:v>
                </c:pt>
                <c:pt idx="454">
                  <c:v>705.45</c:v>
                </c:pt>
                <c:pt idx="455">
                  <c:v>706.4</c:v>
                </c:pt>
                <c:pt idx="456">
                  <c:v>712.35</c:v>
                </c:pt>
                <c:pt idx="457">
                  <c:v>697.5</c:v>
                </c:pt>
                <c:pt idx="458">
                  <c:v>673.7</c:v>
                </c:pt>
                <c:pt idx="459">
                  <c:v>679.95</c:v>
                </c:pt>
                <c:pt idx="460">
                  <c:v>681.2</c:v>
                </c:pt>
                <c:pt idx="461">
                  <c:v>681.7</c:v>
                </c:pt>
                <c:pt idx="462">
                  <c:v>674.3</c:v>
                </c:pt>
                <c:pt idx="463">
                  <c:v>681.55</c:v>
                </c:pt>
                <c:pt idx="464">
                  <c:v>680.4</c:v>
                </c:pt>
                <c:pt idx="465">
                  <c:v>671.55</c:v>
                </c:pt>
                <c:pt idx="466">
                  <c:v>653.25</c:v>
                </c:pt>
                <c:pt idx="467">
                  <c:v>653.54999999999995</c:v>
                </c:pt>
                <c:pt idx="468">
                  <c:v>651.04999999999995</c:v>
                </c:pt>
                <c:pt idx="469">
                  <c:v>649.35</c:v>
                </c:pt>
                <c:pt idx="470">
                  <c:v>642.54999999999995</c:v>
                </c:pt>
                <c:pt idx="471">
                  <c:v>645</c:v>
                </c:pt>
                <c:pt idx="472">
                  <c:v>646.04999999999995</c:v>
                </c:pt>
                <c:pt idx="473">
                  <c:v>647.5</c:v>
                </c:pt>
                <c:pt idx="474">
                  <c:v>636.45000000000005</c:v>
                </c:pt>
                <c:pt idx="475">
                  <c:v>627.70000000000005</c:v>
                </c:pt>
                <c:pt idx="476">
                  <c:v>628.65</c:v>
                </c:pt>
                <c:pt idx="477">
                  <c:v>628.5</c:v>
                </c:pt>
                <c:pt idx="478">
                  <c:v>641.04999999999995</c:v>
                </c:pt>
                <c:pt idx="479">
                  <c:v>626.54999999999995</c:v>
                </c:pt>
                <c:pt idx="480">
                  <c:v>637.85</c:v>
                </c:pt>
                <c:pt idx="481">
                  <c:v>647.35</c:v>
                </c:pt>
                <c:pt idx="482">
                  <c:v>663.2</c:v>
                </c:pt>
                <c:pt idx="483">
                  <c:v>668.8</c:v>
                </c:pt>
                <c:pt idx="484">
                  <c:v>668.5</c:v>
                </c:pt>
                <c:pt idx="485">
                  <c:v>655.7</c:v>
                </c:pt>
                <c:pt idx="486">
                  <c:v>666.2</c:v>
                </c:pt>
                <c:pt idx="487">
                  <c:v>667.1</c:v>
                </c:pt>
                <c:pt idx="488">
                  <c:v>636.95000000000005</c:v>
                </c:pt>
                <c:pt idx="489">
                  <c:v>634</c:v>
                </c:pt>
                <c:pt idx="490">
                  <c:v>630.54999999999995</c:v>
                </c:pt>
                <c:pt idx="491">
                  <c:v>617.35</c:v>
                </c:pt>
                <c:pt idx="492">
                  <c:v>622.45000000000005</c:v>
                </c:pt>
                <c:pt idx="493">
                  <c:v>619.6</c:v>
                </c:pt>
                <c:pt idx="494">
                  <c:v>613.6</c:v>
                </c:pt>
                <c:pt idx="495">
                  <c:v>620.45000000000005</c:v>
                </c:pt>
                <c:pt idx="496">
                  <c:v>630.20000000000005</c:v>
                </c:pt>
                <c:pt idx="497">
                  <c:v>630.20000000000005</c:v>
                </c:pt>
                <c:pt idx="498">
                  <c:v>614.1</c:v>
                </c:pt>
                <c:pt idx="499">
                  <c:v>620.15</c:v>
                </c:pt>
                <c:pt idx="500">
                  <c:v>619.79999999999995</c:v>
                </c:pt>
                <c:pt idx="501">
                  <c:v>618.70000000000005</c:v>
                </c:pt>
                <c:pt idx="502">
                  <c:v>620.45000000000005</c:v>
                </c:pt>
                <c:pt idx="503">
                  <c:v>627.04999999999995</c:v>
                </c:pt>
                <c:pt idx="504">
                  <c:v>638.5</c:v>
                </c:pt>
                <c:pt idx="505">
                  <c:v>640.65</c:v>
                </c:pt>
                <c:pt idx="506">
                  <c:v>634.25</c:v>
                </c:pt>
                <c:pt idx="507">
                  <c:v>624.6</c:v>
                </c:pt>
                <c:pt idx="508">
                  <c:v>625.9</c:v>
                </c:pt>
                <c:pt idx="509">
                  <c:v>620.79999999999995</c:v>
                </c:pt>
                <c:pt idx="510">
                  <c:v>634.85</c:v>
                </c:pt>
                <c:pt idx="511">
                  <c:v>627.25</c:v>
                </c:pt>
                <c:pt idx="512">
                  <c:v>614.9</c:v>
                </c:pt>
                <c:pt idx="513">
                  <c:v>610.25</c:v>
                </c:pt>
                <c:pt idx="514">
                  <c:v>611.15</c:v>
                </c:pt>
                <c:pt idx="515">
                  <c:v>609</c:v>
                </c:pt>
                <c:pt idx="516">
                  <c:v>611.20000000000005</c:v>
                </c:pt>
                <c:pt idx="517">
                  <c:v>601</c:v>
                </c:pt>
                <c:pt idx="518">
                  <c:v>605.54999999999995</c:v>
                </c:pt>
                <c:pt idx="519">
                  <c:v>607.15</c:v>
                </c:pt>
                <c:pt idx="520">
                  <c:v>602.4</c:v>
                </c:pt>
                <c:pt idx="521">
                  <c:v>605.1</c:v>
                </c:pt>
                <c:pt idx="522">
                  <c:v>610.95000000000005</c:v>
                </c:pt>
                <c:pt idx="523">
                  <c:v>613.9</c:v>
                </c:pt>
                <c:pt idx="524">
                  <c:v>620.20000000000005</c:v>
                </c:pt>
                <c:pt idx="525">
                  <c:v>620.5</c:v>
                </c:pt>
                <c:pt idx="526">
                  <c:v>615.79999999999995</c:v>
                </c:pt>
                <c:pt idx="527">
                  <c:v>613.75</c:v>
                </c:pt>
                <c:pt idx="528">
                  <c:v>618.75</c:v>
                </c:pt>
                <c:pt idx="529">
                  <c:v>607.35</c:v>
                </c:pt>
                <c:pt idx="530">
                  <c:v>611.79999999999995</c:v>
                </c:pt>
                <c:pt idx="531">
                  <c:v>618.25</c:v>
                </c:pt>
                <c:pt idx="532">
                  <c:v>622.54999999999995</c:v>
                </c:pt>
                <c:pt idx="533">
                  <c:v>607.29999999999995</c:v>
                </c:pt>
                <c:pt idx="534">
                  <c:v>609.5</c:v>
                </c:pt>
                <c:pt idx="535">
                  <c:v>615</c:v>
                </c:pt>
                <c:pt idx="536">
                  <c:v>618.95000000000005</c:v>
                </c:pt>
                <c:pt idx="537">
                  <c:v>622.65</c:v>
                </c:pt>
                <c:pt idx="538">
                  <c:v>643.65</c:v>
                </c:pt>
                <c:pt idx="539">
                  <c:v>644.29999999999995</c:v>
                </c:pt>
                <c:pt idx="540">
                  <c:v>635.29999999999995</c:v>
                </c:pt>
                <c:pt idx="541">
                  <c:v>643.70000000000005</c:v>
                </c:pt>
                <c:pt idx="542">
                  <c:v>641.1</c:v>
                </c:pt>
                <c:pt idx="543">
                  <c:v>639.45000000000005</c:v>
                </c:pt>
                <c:pt idx="544">
                  <c:v>629.25</c:v>
                </c:pt>
                <c:pt idx="545">
                  <c:v>625.75</c:v>
                </c:pt>
                <c:pt idx="546">
                  <c:v>621.65</c:v>
                </c:pt>
                <c:pt idx="547">
                  <c:v>620.6</c:v>
                </c:pt>
                <c:pt idx="548">
                  <c:v>612.1</c:v>
                </c:pt>
                <c:pt idx="549">
                  <c:v>618.5</c:v>
                </c:pt>
                <c:pt idx="550">
                  <c:v>624.9</c:v>
                </c:pt>
                <c:pt idx="551">
                  <c:v>620.65</c:v>
                </c:pt>
                <c:pt idx="552">
                  <c:v>621.45000000000005</c:v>
                </c:pt>
                <c:pt idx="553">
                  <c:v>628.5</c:v>
                </c:pt>
                <c:pt idx="554">
                  <c:v>618.65</c:v>
                </c:pt>
                <c:pt idx="555">
                  <c:v>618.20000000000005</c:v>
                </c:pt>
                <c:pt idx="556">
                  <c:v>600.79999999999995</c:v>
                </c:pt>
                <c:pt idx="557">
                  <c:v>588.25</c:v>
                </c:pt>
                <c:pt idx="558">
                  <c:v>591.45000000000005</c:v>
                </c:pt>
                <c:pt idx="559">
                  <c:v>590.79999999999995</c:v>
                </c:pt>
                <c:pt idx="560">
                  <c:v>595.54999999999995</c:v>
                </c:pt>
                <c:pt idx="561">
                  <c:v>586.65</c:v>
                </c:pt>
                <c:pt idx="562">
                  <c:v>573.1</c:v>
                </c:pt>
                <c:pt idx="563">
                  <c:v>567.85</c:v>
                </c:pt>
                <c:pt idx="564">
                  <c:v>559.65</c:v>
                </c:pt>
                <c:pt idx="565">
                  <c:v>569.35</c:v>
                </c:pt>
                <c:pt idx="566">
                  <c:v>581.4</c:v>
                </c:pt>
                <c:pt idx="567">
                  <c:v>583.25</c:v>
                </c:pt>
                <c:pt idx="568">
                  <c:v>566.04999999999995</c:v>
                </c:pt>
                <c:pt idx="569">
                  <c:v>569.79999999999995</c:v>
                </c:pt>
                <c:pt idx="570">
                  <c:v>568.45000000000005</c:v>
                </c:pt>
                <c:pt idx="571">
                  <c:v>570.29999999999995</c:v>
                </c:pt>
                <c:pt idx="572">
                  <c:v>562.20000000000005</c:v>
                </c:pt>
                <c:pt idx="573">
                  <c:v>564.15</c:v>
                </c:pt>
                <c:pt idx="574">
                  <c:v>562.29999999999995</c:v>
                </c:pt>
                <c:pt idx="575">
                  <c:v>559.70000000000005</c:v>
                </c:pt>
                <c:pt idx="576">
                  <c:v>567.95000000000005</c:v>
                </c:pt>
                <c:pt idx="577">
                  <c:v>555.75</c:v>
                </c:pt>
                <c:pt idx="578">
                  <c:v>546.25</c:v>
                </c:pt>
                <c:pt idx="579">
                  <c:v>535.9</c:v>
                </c:pt>
                <c:pt idx="580">
                  <c:v>535.20000000000005</c:v>
                </c:pt>
                <c:pt idx="581">
                  <c:v>526.29999999999995</c:v>
                </c:pt>
                <c:pt idx="582">
                  <c:v>518.79999999999995</c:v>
                </c:pt>
                <c:pt idx="583">
                  <c:v>521.45000000000005</c:v>
                </c:pt>
                <c:pt idx="584">
                  <c:v>518.45000000000005</c:v>
                </c:pt>
                <c:pt idx="585">
                  <c:v>514.85</c:v>
                </c:pt>
                <c:pt idx="586">
                  <c:v>520.20000000000005</c:v>
                </c:pt>
                <c:pt idx="587">
                  <c:v>528.5</c:v>
                </c:pt>
                <c:pt idx="588">
                  <c:v>522.5</c:v>
                </c:pt>
                <c:pt idx="589">
                  <c:v>524.95000000000005</c:v>
                </c:pt>
                <c:pt idx="590">
                  <c:v>508.45</c:v>
                </c:pt>
                <c:pt idx="591">
                  <c:v>515.5</c:v>
                </c:pt>
                <c:pt idx="592">
                  <c:v>521.15</c:v>
                </c:pt>
                <c:pt idx="593">
                  <c:v>530.85</c:v>
                </c:pt>
                <c:pt idx="594">
                  <c:v>515.95000000000005</c:v>
                </c:pt>
                <c:pt idx="595">
                  <c:v>511.6</c:v>
                </c:pt>
                <c:pt idx="596">
                  <c:v>509.5</c:v>
                </c:pt>
                <c:pt idx="597">
                  <c:v>503.65</c:v>
                </c:pt>
                <c:pt idx="598">
                  <c:v>500.5</c:v>
                </c:pt>
                <c:pt idx="599">
                  <c:v>477.1</c:v>
                </c:pt>
                <c:pt idx="600">
                  <c:v>480.8</c:v>
                </c:pt>
                <c:pt idx="601">
                  <c:v>483.7</c:v>
                </c:pt>
                <c:pt idx="602">
                  <c:v>480.25</c:v>
                </c:pt>
                <c:pt idx="603">
                  <c:v>484.95</c:v>
                </c:pt>
                <c:pt idx="604">
                  <c:v>481.6</c:v>
                </c:pt>
                <c:pt idx="605">
                  <c:v>478.2</c:v>
                </c:pt>
                <c:pt idx="606">
                  <c:v>473.55</c:v>
                </c:pt>
                <c:pt idx="607">
                  <c:v>475.2</c:v>
                </c:pt>
                <c:pt idx="608">
                  <c:v>471.2</c:v>
                </c:pt>
                <c:pt idx="609">
                  <c:v>476.8</c:v>
                </c:pt>
                <c:pt idx="610">
                  <c:v>469.4</c:v>
                </c:pt>
                <c:pt idx="611">
                  <c:v>473</c:v>
                </c:pt>
                <c:pt idx="612">
                  <c:v>472.15</c:v>
                </c:pt>
                <c:pt idx="613">
                  <c:v>469.5</c:v>
                </c:pt>
                <c:pt idx="614">
                  <c:v>465.5</c:v>
                </c:pt>
                <c:pt idx="615">
                  <c:v>458.7</c:v>
                </c:pt>
                <c:pt idx="616">
                  <c:v>461.3</c:v>
                </c:pt>
                <c:pt idx="617">
                  <c:v>437.65</c:v>
                </c:pt>
                <c:pt idx="618">
                  <c:v>426.55</c:v>
                </c:pt>
                <c:pt idx="619">
                  <c:v>424.25</c:v>
                </c:pt>
                <c:pt idx="620">
                  <c:v>420.8</c:v>
                </c:pt>
                <c:pt idx="621">
                  <c:v>409.2</c:v>
                </c:pt>
                <c:pt idx="622">
                  <c:v>401.6</c:v>
                </c:pt>
                <c:pt idx="623">
                  <c:v>412.05</c:v>
                </c:pt>
                <c:pt idx="624">
                  <c:v>416.5</c:v>
                </c:pt>
                <c:pt idx="625">
                  <c:v>419.15</c:v>
                </c:pt>
                <c:pt idx="626">
                  <c:v>416.1</c:v>
                </c:pt>
                <c:pt idx="627">
                  <c:v>412.55</c:v>
                </c:pt>
                <c:pt idx="628">
                  <c:v>410.75</c:v>
                </c:pt>
                <c:pt idx="629">
                  <c:v>419</c:v>
                </c:pt>
                <c:pt idx="630">
                  <c:v>415.7</c:v>
                </c:pt>
                <c:pt idx="631">
                  <c:v>411.35</c:v>
                </c:pt>
                <c:pt idx="632">
                  <c:v>416.65</c:v>
                </c:pt>
                <c:pt idx="633">
                  <c:v>422.4</c:v>
                </c:pt>
                <c:pt idx="634">
                  <c:v>435.85</c:v>
                </c:pt>
                <c:pt idx="635">
                  <c:v>432.2</c:v>
                </c:pt>
                <c:pt idx="636">
                  <c:v>439.3</c:v>
                </c:pt>
                <c:pt idx="637">
                  <c:v>440.1</c:v>
                </c:pt>
                <c:pt idx="638">
                  <c:v>428</c:v>
                </c:pt>
                <c:pt idx="639">
                  <c:v>420.45</c:v>
                </c:pt>
                <c:pt idx="640">
                  <c:v>426</c:v>
                </c:pt>
                <c:pt idx="641">
                  <c:v>420.7</c:v>
                </c:pt>
                <c:pt idx="642">
                  <c:v>417.95</c:v>
                </c:pt>
                <c:pt idx="643">
                  <c:v>427.75</c:v>
                </c:pt>
                <c:pt idx="644">
                  <c:v>433.2</c:v>
                </c:pt>
                <c:pt idx="645">
                  <c:v>429.45</c:v>
                </c:pt>
                <c:pt idx="646">
                  <c:v>436.5</c:v>
                </c:pt>
                <c:pt idx="647">
                  <c:v>443</c:v>
                </c:pt>
                <c:pt idx="648">
                  <c:v>439.9</c:v>
                </c:pt>
                <c:pt idx="649">
                  <c:v>441.6</c:v>
                </c:pt>
                <c:pt idx="650">
                  <c:v>444.15</c:v>
                </c:pt>
                <c:pt idx="651">
                  <c:v>440.55</c:v>
                </c:pt>
                <c:pt idx="652">
                  <c:v>441.05</c:v>
                </c:pt>
                <c:pt idx="653">
                  <c:v>445.85</c:v>
                </c:pt>
                <c:pt idx="654">
                  <c:v>436.75</c:v>
                </c:pt>
                <c:pt idx="655">
                  <c:v>440.1</c:v>
                </c:pt>
                <c:pt idx="656">
                  <c:v>435.45</c:v>
                </c:pt>
                <c:pt idx="657">
                  <c:v>442</c:v>
                </c:pt>
                <c:pt idx="658">
                  <c:v>445.45</c:v>
                </c:pt>
                <c:pt idx="659">
                  <c:v>444.8</c:v>
                </c:pt>
                <c:pt idx="660">
                  <c:v>446.65</c:v>
                </c:pt>
                <c:pt idx="661">
                  <c:v>452.1</c:v>
                </c:pt>
                <c:pt idx="662">
                  <c:v>443.65</c:v>
                </c:pt>
                <c:pt idx="663">
                  <c:v>445.6</c:v>
                </c:pt>
                <c:pt idx="664">
                  <c:v>419.05</c:v>
                </c:pt>
                <c:pt idx="665">
                  <c:v>422.15</c:v>
                </c:pt>
                <c:pt idx="666">
                  <c:v>408.4</c:v>
                </c:pt>
                <c:pt idx="667">
                  <c:v>403.15</c:v>
                </c:pt>
                <c:pt idx="668">
                  <c:v>400.75</c:v>
                </c:pt>
                <c:pt idx="669">
                  <c:v>408.4</c:v>
                </c:pt>
                <c:pt idx="670">
                  <c:v>415.3</c:v>
                </c:pt>
                <c:pt idx="671">
                  <c:v>413</c:v>
                </c:pt>
                <c:pt idx="672">
                  <c:v>411.5</c:v>
                </c:pt>
                <c:pt idx="673">
                  <c:v>412.25</c:v>
                </c:pt>
                <c:pt idx="674">
                  <c:v>418.2</c:v>
                </c:pt>
                <c:pt idx="675">
                  <c:v>412.9</c:v>
                </c:pt>
                <c:pt idx="676">
                  <c:v>389.45</c:v>
                </c:pt>
                <c:pt idx="677">
                  <c:v>382</c:v>
                </c:pt>
                <c:pt idx="678">
                  <c:v>386.9</c:v>
                </c:pt>
                <c:pt idx="679">
                  <c:v>385.6</c:v>
                </c:pt>
                <c:pt idx="680">
                  <c:v>393.9</c:v>
                </c:pt>
                <c:pt idx="681">
                  <c:v>394.8</c:v>
                </c:pt>
                <c:pt idx="682">
                  <c:v>387.95</c:v>
                </c:pt>
                <c:pt idx="683">
                  <c:v>385.9</c:v>
                </c:pt>
                <c:pt idx="684">
                  <c:v>391.3</c:v>
                </c:pt>
                <c:pt idx="685">
                  <c:v>394.15</c:v>
                </c:pt>
                <c:pt idx="686">
                  <c:v>384.8</c:v>
                </c:pt>
                <c:pt idx="687">
                  <c:v>378.35</c:v>
                </c:pt>
                <c:pt idx="688">
                  <c:v>394.45</c:v>
                </c:pt>
                <c:pt idx="689">
                  <c:v>402.6</c:v>
                </c:pt>
                <c:pt idx="690">
                  <c:v>410.5</c:v>
                </c:pt>
                <c:pt idx="691">
                  <c:v>418</c:v>
                </c:pt>
                <c:pt idx="692">
                  <c:v>421.6</c:v>
                </c:pt>
                <c:pt idx="693">
                  <c:v>416.7</c:v>
                </c:pt>
                <c:pt idx="694">
                  <c:v>417.9</c:v>
                </c:pt>
                <c:pt idx="695">
                  <c:v>418.5</c:v>
                </c:pt>
                <c:pt idx="696">
                  <c:v>414.15</c:v>
                </c:pt>
                <c:pt idx="697">
                  <c:v>413.3</c:v>
                </c:pt>
                <c:pt idx="698">
                  <c:v>417.2</c:v>
                </c:pt>
                <c:pt idx="699">
                  <c:v>420.1</c:v>
                </c:pt>
                <c:pt idx="700">
                  <c:v>427.1</c:v>
                </c:pt>
                <c:pt idx="701">
                  <c:v>428.75</c:v>
                </c:pt>
                <c:pt idx="702">
                  <c:v>435.4</c:v>
                </c:pt>
                <c:pt idx="703">
                  <c:v>438.25</c:v>
                </c:pt>
                <c:pt idx="704">
                  <c:v>439.4</c:v>
                </c:pt>
                <c:pt idx="705">
                  <c:v>433.15</c:v>
                </c:pt>
                <c:pt idx="706">
                  <c:v>433.25</c:v>
                </c:pt>
                <c:pt idx="707">
                  <c:v>433.2</c:v>
                </c:pt>
                <c:pt idx="708">
                  <c:v>423.4</c:v>
                </c:pt>
                <c:pt idx="709">
                  <c:v>424.05</c:v>
                </c:pt>
                <c:pt idx="710">
                  <c:v>424.7</c:v>
                </c:pt>
                <c:pt idx="711">
                  <c:v>421.1</c:v>
                </c:pt>
                <c:pt idx="712">
                  <c:v>423.8</c:v>
                </c:pt>
                <c:pt idx="713">
                  <c:v>423.15</c:v>
                </c:pt>
                <c:pt idx="714">
                  <c:v>431.55</c:v>
                </c:pt>
                <c:pt idx="715">
                  <c:v>437.15</c:v>
                </c:pt>
                <c:pt idx="716">
                  <c:v>433.7</c:v>
                </c:pt>
                <c:pt idx="717">
                  <c:v>423.5</c:v>
                </c:pt>
                <c:pt idx="718">
                  <c:v>412.2</c:v>
                </c:pt>
                <c:pt idx="719">
                  <c:v>433.15</c:v>
                </c:pt>
                <c:pt idx="720">
                  <c:v>435</c:v>
                </c:pt>
                <c:pt idx="721">
                  <c:v>425.35</c:v>
                </c:pt>
                <c:pt idx="722">
                  <c:v>416.25</c:v>
                </c:pt>
                <c:pt idx="723">
                  <c:v>422.15</c:v>
                </c:pt>
                <c:pt idx="724">
                  <c:v>421.35</c:v>
                </c:pt>
                <c:pt idx="725">
                  <c:v>412.75</c:v>
                </c:pt>
                <c:pt idx="726">
                  <c:v>409.9</c:v>
                </c:pt>
                <c:pt idx="727">
                  <c:v>407.7</c:v>
                </c:pt>
                <c:pt idx="728">
                  <c:v>404.55</c:v>
                </c:pt>
                <c:pt idx="729">
                  <c:v>401.6</c:v>
                </c:pt>
                <c:pt idx="730">
                  <c:v>398.05</c:v>
                </c:pt>
                <c:pt idx="731">
                  <c:v>398.1</c:v>
                </c:pt>
                <c:pt idx="732">
                  <c:v>399.05</c:v>
                </c:pt>
                <c:pt idx="733">
                  <c:v>404.25</c:v>
                </c:pt>
                <c:pt idx="734">
                  <c:v>396.1</c:v>
                </c:pt>
                <c:pt idx="735">
                  <c:v>396.25</c:v>
                </c:pt>
                <c:pt idx="736">
                  <c:v>399</c:v>
                </c:pt>
                <c:pt idx="737">
                  <c:v>396.55</c:v>
                </c:pt>
                <c:pt idx="738">
                  <c:v>393.35</c:v>
                </c:pt>
                <c:pt idx="739">
                  <c:v>395.95</c:v>
                </c:pt>
                <c:pt idx="740">
                  <c:v>412.15</c:v>
                </c:pt>
                <c:pt idx="741">
                  <c:v>414.1</c:v>
                </c:pt>
                <c:pt idx="742">
                  <c:v>407.9</c:v>
                </c:pt>
                <c:pt idx="743">
                  <c:v>397.65</c:v>
                </c:pt>
                <c:pt idx="744">
                  <c:v>404.6</c:v>
                </c:pt>
                <c:pt idx="745">
                  <c:v>402.25</c:v>
                </c:pt>
                <c:pt idx="746">
                  <c:v>399.1</c:v>
                </c:pt>
                <c:pt idx="747">
                  <c:v>398.8</c:v>
                </c:pt>
                <c:pt idx="748">
                  <c:v>397.5</c:v>
                </c:pt>
                <c:pt idx="749">
                  <c:v>423.1</c:v>
                </c:pt>
                <c:pt idx="750">
                  <c:v>432.2</c:v>
                </c:pt>
                <c:pt idx="751">
                  <c:v>427.65</c:v>
                </c:pt>
                <c:pt idx="752">
                  <c:v>434.25</c:v>
                </c:pt>
                <c:pt idx="753">
                  <c:v>425.45</c:v>
                </c:pt>
                <c:pt idx="754">
                  <c:v>432.5</c:v>
                </c:pt>
                <c:pt idx="755">
                  <c:v>447.25</c:v>
                </c:pt>
                <c:pt idx="756">
                  <c:v>450.2</c:v>
                </c:pt>
                <c:pt idx="757">
                  <c:v>456.8</c:v>
                </c:pt>
                <c:pt idx="758">
                  <c:v>451</c:v>
                </c:pt>
                <c:pt idx="759">
                  <c:v>445.9</c:v>
                </c:pt>
                <c:pt idx="760">
                  <c:v>442.2</c:v>
                </c:pt>
                <c:pt idx="761">
                  <c:v>445.85</c:v>
                </c:pt>
                <c:pt idx="762">
                  <c:v>457.75</c:v>
                </c:pt>
                <c:pt idx="763">
                  <c:v>459</c:v>
                </c:pt>
                <c:pt idx="764">
                  <c:v>461.75</c:v>
                </c:pt>
                <c:pt idx="765">
                  <c:v>466.9</c:v>
                </c:pt>
                <c:pt idx="766">
                  <c:v>471.1</c:v>
                </c:pt>
                <c:pt idx="767">
                  <c:v>453.35</c:v>
                </c:pt>
                <c:pt idx="768">
                  <c:v>465.05</c:v>
                </c:pt>
                <c:pt idx="769">
                  <c:v>459.2</c:v>
                </c:pt>
                <c:pt idx="770">
                  <c:v>463.2</c:v>
                </c:pt>
                <c:pt idx="771">
                  <c:v>460.45</c:v>
                </c:pt>
                <c:pt idx="772">
                  <c:v>454.6</c:v>
                </c:pt>
                <c:pt idx="773">
                  <c:v>471</c:v>
                </c:pt>
                <c:pt idx="774">
                  <c:v>484.8</c:v>
                </c:pt>
                <c:pt idx="775">
                  <c:v>485.4</c:v>
                </c:pt>
                <c:pt idx="776">
                  <c:v>489.85</c:v>
                </c:pt>
                <c:pt idx="777">
                  <c:v>477.55</c:v>
                </c:pt>
                <c:pt idx="778">
                  <c:v>476.65</c:v>
                </c:pt>
                <c:pt idx="779">
                  <c:v>475.55</c:v>
                </c:pt>
                <c:pt idx="780">
                  <c:v>468.25</c:v>
                </c:pt>
                <c:pt idx="781">
                  <c:v>465.25</c:v>
                </c:pt>
                <c:pt idx="782">
                  <c:v>468.9</c:v>
                </c:pt>
                <c:pt idx="783">
                  <c:v>467.8</c:v>
                </c:pt>
                <c:pt idx="784">
                  <c:v>476.25</c:v>
                </c:pt>
                <c:pt idx="785">
                  <c:v>479.2</c:v>
                </c:pt>
                <c:pt idx="786">
                  <c:v>449.6</c:v>
                </c:pt>
                <c:pt idx="787">
                  <c:v>442.25</c:v>
                </c:pt>
                <c:pt idx="788">
                  <c:v>444.05</c:v>
                </c:pt>
                <c:pt idx="789">
                  <c:v>441.15</c:v>
                </c:pt>
                <c:pt idx="790">
                  <c:v>449.55</c:v>
                </c:pt>
                <c:pt idx="791">
                  <c:v>454.9</c:v>
                </c:pt>
                <c:pt idx="792">
                  <c:v>454.85</c:v>
                </c:pt>
                <c:pt idx="793">
                  <c:v>453.45</c:v>
                </c:pt>
                <c:pt idx="794">
                  <c:v>449.05</c:v>
                </c:pt>
                <c:pt idx="795">
                  <c:v>450.9</c:v>
                </c:pt>
                <c:pt idx="796">
                  <c:v>440.2</c:v>
                </c:pt>
                <c:pt idx="797">
                  <c:v>428.05</c:v>
                </c:pt>
                <c:pt idx="798">
                  <c:v>427.1</c:v>
                </c:pt>
                <c:pt idx="799">
                  <c:v>430.55</c:v>
                </c:pt>
                <c:pt idx="800">
                  <c:v>437.05</c:v>
                </c:pt>
                <c:pt idx="801">
                  <c:v>441.55</c:v>
                </c:pt>
                <c:pt idx="802">
                  <c:v>430.85</c:v>
                </c:pt>
                <c:pt idx="803">
                  <c:v>416.35</c:v>
                </c:pt>
                <c:pt idx="804">
                  <c:v>412</c:v>
                </c:pt>
                <c:pt idx="805">
                  <c:v>408.45</c:v>
                </c:pt>
                <c:pt idx="806">
                  <c:v>412.7</c:v>
                </c:pt>
                <c:pt idx="807">
                  <c:v>411.8</c:v>
                </c:pt>
                <c:pt idx="808">
                  <c:v>416.95</c:v>
                </c:pt>
                <c:pt idx="809">
                  <c:v>417.1</c:v>
                </c:pt>
                <c:pt idx="810">
                  <c:v>414.5</c:v>
                </c:pt>
                <c:pt idx="811">
                  <c:v>409.3</c:v>
                </c:pt>
                <c:pt idx="812">
                  <c:v>407.2</c:v>
                </c:pt>
                <c:pt idx="813">
                  <c:v>393.1</c:v>
                </c:pt>
                <c:pt idx="814">
                  <c:v>397.6</c:v>
                </c:pt>
                <c:pt idx="815">
                  <c:v>382.7</c:v>
                </c:pt>
                <c:pt idx="816">
                  <c:v>388.95</c:v>
                </c:pt>
                <c:pt idx="817">
                  <c:v>392.95</c:v>
                </c:pt>
                <c:pt idx="818">
                  <c:v>414.1</c:v>
                </c:pt>
                <c:pt idx="819">
                  <c:v>405.15</c:v>
                </c:pt>
                <c:pt idx="820">
                  <c:v>406.7</c:v>
                </c:pt>
                <c:pt idx="821">
                  <c:v>428.05</c:v>
                </c:pt>
                <c:pt idx="822">
                  <c:v>428.5</c:v>
                </c:pt>
                <c:pt idx="823">
                  <c:v>435.65</c:v>
                </c:pt>
                <c:pt idx="824">
                  <c:v>435.85</c:v>
                </c:pt>
                <c:pt idx="825">
                  <c:v>432.35</c:v>
                </c:pt>
                <c:pt idx="826">
                  <c:v>431.9</c:v>
                </c:pt>
                <c:pt idx="827">
                  <c:v>439.15</c:v>
                </c:pt>
                <c:pt idx="828">
                  <c:v>444.6</c:v>
                </c:pt>
                <c:pt idx="829">
                  <c:v>443.55</c:v>
                </c:pt>
                <c:pt idx="830">
                  <c:v>442.4</c:v>
                </c:pt>
                <c:pt idx="831">
                  <c:v>429.6</c:v>
                </c:pt>
                <c:pt idx="832">
                  <c:v>420.65</c:v>
                </c:pt>
                <c:pt idx="833">
                  <c:v>417</c:v>
                </c:pt>
                <c:pt idx="834">
                  <c:v>425.75</c:v>
                </c:pt>
                <c:pt idx="835">
                  <c:v>421.45</c:v>
                </c:pt>
                <c:pt idx="836">
                  <c:v>418</c:v>
                </c:pt>
                <c:pt idx="837">
                  <c:v>398.65</c:v>
                </c:pt>
                <c:pt idx="838">
                  <c:v>415.15</c:v>
                </c:pt>
                <c:pt idx="839">
                  <c:v>424.15</c:v>
                </c:pt>
                <c:pt idx="840">
                  <c:v>405.35</c:v>
                </c:pt>
                <c:pt idx="841">
                  <c:v>404.3</c:v>
                </c:pt>
                <c:pt idx="842">
                  <c:v>372.3</c:v>
                </c:pt>
                <c:pt idx="843">
                  <c:v>388.15</c:v>
                </c:pt>
                <c:pt idx="844">
                  <c:v>391.75</c:v>
                </c:pt>
                <c:pt idx="845">
                  <c:v>403.95</c:v>
                </c:pt>
                <c:pt idx="846">
                  <c:v>408.55</c:v>
                </c:pt>
                <c:pt idx="847">
                  <c:v>426.3</c:v>
                </c:pt>
                <c:pt idx="848">
                  <c:v>423.5</c:v>
                </c:pt>
                <c:pt idx="849">
                  <c:v>432.85</c:v>
                </c:pt>
                <c:pt idx="850">
                  <c:v>437.6</c:v>
                </c:pt>
                <c:pt idx="851">
                  <c:v>436.05</c:v>
                </c:pt>
                <c:pt idx="852">
                  <c:v>430.25</c:v>
                </c:pt>
                <c:pt idx="853">
                  <c:v>434.9</c:v>
                </c:pt>
                <c:pt idx="854">
                  <c:v>425.15</c:v>
                </c:pt>
                <c:pt idx="855">
                  <c:v>438.85</c:v>
                </c:pt>
                <c:pt idx="856">
                  <c:v>448.05</c:v>
                </c:pt>
                <c:pt idx="857">
                  <c:v>440.55</c:v>
                </c:pt>
                <c:pt idx="858">
                  <c:v>424.95</c:v>
                </c:pt>
                <c:pt idx="859">
                  <c:v>433.8</c:v>
                </c:pt>
                <c:pt idx="860">
                  <c:v>431.05</c:v>
                </c:pt>
                <c:pt idx="861">
                  <c:v>438.3</c:v>
                </c:pt>
                <c:pt idx="862">
                  <c:v>452.05</c:v>
                </c:pt>
                <c:pt idx="863">
                  <c:v>452.05</c:v>
                </c:pt>
                <c:pt idx="864">
                  <c:v>449.5</c:v>
                </c:pt>
                <c:pt idx="865">
                  <c:v>456.15</c:v>
                </c:pt>
                <c:pt idx="866">
                  <c:v>458.05</c:v>
                </c:pt>
                <c:pt idx="867">
                  <c:v>446.75</c:v>
                </c:pt>
                <c:pt idx="868">
                  <c:v>441.15</c:v>
                </c:pt>
                <c:pt idx="869">
                  <c:v>433.75</c:v>
                </c:pt>
                <c:pt idx="870">
                  <c:v>435.65</c:v>
                </c:pt>
                <c:pt idx="871">
                  <c:v>433.7</c:v>
                </c:pt>
                <c:pt idx="872">
                  <c:v>432.7</c:v>
                </c:pt>
                <c:pt idx="873">
                  <c:v>432.1</c:v>
                </c:pt>
                <c:pt idx="874">
                  <c:v>433.2</c:v>
                </c:pt>
                <c:pt idx="875">
                  <c:v>435.8</c:v>
                </c:pt>
                <c:pt idx="876">
                  <c:v>440.35</c:v>
                </c:pt>
                <c:pt idx="877">
                  <c:v>427.95</c:v>
                </c:pt>
                <c:pt idx="878">
                  <c:v>433.8</c:v>
                </c:pt>
                <c:pt idx="879">
                  <c:v>424.9</c:v>
                </c:pt>
                <c:pt idx="880">
                  <c:v>413.65</c:v>
                </c:pt>
                <c:pt idx="881">
                  <c:v>411.7</c:v>
                </c:pt>
                <c:pt idx="882">
                  <c:v>418.15</c:v>
                </c:pt>
                <c:pt idx="883">
                  <c:v>419.6</c:v>
                </c:pt>
                <c:pt idx="884">
                  <c:v>405.9</c:v>
                </c:pt>
                <c:pt idx="885">
                  <c:v>391.75</c:v>
                </c:pt>
                <c:pt idx="886">
                  <c:v>394</c:v>
                </c:pt>
                <c:pt idx="887">
                  <c:v>417.25</c:v>
                </c:pt>
                <c:pt idx="888">
                  <c:v>437.1</c:v>
                </c:pt>
                <c:pt idx="889">
                  <c:v>447.6</c:v>
                </c:pt>
                <c:pt idx="890">
                  <c:v>454.05</c:v>
                </c:pt>
                <c:pt idx="891">
                  <c:v>459.75</c:v>
                </c:pt>
                <c:pt idx="892">
                  <c:v>427.95</c:v>
                </c:pt>
                <c:pt idx="893">
                  <c:v>477</c:v>
                </c:pt>
                <c:pt idx="894">
                  <c:v>478.25</c:v>
                </c:pt>
                <c:pt idx="895">
                  <c:v>494.45</c:v>
                </c:pt>
                <c:pt idx="896">
                  <c:v>493.15</c:v>
                </c:pt>
                <c:pt idx="897">
                  <c:v>499.95</c:v>
                </c:pt>
                <c:pt idx="898">
                  <c:v>498.45</c:v>
                </c:pt>
                <c:pt idx="899">
                  <c:v>504</c:v>
                </c:pt>
                <c:pt idx="900">
                  <c:v>471.45</c:v>
                </c:pt>
                <c:pt idx="901">
                  <c:v>498.85</c:v>
                </c:pt>
                <c:pt idx="902">
                  <c:v>507.45</c:v>
                </c:pt>
                <c:pt idx="903">
                  <c:v>501.25</c:v>
                </c:pt>
                <c:pt idx="904">
                  <c:v>492.75</c:v>
                </c:pt>
                <c:pt idx="905">
                  <c:v>494.6</c:v>
                </c:pt>
                <c:pt idx="906">
                  <c:v>500.6</c:v>
                </c:pt>
                <c:pt idx="907">
                  <c:v>504.5</c:v>
                </c:pt>
                <c:pt idx="908">
                  <c:v>506.4</c:v>
                </c:pt>
                <c:pt idx="909">
                  <c:v>504.3</c:v>
                </c:pt>
                <c:pt idx="910">
                  <c:v>517.75</c:v>
                </c:pt>
                <c:pt idx="911">
                  <c:v>497.3</c:v>
                </c:pt>
                <c:pt idx="912">
                  <c:v>494.4</c:v>
                </c:pt>
                <c:pt idx="913">
                  <c:v>490.55</c:v>
                </c:pt>
                <c:pt idx="914">
                  <c:v>478.45</c:v>
                </c:pt>
                <c:pt idx="915">
                  <c:v>501.85</c:v>
                </c:pt>
                <c:pt idx="916">
                  <c:v>515.70000000000005</c:v>
                </c:pt>
                <c:pt idx="917">
                  <c:v>520.85</c:v>
                </c:pt>
                <c:pt idx="918">
                  <c:v>510.8</c:v>
                </c:pt>
                <c:pt idx="919">
                  <c:v>525</c:v>
                </c:pt>
                <c:pt idx="920">
                  <c:v>509.9</c:v>
                </c:pt>
                <c:pt idx="921">
                  <c:v>511.95</c:v>
                </c:pt>
                <c:pt idx="922">
                  <c:v>507.25</c:v>
                </c:pt>
                <c:pt idx="923">
                  <c:v>501.3</c:v>
                </c:pt>
                <c:pt idx="924">
                  <c:v>503.7</c:v>
                </c:pt>
                <c:pt idx="925">
                  <c:v>490.6</c:v>
                </c:pt>
                <c:pt idx="926">
                  <c:v>488.85</c:v>
                </c:pt>
                <c:pt idx="927">
                  <c:v>489.75</c:v>
                </c:pt>
                <c:pt idx="928">
                  <c:v>489.6</c:v>
                </c:pt>
                <c:pt idx="929">
                  <c:v>497.6</c:v>
                </c:pt>
                <c:pt idx="930">
                  <c:v>482.4</c:v>
                </c:pt>
                <c:pt idx="931">
                  <c:v>470.4</c:v>
                </c:pt>
                <c:pt idx="932">
                  <c:v>476</c:v>
                </c:pt>
                <c:pt idx="933">
                  <c:v>480.2</c:v>
                </c:pt>
                <c:pt idx="934">
                  <c:v>471.15</c:v>
                </c:pt>
                <c:pt idx="935">
                  <c:v>467.6</c:v>
                </c:pt>
                <c:pt idx="936">
                  <c:v>472.35</c:v>
                </c:pt>
                <c:pt idx="937">
                  <c:v>470.5</c:v>
                </c:pt>
                <c:pt idx="938">
                  <c:v>453.6</c:v>
                </c:pt>
                <c:pt idx="939">
                  <c:v>447.05</c:v>
                </c:pt>
                <c:pt idx="940">
                  <c:v>470.2</c:v>
                </c:pt>
                <c:pt idx="941">
                  <c:v>491.95</c:v>
                </c:pt>
                <c:pt idx="942">
                  <c:v>491.65</c:v>
                </c:pt>
                <c:pt idx="943">
                  <c:v>489.4</c:v>
                </c:pt>
                <c:pt idx="944">
                  <c:v>495.35</c:v>
                </c:pt>
                <c:pt idx="945">
                  <c:v>494.45</c:v>
                </c:pt>
                <c:pt idx="946">
                  <c:v>493.95</c:v>
                </c:pt>
                <c:pt idx="947">
                  <c:v>493.9</c:v>
                </c:pt>
                <c:pt idx="948">
                  <c:v>481.8</c:v>
                </c:pt>
                <c:pt idx="949">
                  <c:v>467.2</c:v>
                </c:pt>
                <c:pt idx="950">
                  <c:v>480.1</c:v>
                </c:pt>
                <c:pt idx="951">
                  <c:v>479.1</c:v>
                </c:pt>
                <c:pt idx="952">
                  <c:v>475.25</c:v>
                </c:pt>
                <c:pt idx="953">
                  <c:v>458.6</c:v>
                </c:pt>
                <c:pt idx="954">
                  <c:v>461.45</c:v>
                </c:pt>
                <c:pt idx="955">
                  <c:v>460.2</c:v>
                </c:pt>
                <c:pt idx="956">
                  <c:v>492.75</c:v>
                </c:pt>
                <c:pt idx="957">
                  <c:v>488.65</c:v>
                </c:pt>
                <c:pt idx="958">
                  <c:v>495.5</c:v>
                </c:pt>
                <c:pt idx="959">
                  <c:v>486.1</c:v>
                </c:pt>
                <c:pt idx="960">
                  <c:v>509.7</c:v>
                </c:pt>
                <c:pt idx="961">
                  <c:v>530.15</c:v>
                </c:pt>
                <c:pt idx="962">
                  <c:v>519.04999999999995</c:v>
                </c:pt>
                <c:pt idx="963">
                  <c:v>505.45</c:v>
                </c:pt>
                <c:pt idx="964">
                  <c:v>507.05</c:v>
                </c:pt>
                <c:pt idx="965">
                  <c:v>503.45</c:v>
                </c:pt>
                <c:pt idx="966">
                  <c:v>510.75</c:v>
                </c:pt>
                <c:pt idx="967">
                  <c:v>509.65</c:v>
                </c:pt>
                <c:pt idx="968">
                  <c:v>501.4</c:v>
                </c:pt>
                <c:pt idx="969">
                  <c:v>489.7</c:v>
                </c:pt>
                <c:pt idx="970">
                  <c:v>484.9</c:v>
                </c:pt>
                <c:pt idx="971">
                  <c:v>487.85</c:v>
                </c:pt>
                <c:pt idx="972">
                  <c:v>485.7</c:v>
                </c:pt>
                <c:pt idx="973">
                  <c:v>483.7</c:v>
                </c:pt>
                <c:pt idx="974">
                  <c:v>481.05</c:v>
                </c:pt>
                <c:pt idx="975">
                  <c:v>497.9</c:v>
                </c:pt>
                <c:pt idx="976">
                  <c:v>508.65</c:v>
                </c:pt>
                <c:pt idx="977">
                  <c:v>479.9</c:v>
                </c:pt>
                <c:pt idx="978">
                  <c:v>490.9</c:v>
                </c:pt>
                <c:pt idx="979">
                  <c:v>508</c:v>
                </c:pt>
                <c:pt idx="980">
                  <c:v>486.9</c:v>
                </c:pt>
                <c:pt idx="981">
                  <c:v>481.9</c:v>
                </c:pt>
                <c:pt idx="982">
                  <c:v>509.6</c:v>
                </c:pt>
                <c:pt idx="983">
                  <c:v>497.6</c:v>
                </c:pt>
                <c:pt idx="984">
                  <c:v>506.9</c:v>
                </c:pt>
                <c:pt idx="985">
                  <c:v>420.85</c:v>
                </c:pt>
                <c:pt idx="986">
                  <c:v>415.75</c:v>
                </c:pt>
                <c:pt idx="987">
                  <c:v>382.95</c:v>
                </c:pt>
                <c:pt idx="988">
                  <c:v>376.5</c:v>
                </c:pt>
                <c:pt idx="989">
                  <c:v>336.05</c:v>
                </c:pt>
                <c:pt idx="990">
                  <c:v>344.95</c:v>
                </c:pt>
                <c:pt idx="991">
                  <c:v>342</c:v>
                </c:pt>
                <c:pt idx="992">
                  <c:v>333.3</c:v>
                </c:pt>
                <c:pt idx="993">
                  <c:v>333.35</c:v>
                </c:pt>
                <c:pt idx="994">
                  <c:v>330.25</c:v>
                </c:pt>
                <c:pt idx="995">
                  <c:v>329.3</c:v>
                </c:pt>
                <c:pt idx="996">
                  <c:v>331.65</c:v>
                </c:pt>
                <c:pt idx="997">
                  <c:v>317.95</c:v>
                </c:pt>
                <c:pt idx="998">
                  <c:v>321.5</c:v>
                </c:pt>
                <c:pt idx="999">
                  <c:v>310.10000000000002</c:v>
                </c:pt>
                <c:pt idx="1000">
                  <c:v>301.95</c:v>
                </c:pt>
                <c:pt idx="1001">
                  <c:v>298.95</c:v>
                </c:pt>
                <c:pt idx="1002">
                  <c:v>308.60000000000002</c:v>
                </c:pt>
                <c:pt idx="1003">
                  <c:v>311.64999999999998</c:v>
                </c:pt>
                <c:pt idx="1004">
                  <c:v>311.95</c:v>
                </c:pt>
                <c:pt idx="1005">
                  <c:v>306.10000000000002</c:v>
                </c:pt>
                <c:pt idx="1006">
                  <c:v>301.2</c:v>
                </c:pt>
                <c:pt idx="1007">
                  <c:v>298.95</c:v>
                </c:pt>
                <c:pt idx="1008">
                  <c:v>295.25</c:v>
                </c:pt>
                <c:pt idx="1009">
                  <c:v>294.60000000000002</c:v>
                </c:pt>
                <c:pt idx="1010">
                  <c:v>297.45</c:v>
                </c:pt>
                <c:pt idx="1011">
                  <c:v>295.55</c:v>
                </c:pt>
                <c:pt idx="1012">
                  <c:v>293.14999999999998</c:v>
                </c:pt>
                <c:pt idx="1013">
                  <c:v>295.25</c:v>
                </c:pt>
                <c:pt idx="1014">
                  <c:v>287.3</c:v>
                </c:pt>
                <c:pt idx="1015">
                  <c:v>291.95</c:v>
                </c:pt>
                <c:pt idx="1016">
                  <c:v>285.75</c:v>
                </c:pt>
                <c:pt idx="1017">
                  <c:v>284.3</c:v>
                </c:pt>
                <c:pt idx="1018">
                  <c:v>284.39999999999998</c:v>
                </c:pt>
                <c:pt idx="1019">
                  <c:v>279.8</c:v>
                </c:pt>
                <c:pt idx="1020">
                  <c:v>276.95</c:v>
                </c:pt>
                <c:pt idx="1021">
                  <c:v>283.10000000000002</c:v>
                </c:pt>
                <c:pt idx="1022">
                  <c:v>293.35000000000002</c:v>
                </c:pt>
                <c:pt idx="1023">
                  <c:v>297.7</c:v>
                </c:pt>
                <c:pt idx="1024">
                  <c:v>303.7</c:v>
                </c:pt>
                <c:pt idx="1025">
                  <c:v>307.25</c:v>
                </c:pt>
                <c:pt idx="1026">
                  <c:v>306</c:v>
                </c:pt>
                <c:pt idx="1027">
                  <c:v>295.45</c:v>
                </c:pt>
                <c:pt idx="1028">
                  <c:v>294.2</c:v>
                </c:pt>
                <c:pt idx="1029">
                  <c:v>298.10000000000002</c:v>
                </c:pt>
                <c:pt idx="1030">
                  <c:v>300.05</c:v>
                </c:pt>
                <c:pt idx="1031">
                  <c:v>299.7</c:v>
                </c:pt>
                <c:pt idx="1032">
                  <c:v>298.14999999999998</c:v>
                </c:pt>
                <c:pt idx="1033">
                  <c:v>303.7</c:v>
                </c:pt>
                <c:pt idx="1034">
                  <c:v>296.85000000000002</c:v>
                </c:pt>
                <c:pt idx="1035">
                  <c:v>293.95</c:v>
                </c:pt>
                <c:pt idx="1036">
                  <c:v>292.89999999999998</c:v>
                </c:pt>
                <c:pt idx="1037">
                  <c:v>284.45</c:v>
                </c:pt>
                <c:pt idx="1038">
                  <c:v>291.39999999999998</c:v>
                </c:pt>
                <c:pt idx="1039">
                  <c:v>293.14999999999998</c:v>
                </c:pt>
                <c:pt idx="1040">
                  <c:v>295.55</c:v>
                </c:pt>
                <c:pt idx="1041">
                  <c:v>302.55</c:v>
                </c:pt>
                <c:pt idx="1042">
                  <c:v>302.14999999999998</c:v>
                </c:pt>
                <c:pt idx="1043">
                  <c:v>308.85000000000002</c:v>
                </c:pt>
                <c:pt idx="1044">
                  <c:v>311.25</c:v>
                </c:pt>
                <c:pt idx="1045">
                  <c:v>310.25</c:v>
                </c:pt>
                <c:pt idx="1046">
                  <c:v>309.55</c:v>
                </c:pt>
                <c:pt idx="1047">
                  <c:v>310.95</c:v>
                </c:pt>
                <c:pt idx="1048">
                  <c:v>307.45</c:v>
                </c:pt>
                <c:pt idx="1049">
                  <c:v>306.3</c:v>
                </c:pt>
                <c:pt idx="1050">
                  <c:v>306.35000000000002</c:v>
                </c:pt>
                <c:pt idx="1051">
                  <c:v>317.10000000000002</c:v>
                </c:pt>
                <c:pt idx="1052">
                  <c:v>316.89999999999998</c:v>
                </c:pt>
                <c:pt idx="1053">
                  <c:v>346.1</c:v>
                </c:pt>
                <c:pt idx="1054">
                  <c:v>344.9</c:v>
                </c:pt>
                <c:pt idx="1055">
                  <c:v>344.25</c:v>
                </c:pt>
                <c:pt idx="1056">
                  <c:v>339.6</c:v>
                </c:pt>
                <c:pt idx="1057">
                  <c:v>341.55</c:v>
                </c:pt>
                <c:pt idx="1058">
                  <c:v>342.8</c:v>
                </c:pt>
                <c:pt idx="1059">
                  <c:v>339.65</c:v>
                </c:pt>
                <c:pt idx="1060">
                  <c:v>334.65</c:v>
                </c:pt>
                <c:pt idx="1061">
                  <c:v>335.25</c:v>
                </c:pt>
                <c:pt idx="1062">
                  <c:v>337.9</c:v>
                </c:pt>
                <c:pt idx="1063">
                  <c:v>334.3</c:v>
                </c:pt>
                <c:pt idx="1064">
                  <c:v>337.4</c:v>
                </c:pt>
                <c:pt idx="1065">
                  <c:v>345.65</c:v>
                </c:pt>
                <c:pt idx="1066">
                  <c:v>349.35</c:v>
                </c:pt>
                <c:pt idx="1067">
                  <c:v>352.7</c:v>
                </c:pt>
                <c:pt idx="1068">
                  <c:v>355.95</c:v>
                </c:pt>
                <c:pt idx="1069">
                  <c:v>350.75</c:v>
                </c:pt>
                <c:pt idx="1070">
                  <c:v>344.75</c:v>
                </c:pt>
                <c:pt idx="1071">
                  <c:v>343.35</c:v>
                </c:pt>
                <c:pt idx="1072">
                  <c:v>352.75</c:v>
                </c:pt>
                <c:pt idx="1073">
                  <c:v>345.5</c:v>
                </c:pt>
                <c:pt idx="1074">
                  <c:v>334.95</c:v>
                </c:pt>
                <c:pt idx="1075">
                  <c:v>325.64999999999998</c:v>
                </c:pt>
                <c:pt idx="1076">
                  <c:v>323</c:v>
                </c:pt>
                <c:pt idx="1077">
                  <c:v>318.10000000000002</c:v>
                </c:pt>
                <c:pt idx="1078">
                  <c:v>318.75</c:v>
                </c:pt>
                <c:pt idx="1079">
                  <c:v>318.75</c:v>
                </c:pt>
                <c:pt idx="1080">
                  <c:v>318.60000000000002</c:v>
                </c:pt>
                <c:pt idx="1081">
                  <c:v>315.5</c:v>
                </c:pt>
                <c:pt idx="1082">
                  <c:v>315.25</c:v>
                </c:pt>
                <c:pt idx="1083">
                  <c:v>311.85000000000002</c:v>
                </c:pt>
                <c:pt idx="1084">
                  <c:v>313.10000000000002</c:v>
                </c:pt>
                <c:pt idx="1085">
                  <c:v>307.7</c:v>
                </c:pt>
                <c:pt idx="1086">
                  <c:v>314.45</c:v>
                </c:pt>
                <c:pt idx="1087">
                  <c:v>332.45</c:v>
                </c:pt>
                <c:pt idx="1088">
                  <c:v>321.10000000000002</c:v>
                </c:pt>
                <c:pt idx="1089">
                  <c:v>312.25</c:v>
                </c:pt>
                <c:pt idx="1090">
                  <c:v>326</c:v>
                </c:pt>
                <c:pt idx="1091">
                  <c:v>315.55</c:v>
                </c:pt>
                <c:pt idx="1092">
                  <c:v>314.85000000000002</c:v>
                </c:pt>
                <c:pt idx="1093">
                  <c:v>302.75</c:v>
                </c:pt>
                <c:pt idx="1094">
                  <c:v>301.25</c:v>
                </c:pt>
                <c:pt idx="1095">
                  <c:v>291.5</c:v>
                </c:pt>
                <c:pt idx="1096">
                  <c:v>289.45</c:v>
                </c:pt>
                <c:pt idx="1097">
                  <c:v>293</c:v>
                </c:pt>
                <c:pt idx="1098">
                  <c:v>293.85000000000002</c:v>
                </c:pt>
                <c:pt idx="1099">
                  <c:v>301.89999999999998</c:v>
                </c:pt>
                <c:pt idx="1100">
                  <c:v>305.89999999999998</c:v>
                </c:pt>
                <c:pt idx="1101">
                  <c:v>301.5</c:v>
                </c:pt>
                <c:pt idx="1102">
                  <c:v>295.39999999999998</c:v>
                </c:pt>
                <c:pt idx="1103">
                  <c:v>294</c:v>
                </c:pt>
                <c:pt idx="1104">
                  <c:v>294.55</c:v>
                </c:pt>
                <c:pt idx="1105">
                  <c:v>298.05</c:v>
                </c:pt>
                <c:pt idx="1106">
                  <c:v>301.39999999999998</c:v>
                </c:pt>
                <c:pt idx="1107">
                  <c:v>310</c:v>
                </c:pt>
                <c:pt idx="1108">
                  <c:v>303.5</c:v>
                </c:pt>
                <c:pt idx="1109">
                  <c:v>302.85000000000002</c:v>
                </c:pt>
                <c:pt idx="1110">
                  <c:v>286.55</c:v>
                </c:pt>
                <c:pt idx="1111">
                  <c:v>318.2</c:v>
                </c:pt>
                <c:pt idx="1112">
                  <c:v>313.95</c:v>
                </c:pt>
                <c:pt idx="1113">
                  <c:v>307.8</c:v>
                </c:pt>
                <c:pt idx="1114">
                  <c:v>307.75</c:v>
                </c:pt>
                <c:pt idx="1115">
                  <c:v>305.05</c:v>
                </c:pt>
                <c:pt idx="1116">
                  <c:v>307.75</c:v>
                </c:pt>
                <c:pt idx="1117">
                  <c:v>301.8</c:v>
                </c:pt>
                <c:pt idx="1118">
                  <c:v>297.05</c:v>
                </c:pt>
                <c:pt idx="1119">
                  <c:v>296.39999999999998</c:v>
                </c:pt>
                <c:pt idx="1120">
                  <c:v>285.55</c:v>
                </c:pt>
                <c:pt idx="1121">
                  <c:v>294.45</c:v>
                </c:pt>
                <c:pt idx="1122">
                  <c:v>307.39999999999998</c:v>
                </c:pt>
                <c:pt idx="1123">
                  <c:v>303.05</c:v>
                </c:pt>
                <c:pt idx="1124">
                  <c:v>308.95</c:v>
                </c:pt>
                <c:pt idx="1125">
                  <c:v>307</c:v>
                </c:pt>
                <c:pt idx="1126">
                  <c:v>305.8</c:v>
                </c:pt>
                <c:pt idx="1127">
                  <c:v>319.95</c:v>
                </c:pt>
                <c:pt idx="1128">
                  <c:v>318.55</c:v>
                </c:pt>
                <c:pt idx="1129">
                  <c:v>317.55</c:v>
                </c:pt>
                <c:pt idx="1130">
                  <c:v>321.45</c:v>
                </c:pt>
                <c:pt idx="1131">
                  <c:v>315.2</c:v>
                </c:pt>
                <c:pt idx="1132">
                  <c:v>321.25</c:v>
                </c:pt>
                <c:pt idx="1133">
                  <c:v>325.14999999999998</c:v>
                </c:pt>
                <c:pt idx="1134">
                  <c:v>339.2</c:v>
                </c:pt>
                <c:pt idx="1135">
                  <c:v>348.5</c:v>
                </c:pt>
                <c:pt idx="1136">
                  <c:v>345.75</c:v>
                </c:pt>
                <c:pt idx="1137">
                  <c:v>328.3</c:v>
                </c:pt>
                <c:pt idx="1138">
                  <c:v>322.95</c:v>
                </c:pt>
                <c:pt idx="1139">
                  <c:v>333.15</c:v>
                </c:pt>
                <c:pt idx="1140">
                  <c:v>321.64999999999998</c:v>
                </c:pt>
                <c:pt idx="1141">
                  <c:v>324</c:v>
                </c:pt>
                <c:pt idx="1142">
                  <c:v>304.5</c:v>
                </c:pt>
                <c:pt idx="1143">
                  <c:v>311.85000000000002</c:v>
                </c:pt>
                <c:pt idx="1144">
                  <c:v>323.85000000000002</c:v>
                </c:pt>
                <c:pt idx="1145">
                  <c:v>330.15</c:v>
                </c:pt>
                <c:pt idx="1146">
                  <c:v>329.2</c:v>
                </c:pt>
                <c:pt idx="1147">
                  <c:v>333.35</c:v>
                </c:pt>
                <c:pt idx="1148">
                  <c:v>325.39999999999998</c:v>
                </c:pt>
                <c:pt idx="1149">
                  <c:v>325</c:v>
                </c:pt>
                <c:pt idx="1150">
                  <c:v>328.9</c:v>
                </c:pt>
                <c:pt idx="1151">
                  <c:v>325.05</c:v>
                </c:pt>
                <c:pt idx="1152">
                  <c:v>335.95</c:v>
                </c:pt>
                <c:pt idx="1153">
                  <c:v>315.89999999999998</c:v>
                </c:pt>
                <c:pt idx="1154">
                  <c:v>326.14999999999998</c:v>
                </c:pt>
                <c:pt idx="1155">
                  <c:v>331</c:v>
                </c:pt>
                <c:pt idx="1156">
                  <c:v>322</c:v>
                </c:pt>
                <c:pt idx="1157">
                  <c:v>279.60000000000002</c:v>
                </c:pt>
                <c:pt idx="1158">
                  <c:v>262.7</c:v>
                </c:pt>
                <c:pt idx="1159">
                  <c:v>266.8</c:v>
                </c:pt>
                <c:pt idx="1160">
                  <c:v>267.5</c:v>
                </c:pt>
                <c:pt idx="1161">
                  <c:v>279.14999999999998</c:v>
                </c:pt>
                <c:pt idx="1162">
                  <c:v>289.35000000000002</c:v>
                </c:pt>
                <c:pt idx="1163">
                  <c:v>290.60000000000002</c:v>
                </c:pt>
                <c:pt idx="1164">
                  <c:v>274.89999999999998</c:v>
                </c:pt>
                <c:pt idx="1165">
                  <c:v>258.64999999999998</c:v>
                </c:pt>
                <c:pt idx="1166">
                  <c:v>245.95</c:v>
                </c:pt>
                <c:pt idx="1167">
                  <c:v>260.3</c:v>
                </c:pt>
                <c:pt idx="1168">
                  <c:v>245.1</c:v>
                </c:pt>
                <c:pt idx="1169">
                  <c:v>242.6</c:v>
                </c:pt>
                <c:pt idx="1170">
                  <c:v>237.8</c:v>
                </c:pt>
                <c:pt idx="1171">
                  <c:v>220.65</c:v>
                </c:pt>
                <c:pt idx="1172">
                  <c:v>198.15</c:v>
                </c:pt>
                <c:pt idx="1173">
                  <c:v>196.75</c:v>
                </c:pt>
                <c:pt idx="1174">
                  <c:v>195.4</c:v>
                </c:pt>
                <c:pt idx="1175">
                  <c:v>193.2</c:v>
                </c:pt>
                <c:pt idx="1176">
                  <c:v>191.3</c:v>
                </c:pt>
                <c:pt idx="1177">
                  <c:v>186.5</c:v>
                </c:pt>
                <c:pt idx="1178">
                  <c:v>183.85</c:v>
                </c:pt>
                <c:pt idx="1179">
                  <c:v>184.15</c:v>
                </c:pt>
                <c:pt idx="1180">
                  <c:v>183.45</c:v>
                </c:pt>
                <c:pt idx="1181">
                  <c:v>186.35</c:v>
                </c:pt>
                <c:pt idx="1182">
                  <c:v>175.95</c:v>
                </c:pt>
                <c:pt idx="1183">
                  <c:v>169.2</c:v>
                </c:pt>
                <c:pt idx="1184">
                  <c:v>164.95</c:v>
                </c:pt>
                <c:pt idx="1185">
                  <c:v>164.55</c:v>
                </c:pt>
                <c:pt idx="1186">
                  <c:v>180.55</c:v>
                </c:pt>
                <c:pt idx="1187">
                  <c:v>181.7</c:v>
                </c:pt>
                <c:pt idx="1188">
                  <c:v>182.55</c:v>
                </c:pt>
                <c:pt idx="1189">
                  <c:v>178.9</c:v>
                </c:pt>
                <c:pt idx="1190">
                  <c:v>177.65</c:v>
                </c:pt>
                <c:pt idx="1191">
                  <c:v>178.85</c:v>
                </c:pt>
                <c:pt idx="1192">
                  <c:v>177.6</c:v>
                </c:pt>
                <c:pt idx="1193">
                  <c:v>182.7</c:v>
                </c:pt>
                <c:pt idx="1194">
                  <c:v>181.8</c:v>
                </c:pt>
                <c:pt idx="1195">
                  <c:v>183.55</c:v>
                </c:pt>
                <c:pt idx="1196">
                  <c:v>184.15</c:v>
                </c:pt>
                <c:pt idx="1197">
                  <c:v>184.85</c:v>
                </c:pt>
                <c:pt idx="1198">
                  <c:v>183.6</c:v>
                </c:pt>
                <c:pt idx="1199">
                  <c:v>179.75</c:v>
                </c:pt>
                <c:pt idx="1200">
                  <c:v>180.35</c:v>
                </c:pt>
                <c:pt idx="1201">
                  <c:v>173.75</c:v>
                </c:pt>
                <c:pt idx="1202">
                  <c:v>171.45</c:v>
                </c:pt>
                <c:pt idx="1203">
                  <c:v>172.05</c:v>
                </c:pt>
                <c:pt idx="1204">
                  <c:v>170.7</c:v>
                </c:pt>
                <c:pt idx="1205">
                  <c:v>169.1</c:v>
                </c:pt>
                <c:pt idx="1206">
                  <c:v>167.95</c:v>
                </c:pt>
                <c:pt idx="1207">
                  <c:v>173.5</c:v>
                </c:pt>
                <c:pt idx="1208">
                  <c:v>158</c:v>
                </c:pt>
                <c:pt idx="1209">
                  <c:v>148.85</c:v>
                </c:pt>
                <c:pt idx="1210">
                  <c:v>146.35</c:v>
                </c:pt>
                <c:pt idx="1211">
                  <c:v>151.19999999999999</c:v>
                </c:pt>
                <c:pt idx="1212">
                  <c:v>150.94999999999999</c:v>
                </c:pt>
                <c:pt idx="1213">
                  <c:v>146</c:v>
                </c:pt>
                <c:pt idx="1214">
                  <c:v>141</c:v>
                </c:pt>
                <c:pt idx="1215">
                  <c:v>139</c:v>
                </c:pt>
                <c:pt idx="1216">
                  <c:v>137.65</c:v>
                </c:pt>
                <c:pt idx="1217">
                  <c:v>135.9</c:v>
                </c:pt>
                <c:pt idx="1218">
                  <c:v>134.1</c:v>
                </c:pt>
                <c:pt idx="1219">
                  <c:v>132.85</c:v>
                </c:pt>
                <c:pt idx="1220">
                  <c:v>132.65</c:v>
                </c:pt>
                <c:pt idx="1221">
                  <c:v>131.9</c:v>
                </c:pt>
                <c:pt idx="1222">
                  <c:v>134.80000000000001</c:v>
                </c:pt>
                <c:pt idx="1223">
                  <c:v>135.65</c:v>
                </c:pt>
                <c:pt idx="1224">
                  <c:v>133.69999999999999</c:v>
                </c:pt>
                <c:pt idx="1225">
                  <c:v>137</c:v>
                </c:pt>
                <c:pt idx="1226">
                  <c:v>133.5</c:v>
                </c:pt>
                <c:pt idx="1227">
                  <c:v>130.25</c:v>
                </c:pt>
                <c:pt idx="1228">
                  <c:v>129.65</c:v>
                </c:pt>
                <c:pt idx="1229">
                  <c:v>128.25</c:v>
                </c:pt>
                <c:pt idx="1230">
                  <c:v>127.75</c:v>
                </c:pt>
                <c:pt idx="1231">
                  <c:v>126.95</c:v>
                </c:pt>
                <c:pt idx="1232">
                  <c:v>130.69999999999999</c:v>
                </c:pt>
                <c:pt idx="1233">
                  <c:v>134.1</c:v>
                </c:pt>
                <c:pt idx="1234">
                  <c:v>135.9</c:v>
                </c:pt>
                <c:pt idx="1235">
                  <c:v>138.44999999999999</c:v>
                </c:pt>
                <c:pt idx="1236">
                  <c:v>140.94999999999999</c:v>
                </c:pt>
                <c:pt idx="1237">
                  <c:v>141</c:v>
                </c:pt>
                <c:pt idx="1238">
                  <c:v>144.75</c:v>
                </c:pt>
                <c:pt idx="1239">
                  <c:v>133.9</c:v>
                </c:pt>
                <c:pt idx="1240">
                  <c:v>133.5</c:v>
                </c:pt>
                <c:pt idx="1241">
                  <c:v>133.30000000000001</c:v>
                </c:pt>
                <c:pt idx="1242">
                  <c:v>131.69999999999999</c:v>
                </c:pt>
              </c:numCache>
            </c:numRef>
          </c:val>
          <c:smooth val="0"/>
          <c:extLst>
            <c:ext xmlns:c16="http://schemas.microsoft.com/office/drawing/2014/chart" uri="{C3380CC4-5D6E-409C-BE32-E72D297353CC}">
              <c16:uniqueId val="{00000000-6626-44E2-8E23-135EDD0732EC}"/>
            </c:ext>
          </c:extLst>
        </c:ser>
        <c:dLbls>
          <c:showLegendKey val="0"/>
          <c:showVal val="0"/>
          <c:showCatName val="0"/>
          <c:showSerName val="0"/>
          <c:showPercent val="0"/>
          <c:showBubbleSize val="0"/>
        </c:dLbls>
        <c:smooth val="0"/>
        <c:axId val="831081343"/>
        <c:axId val="831077983"/>
      </c:lineChart>
      <c:dateAx>
        <c:axId val="83108134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077983"/>
        <c:crosses val="autoZero"/>
        <c:auto val="1"/>
        <c:lblOffset val="100"/>
        <c:baseTimeUnit val="days"/>
      </c:dateAx>
      <c:valAx>
        <c:axId val="831077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081343"/>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854330708661413E-2"/>
          <c:y val="5.5555555555555552E-2"/>
          <c:w val="0.83584689413823277"/>
          <c:h val="0.8416746864975212"/>
        </c:manualLayout>
      </c:layout>
      <c:areaChart>
        <c:grouping val="stacked"/>
        <c:varyColors val="0"/>
        <c:ser>
          <c:idx val="0"/>
          <c:order val="0"/>
          <c:tx>
            <c:strRef>
              <c:f>'[2]TAMO 2020-2025'!$L$1</c:f>
              <c:strCache>
                <c:ptCount val="1"/>
                <c:pt idx="0">
                  <c:v>VOLUME </c:v>
                </c:pt>
              </c:strCache>
            </c:strRef>
          </c:tx>
          <c:spPr>
            <a:solidFill>
              <a:srgbClr val="133984"/>
            </a:solidFill>
            <a:ln>
              <a:noFill/>
            </a:ln>
            <a:effectLst/>
          </c:spPr>
          <c:cat>
            <c:numRef>
              <c:f>'[2]TAMO 2020-2025'!$A$2:$A$1244</c:f>
              <c:numCache>
                <c:formatCode>d\-mmm\-yy</c:formatCode>
                <c:ptCount val="1243"/>
                <c:pt idx="0">
                  <c:v>45929</c:v>
                </c:pt>
                <c:pt idx="1">
                  <c:v>45926</c:v>
                </c:pt>
                <c:pt idx="2">
                  <c:v>45925</c:v>
                </c:pt>
                <c:pt idx="3">
                  <c:v>45924</c:v>
                </c:pt>
                <c:pt idx="4">
                  <c:v>45923</c:v>
                </c:pt>
                <c:pt idx="5">
                  <c:v>45922</c:v>
                </c:pt>
                <c:pt idx="6">
                  <c:v>45919</c:v>
                </c:pt>
                <c:pt idx="7">
                  <c:v>45918</c:v>
                </c:pt>
                <c:pt idx="8">
                  <c:v>45917</c:v>
                </c:pt>
                <c:pt idx="9">
                  <c:v>45916</c:v>
                </c:pt>
                <c:pt idx="10">
                  <c:v>45915</c:v>
                </c:pt>
                <c:pt idx="11">
                  <c:v>45912</c:v>
                </c:pt>
                <c:pt idx="12">
                  <c:v>45911</c:v>
                </c:pt>
                <c:pt idx="13">
                  <c:v>45910</c:v>
                </c:pt>
                <c:pt idx="14">
                  <c:v>45909</c:v>
                </c:pt>
                <c:pt idx="15">
                  <c:v>45908</c:v>
                </c:pt>
                <c:pt idx="16">
                  <c:v>45905</c:v>
                </c:pt>
                <c:pt idx="17">
                  <c:v>45904</c:v>
                </c:pt>
                <c:pt idx="18">
                  <c:v>45903</c:v>
                </c:pt>
                <c:pt idx="19">
                  <c:v>45902</c:v>
                </c:pt>
                <c:pt idx="20">
                  <c:v>45901</c:v>
                </c:pt>
                <c:pt idx="21">
                  <c:v>45898</c:v>
                </c:pt>
                <c:pt idx="22">
                  <c:v>45897</c:v>
                </c:pt>
                <c:pt idx="23">
                  <c:v>45895</c:v>
                </c:pt>
                <c:pt idx="24">
                  <c:v>45894</c:v>
                </c:pt>
                <c:pt idx="25">
                  <c:v>45891</c:v>
                </c:pt>
                <c:pt idx="26">
                  <c:v>45890</c:v>
                </c:pt>
                <c:pt idx="27">
                  <c:v>45889</c:v>
                </c:pt>
                <c:pt idx="28">
                  <c:v>45888</c:v>
                </c:pt>
                <c:pt idx="29">
                  <c:v>45887</c:v>
                </c:pt>
                <c:pt idx="30">
                  <c:v>45883</c:v>
                </c:pt>
                <c:pt idx="31">
                  <c:v>45882</c:v>
                </c:pt>
                <c:pt idx="32">
                  <c:v>45881</c:v>
                </c:pt>
                <c:pt idx="33">
                  <c:v>45880</c:v>
                </c:pt>
                <c:pt idx="34">
                  <c:v>45877</c:v>
                </c:pt>
                <c:pt idx="35">
                  <c:v>45876</c:v>
                </c:pt>
                <c:pt idx="36">
                  <c:v>45875</c:v>
                </c:pt>
                <c:pt idx="37">
                  <c:v>45874</c:v>
                </c:pt>
                <c:pt idx="38">
                  <c:v>45873</c:v>
                </c:pt>
                <c:pt idx="39">
                  <c:v>45870</c:v>
                </c:pt>
                <c:pt idx="40">
                  <c:v>45869</c:v>
                </c:pt>
                <c:pt idx="41">
                  <c:v>45868</c:v>
                </c:pt>
                <c:pt idx="42">
                  <c:v>45867</c:v>
                </c:pt>
                <c:pt idx="43">
                  <c:v>45866</c:v>
                </c:pt>
                <c:pt idx="44">
                  <c:v>45863</c:v>
                </c:pt>
                <c:pt idx="45">
                  <c:v>45862</c:v>
                </c:pt>
                <c:pt idx="46">
                  <c:v>45861</c:v>
                </c:pt>
                <c:pt idx="47">
                  <c:v>45860</c:v>
                </c:pt>
                <c:pt idx="48">
                  <c:v>45859</c:v>
                </c:pt>
                <c:pt idx="49">
                  <c:v>45856</c:v>
                </c:pt>
                <c:pt idx="50">
                  <c:v>45855</c:v>
                </c:pt>
                <c:pt idx="51">
                  <c:v>45854</c:v>
                </c:pt>
                <c:pt idx="52">
                  <c:v>45853</c:v>
                </c:pt>
                <c:pt idx="53">
                  <c:v>45852</c:v>
                </c:pt>
                <c:pt idx="54">
                  <c:v>45849</c:v>
                </c:pt>
                <c:pt idx="55">
                  <c:v>45848</c:v>
                </c:pt>
                <c:pt idx="56">
                  <c:v>45847</c:v>
                </c:pt>
                <c:pt idx="57">
                  <c:v>45846</c:v>
                </c:pt>
                <c:pt idx="58">
                  <c:v>45845</c:v>
                </c:pt>
                <c:pt idx="59">
                  <c:v>45842</c:v>
                </c:pt>
                <c:pt idx="60">
                  <c:v>45841</c:v>
                </c:pt>
                <c:pt idx="61">
                  <c:v>45840</c:v>
                </c:pt>
                <c:pt idx="62">
                  <c:v>45839</c:v>
                </c:pt>
                <c:pt idx="63">
                  <c:v>45838</c:v>
                </c:pt>
                <c:pt idx="64">
                  <c:v>45835</c:v>
                </c:pt>
                <c:pt idx="65">
                  <c:v>45834</c:v>
                </c:pt>
                <c:pt idx="66">
                  <c:v>45833</c:v>
                </c:pt>
                <c:pt idx="67">
                  <c:v>45832</c:v>
                </c:pt>
                <c:pt idx="68">
                  <c:v>45831</c:v>
                </c:pt>
                <c:pt idx="69">
                  <c:v>45828</c:v>
                </c:pt>
                <c:pt idx="70">
                  <c:v>45827</c:v>
                </c:pt>
                <c:pt idx="71">
                  <c:v>45826</c:v>
                </c:pt>
                <c:pt idx="72">
                  <c:v>45825</c:v>
                </c:pt>
                <c:pt idx="73">
                  <c:v>45824</c:v>
                </c:pt>
                <c:pt idx="74">
                  <c:v>45821</c:v>
                </c:pt>
                <c:pt idx="75">
                  <c:v>45820</c:v>
                </c:pt>
                <c:pt idx="76">
                  <c:v>45819</c:v>
                </c:pt>
                <c:pt idx="77">
                  <c:v>45818</c:v>
                </c:pt>
                <c:pt idx="78">
                  <c:v>45817</c:v>
                </c:pt>
                <c:pt idx="79">
                  <c:v>45814</c:v>
                </c:pt>
                <c:pt idx="80">
                  <c:v>45813</c:v>
                </c:pt>
                <c:pt idx="81">
                  <c:v>45812</c:v>
                </c:pt>
                <c:pt idx="82">
                  <c:v>45811</c:v>
                </c:pt>
                <c:pt idx="83">
                  <c:v>45810</c:v>
                </c:pt>
                <c:pt idx="84">
                  <c:v>45807</c:v>
                </c:pt>
                <c:pt idx="85">
                  <c:v>45806</c:v>
                </c:pt>
                <c:pt idx="86">
                  <c:v>45805</c:v>
                </c:pt>
                <c:pt idx="87">
                  <c:v>45804</c:v>
                </c:pt>
                <c:pt idx="88">
                  <c:v>45803</c:v>
                </c:pt>
                <c:pt idx="89">
                  <c:v>45800</c:v>
                </c:pt>
                <c:pt idx="90">
                  <c:v>45799</c:v>
                </c:pt>
                <c:pt idx="91">
                  <c:v>45798</c:v>
                </c:pt>
                <c:pt idx="92">
                  <c:v>45797</c:v>
                </c:pt>
                <c:pt idx="93">
                  <c:v>45796</c:v>
                </c:pt>
                <c:pt idx="94">
                  <c:v>45793</c:v>
                </c:pt>
                <c:pt idx="95">
                  <c:v>45792</c:v>
                </c:pt>
                <c:pt idx="96">
                  <c:v>45791</c:v>
                </c:pt>
                <c:pt idx="97">
                  <c:v>45790</c:v>
                </c:pt>
                <c:pt idx="98">
                  <c:v>45789</c:v>
                </c:pt>
                <c:pt idx="99">
                  <c:v>45786</c:v>
                </c:pt>
                <c:pt idx="100">
                  <c:v>45785</c:v>
                </c:pt>
                <c:pt idx="101">
                  <c:v>45784</c:v>
                </c:pt>
                <c:pt idx="102">
                  <c:v>45783</c:v>
                </c:pt>
                <c:pt idx="103">
                  <c:v>45782</c:v>
                </c:pt>
                <c:pt idx="104">
                  <c:v>45779</c:v>
                </c:pt>
                <c:pt idx="105">
                  <c:v>45777</c:v>
                </c:pt>
                <c:pt idx="106">
                  <c:v>45776</c:v>
                </c:pt>
                <c:pt idx="107">
                  <c:v>45775</c:v>
                </c:pt>
                <c:pt idx="108">
                  <c:v>45772</c:v>
                </c:pt>
                <c:pt idx="109">
                  <c:v>45771</c:v>
                </c:pt>
                <c:pt idx="110">
                  <c:v>45770</c:v>
                </c:pt>
                <c:pt idx="111">
                  <c:v>45769</c:v>
                </c:pt>
                <c:pt idx="112">
                  <c:v>45768</c:v>
                </c:pt>
                <c:pt idx="113">
                  <c:v>45764</c:v>
                </c:pt>
                <c:pt idx="114">
                  <c:v>45763</c:v>
                </c:pt>
                <c:pt idx="115">
                  <c:v>45762</c:v>
                </c:pt>
                <c:pt idx="116">
                  <c:v>45758</c:v>
                </c:pt>
                <c:pt idx="117">
                  <c:v>45756</c:v>
                </c:pt>
                <c:pt idx="118">
                  <c:v>45755</c:v>
                </c:pt>
                <c:pt idx="119">
                  <c:v>45754</c:v>
                </c:pt>
                <c:pt idx="120">
                  <c:v>45751</c:v>
                </c:pt>
                <c:pt idx="121">
                  <c:v>45750</c:v>
                </c:pt>
                <c:pt idx="122">
                  <c:v>45749</c:v>
                </c:pt>
                <c:pt idx="123">
                  <c:v>45748</c:v>
                </c:pt>
                <c:pt idx="124">
                  <c:v>45744</c:v>
                </c:pt>
                <c:pt idx="125">
                  <c:v>45743</c:v>
                </c:pt>
                <c:pt idx="126">
                  <c:v>45742</c:v>
                </c:pt>
                <c:pt idx="127">
                  <c:v>45741</c:v>
                </c:pt>
                <c:pt idx="128">
                  <c:v>45740</c:v>
                </c:pt>
                <c:pt idx="129">
                  <c:v>45737</c:v>
                </c:pt>
                <c:pt idx="130">
                  <c:v>45736</c:v>
                </c:pt>
                <c:pt idx="131">
                  <c:v>45735</c:v>
                </c:pt>
                <c:pt idx="132">
                  <c:v>45734</c:v>
                </c:pt>
                <c:pt idx="133">
                  <c:v>45733</c:v>
                </c:pt>
                <c:pt idx="134">
                  <c:v>45729</c:v>
                </c:pt>
                <c:pt idx="135">
                  <c:v>45728</c:v>
                </c:pt>
                <c:pt idx="136">
                  <c:v>45727</c:v>
                </c:pt>
                <c:pt idx="137">
                  <c:v>45726</c:v>
                </c:pt>
                <c:pt idx="138">
                  <c:v>45723</c:v>
                </c:pt>
                <c:pt idx="139">
                  <c:v>45722</c:v>
                </c:pt>
                <c:pt idx="140">
                  <c:v>45721</c:v>
                </c:pt>
                <c:pt idx="141">
                  <c:v>45720</c:v>
                </c:pt>
                <c:pt idx="142">
                  <c:v>45719</c:v>
                </c:pt>
                <c:pt idx="143">
                  <c:v>45716</c:v>
                </c:pt>
                <c:pt idx="144">
                  <c:v>45715</c:v>
                </c:pt>
                <c:pt idx="145">
                  <c:v>45713</c:v>
                </c:pt>
                <c:pt idx="146">
                  <c:v>45712</c:v>
                </c:pt>
                <c:pt idx="147">
                  <c:v>45709</c:v>
                </c:pt>
                <c:pt idx="148">
                  <c:v>45708</c:v>
                </c:pt>
                <c:pt idx="149">
                  <c:v>45707</c:v>
                </c:pt>
                <c:pt idx="150">
                  <c:v>45706</c:v>
                </c:pt>
                <c:pt idx="151">
                  <c:v>45705</c:v>
                </c:pt>
                <c:pt idx="152">
                  <c:v>45702</c:v>
                </c:pt>
                <c:pt idx="153">
                  <c:v>45701</c:v>
                </c:pt>
                <c:pt idx="154">
                  <c:v>45700</c:v>
                </c:pt>
                <c:pt idx="155">
                  <c:v>45699</c:v>
                </c:pt>
                <c:pt idx="156">
                  <c:v>45698</c:v>
                </c:pt>
                <c:pt idx="157">
                  <c:v>45695</c:v>
                </c:pt>
                <c:pt idx="158">
                  <c:v>45694</c:v>
                </c:pt>
                <c:pt idx="159">
                  <c:v>45693</c:v>
                </c:pt>
                <c:pt idx="160">
                  <c:v>45692</c:v>
                </c:pt>
                <c:pt idx="161">
                  <c:v>45691</c:v>
                </c:pt>
                <c:pt idx="162">
                  <c:v>45689</c:v>
                </c:pt>
                <c:pt idx="163">
                  <c:v>45688</c:v>
                </c:pt>
                <c:pt idx="164">
                  <c:v>45687</c:v>
                </c:pt>
                <c:pt idx="165">
                  <c:v>45686</c:v>
                </c:pt>
                <c:pt idx="166">
                  <c:v>45685</c:v>
                </c:pt>
                <c:pt idx="167">
                  <c:v>45684</c:v>
                </c:pt>
                <c:pt idx="168">
                  <c:v>45681</c:v>
                </c:pt>
                <c:pt idx="169">
                  <c:v>45680</c:v>
                </c:pt>
                <c:pt idx="170">
                  <c:v>45679</c:v>
                </c:pt>
                <c:pt idx="171">
                  <c:v>45678</c:v>
                </c:pt>
                <c:pt idx="172">
                  <c:v>45677</c:v>
                </c:pt>
                <c:pt idx="173">
                  <c:v>45674</c:v>
                </c:pt>
                <c:pt idx="174">
                  <c:v>45673</c:v>
                </c:pt>
                <c:pt idx="175">
                  <c:v>45672</c:v>
                </c:pt>
                <c:pt idx="176">
                  <c:v>45671</c:v>
                </c:pt>
                <c:pt idx="177">
                  <c:v>45670</c:v>
                </c:pt>
                <c:pt idx="178">
                  <c:v>45667</c:v>
                </c:pt>
                <c:pt idx="179">
                  <c:v>45666</c:v>
                </c:pt>
                <c:pt idx="180">
                  <c:v>45665</c:v>
                </c:pt>
                <c:pt idx="181">
                  <c:v>45664</c:v>
                </c:pt>
                <c:pt idx="182">
                  <c:v>45663</c:v>
                </c:pt>
                <c:pt idx="183">
                  <c:v>45660</c:v>
                </c:pt>
                <c:pt idx="184">
                  <c:v>45659</c:v>
                </c:pt>
                <c:pt idx="185">
                  <c:v>45658</c:v>
                </c:pt>
                <c:pt idx="186">
                  <c:v>45657</c:v>
                </c:pt>
                <c:pt idx="187">
                  <c:v>45656</c:v>
                </c:pt>
                <c:pt idx="188">
                  <c:v>45653</c:v>
                </c:pt>
                <c:pt idx="189">
                  <c:v>45652</c:v>
                </c:pt>
                <c:pt idx="190">
                  <c:v>45650</c:v>
                </c:pt>
                <c:pt idx="191">
                  <c:v>45649</c:v>
                </c:pt>
                <c:pt idx="192">
                  <c:v>45646</c:v>
                </c:pt>
                <c:pt idx="193">
                  <c:v>45645</c:v>
                </c:pt>
                <c:pt idx="194">
                  <c:v>45644</c:v>
                </c:pt>
                <c:pt idx="195">
                  <c:v>45643</c:v>
                </c:pt>
                <c:pt idx="196">
                  <c:v>45642</c:v>
                </c:pt>
                <c:pt idx="197">
                  <c:v>45639</c:v>
                </c:pt>
                <c:pt idx="198">
                  <c:v>45638</c:v>
                </c:pt>
                <c:pt idx="199">
                  <c:v>45637</c:v>
                </c:pt>
                <c:pt idx="200">
                  <c:v>45636</c:v>
                </c:pt>
                <c:pt idx="201">
                  <c:v>45635</c:v>
                </c:pt>
                <c:pt idx="202">
                  <c:v>45632</c:v>
                </c:pt>
                <c:pt idx="203">
                  <c:v>45631</c:v>
                </c:pt>
                <c:pt idx="204">
                  <c:v>45630</c:v>
                </c:pt>
                <c:pt idx="205">
                  <c:v>45629</c:v>
                </c:pt>
                <c:pt idx="206">
                  <c:v>45628</c:v>
                </c:pt>
                <c:pt idx="207">
                  <c:v>45625</c:v>
                </c:pt>
                <c:pt idx="208">
                  <c:v>45624</c:v>
                </c:pt>
                <c:pt idx="209">
                  <c:v>45623</c:v>
                </c:pt>
                <c:pt idx="210">
                  <c:v>45622</c:v>
                </c:pt>
                <c:pt idx="211">
                  <c:v>45621</c:v>
                </c:pt>
                <c:pt idx="212">
                  <c:v>45618</c:v>
                </c:pt>
                <c:pt idx="213">
                  <c:v>45617</c:v>
                </c:pt>
                <c:pt idx="214">
                  <c:v>45615</c:v>
                </c:pt>
                <c:pt idx="215">
                  <c:v>45614</c:v>
                </c:pt>
                <c:pt idx="216">
                  <c:v>45610</c:v>
                </c:pt>
                <c:pt idx="217">
                  <c:v>45609</c:v>
                </c:pt>
                <c:pt idx="218">
                  <c:v>45608</c:v>
                </c:pt>
                <c:pt idx="219">
                  <c:v>45607</c:v>
                </c:pt>
                <c:pt idx="220">
                  <c:v>45604</c:v>
                </c:pt>
                <c:pt idx="221">
                  <c:v>45603</c:v>
                </c:pt>
                <c:pt idx="222">
                  <c:v>45602</c:v>
                </c:pt>
                <c:pt idx="223">
                  <c:v>45601</c:v>
                </c:pt>
                <c:pt idx="224">
                  <c:v>45600</c:v>
                </c:pt>
                <c:pt idx="225">
                  <c:v>45597</c:v>
                </c:pt>
                <c:pt idx="226">
                  <c:v>45596</c:v>
                </c:pt>
                <c:pt idx="227">
                  <c:v>45595</c:v>
                </c:pt>
                <c:pt idx="228">
                  <c:v>45594</c:v>
                </c:pt>
                <c:pt idx="229">
                  <c:v>45593</c:v>
                </c:pt>
                <c:pt idx="230">
                  <c:v>45590</c:v>
                </c:pt>
                <c:pt idx="231">
                  <c:v>45589</c:v>
                </c:pt>
                <c:pt idx="232">
                  <c:v>45588</c:v>
                </c:pt>
                <c:pt idx="233">
                  <c:v>45587</c:v>
                </c:pt>
                <c:pt idx="234">
                  <c:v>45586</c:v>
                </c:pt>
                <c:pt idx="235">
                  <c:v>45583</c:v>
                </c:pt>
                <c:pt idx="236">
                  <c:v>45582</c:v>
                </c:pt>
                <c:pt idx="237">
                  <c:v>45581</c:v>
                </c:pt>
                <c:pt idx="238">
                  <c:v>45580</c:v>
                </c:pt>
                <c:pt idx="239">
                  <c:v>45579</c:v>
                </c:pt>
                <c:pt idx="240">
                  <c:v>45576</c:v>
                </c:pt>
                <c:pt idx="241">
                  <c:v>45575</c:v>
                </c:pt>
                <c:pt idx="242">
                  <c:v>45574</c:v>
                </c:pt>
                <c:pt idx="243">
                  <c:v>45573</c:v>
                </c:pt>
                <c:pt idx="244">
                  <c:v>45572</c:v>
                </c:pt>
                <c:pt idx="245">
                  <c:v>45569</c:v>
                </c:pt>
                <c:pt idx="246">
                  <c:v>45568</c:v>
                </c:pt>
                <c:pt idx="247">
                  <c:v>45566</c:v>
                </c:pt>
                <c:pt idx="248">
                  <c:v>45565</c:v>
                </c:pt>
                <c:pt idx="249">
                  <c:v>45562</c:v>
                </c:pt>
                <c:pt idx="250">
                  <c:v>45561</c:v>
                </c:pt>
                <c:pt idx="251">
                  <c:v>45560</c:v>
                </c:pt>
                <c:pt idx="252">
                  <c:v>45559</c:v>
                </c:pt>
                <c:pt idx="253">
                  <c:v>45558</c:v>
                </c:pt>
                <c:pt idx="254">
                  <c:v>45555</c:v>
                </c:pt>
                <c:pt idx="255">
                  <c:v>45554</c:v>
                </c:pt>
                <c:pt idx="256">
                  <c:v>45553</c:v>
                </c:pt>
                <c:pt idx="257">
                  <c:v>45552</c:v>
                </c:pt>
                <c:pt idx="258">
                  <c:v>45551</c:v>
                </c:pt>
                <c:pt idx="259">
                  <c:v>45548</c:v>
                </c:pt>
                <c:pt idx="260">
                  <c:v>45547</c:v>
                </c:pt>
                <c:pt idx="261">
                  <c:v>45546</c:v>
                </c:pt>
                <c:pt idx="262">
                  <c:v>45545</c:v>
                </c:pt>
                <c:pt idx="263">
                  <c:v>45544</c:v>
                </c:pt>
                <c:pt idx="264">
                  <c:v>45541</c:v>
                </c:pt>
                <c:pt idx="265">
                  <c:v>45540</c:v>
                </c:pt>
                <c:pt idx="266">
                  <c:v>45539</c:v>
                </c:pt>
                <c:pt idx="267">
                  <c:v>45538</c:v>
                </c:pt>
                <c:pt idx="268">
                  <c:v>45537</c:v>
                </c:pt>
                <c:pt idx="269">
                  <c:v>45534</c:v>
                </c:pt>
                <c:pt idx="270">
                  <c:v>45533</c:v>
                </c:pt>
                <c:pt idx="271">
                  <c:v>45532</c:v>
                </c:pt>
                <c:pt idx="272">
                  <c:v>45531</c:v>
                </c:pt>
                <c:pt idx="273">
                  <c:v>45530</c:v>
                </c:pt>
                <c:pt idx="274">
                  <c:v>45527</c:v>
                </c:pt>
                <c:pt idx="275">
                  <c:v>45526</c:v>
                </c:pt>
                <c:pt idx="276">
                  <c:v>45525</c:v>
                </c:pt>
                <c:pt idx="277">
                  <c:v>45524</c:v>
                </c:pt>
                <c:pt idx="278">
                  <c:v>45523</c:v>
                </c:pt>
                <c:pt idx="279">
                  <c:v>45520</c:v>
                </c:pt>
                <c:pt idx="280">
                  <c:v>45518</c:v>
                </c:pt>
                <c:pt idx="281">
                  <c:v>45517</c:v>
                </c:pt>
                <c:pt idx="282">
                  <c:v>45516</c:v>
                </c:pt>
                <c:pt idx="283">
                  <c:v>45513</c:v>
                </c:pt>
                <c:pt idx="284">
                  <c:v>45512</c:v>
                </c:pt>
                <c:pt idx="285">
                  <c:v>45511</c:v>
                </c:pt>
                <c:pt idx="286">
                  <c:v>45510</c:v>
                </c:pt>
                <c:pt idx="287">
                  <c:v>45509</c:v>
                </c:pt>
                <c:pt idx="288">
                  <c:v>45506</c:v>
                </c:pt>
                <c:pt idx="289">
                  <c:v>45505</c:v>
                </c:pt>
                <c:pt idx="290">
                  <c:v>45504</c:v>
                </c:pt>
                <c:pt idx="291">
                  <c:v>45503</c:v>
                </c:pt>
                <c:pt idx="292">
                  <c:v>45502</c:v>
                </c:pt>
                <c:pt idx="293">
                  <c:v>45499</c:v>
                </c:pt>
                <c:pt idx="294">
                  <c:v>45498</c:v>
                </c:pt>
                <c:pt idx="295">
                  <c:v>45497</c:v>
                </c:pt>
                <c:pt idx="296">
                  <c:v>45496</c:v>
                </c:pt>
                <c:pt idx="297">
                  <c:v>45495</c:v>
                </c:pt>
                <c:pt idx="298">
                  <c:v>45492</c:v>
                </c:pt>
                <c:pt idx="299">
                  <c:v>45491</c:v>
                </c:pt>
                <c:pt idx="300">
                  <c:v>45489</c:v>
                </c:pt>
                <c:pt idx="301">
                  <c:v>45488</c:v>
                </c:pt>
                <c:pt idx="302">
                  <c:v>45485</c:v>
                </c:pt>
                <c:pt idx="303">
                  <c:v>45484</c:v>
                </c:pt>
                <c:pt idx="304">
                  <c:v>45483</c:v>
                </c:pt>
                <c:pt idx="305">
                  <c:v>45482</c:v>
                </c:pt>
                <c:pt idx="306">
                  <c:v>45481</c:v>
                </c:pt>
                <c:pt idx="307">
                  <c:v>45478</c:v>
                </c:pt>
                <c:pt idx="308">
                  <c:v>45477</c:v>
                </c:pt>
                <c:pt idx="309">
                  <c:v>45476</c:v>
                </c:pt>
                <c:pt idx="310">
                  <c:v>45475</c:v>
                </c:pt>
                <c:pt idx="311">
                  <c:v>45474</c:v>
                </c:pt>
                <c:pt idx="312">
                  <c:v>45471</c:v>
                </c:pt>
                <c:pt idx="313">
                  <c:v>45470</c:v>
                </c:pt>
                <c:pt idx="314">
                  <c:v>45469</c:v>
                </c:pt>
                <c:pt idx="315">
                  <c:v>45468</c:v>
                </c:pt>
                <c:pt idx="316">
                  <c:v>45467</c:v>
                </c:pt>
                <c:pt idx="317">
                  <c:v>45464</c:v>
                </c:pt>
                <c:pt idx="318">
                  <c:v>45463</c:v>
                </c:pt>
                <c:pt idx="319">
                  <c:v>45462</c:v>
                </c:pt>
                <c:pt idx="320">
                  <c:v>45461</c:v>
                </c:pt>
                <c:pt idx="321">
                  <c:v>45457</c:v>
                </c:pt>
                <c:pt idx="322">
                  <c:v>45456</c:v>
                </c:pt>
                <c:pt idx="323">
                  <c:v>45455</c:v>
                </c:pt>
                <c:pt idx="324">
                  <c:v>45454</c:v>
                </c:pt>
                <c:pt idx="325">
                  <c:v>45453</c:v>
                </c:pt>
                <c:pt idx="326">
                  <c:v>45450</c:v>
                </c:pt>
                <c:pt idx="327">
                  <c:v>45449</c:v>
                </c:pt>
                <c:pt idx="328">
                  <c:v>45448</c:v>
                </c:pt>
                <c:pt idx="329">
                  <c:v>45447</c:v>
                </c:pt>
                <c:pt idx="330">
                  <c:v>45446</c:v>
                </c:pt>
                <c:pt idx="331">
                  <c:v>45443</c:v>
                </c:pt>
                <c:pt idx="332">
                  <c:v>45442</c:v>
                </c:pt>
                <c:pt idx="333">
                  <c:v>45441</c:v>
                </c:pt>
                <c:pt idx="334">
                  <c:v>45440</c:v>
                </c:pt>
                <c:pt idx="335">
                  <c:v>45439</c:v>
                </c:pt>
                <c:pt idx="336">
                  <c:v>45436</c:v>
                </c:pt>
                <c:pt idx="337">
                  <c:v>45435</c:v>
                </c:pt>
                <c:pt idx="338">
                  <c:v>45434</c:v>
                </c:pt>
                <c:pt idx="339">
                  <c:v>45433</c:v>
                </c:pt>
                <c:pt idx="340">
                  <c:v>45430</c:v>
                </c:pt>
                <c:pt idx="341">
                  <c:v>45429</c:v>
                </c:pt>
                <c:pt idx="342">
                  <c:v>45428</c:v>
                </c:pt>
                <c:pt idx="343">
                  <c:v>45427</c:v>
                </c:pt>
                <c:pt idx="344">
                  <c:v>45426</c:v>
                </c:pt>
                <c:pt idx="345">
                  <c:v>45425</c:v>
                </c:pt>
                <c:pt idx="346">
                  <c:v>45422</c:v>
                </c:pt>
                <c:pt idx="347">
                  <c:v>45421</c:v>
                </c:pt>
                <c:pt idx="348">
                  <c:v>45420</c:v>
                </c:pt>
                <c:pt idx="349">
                  <c:v>45419</c:v>
                </c:pt>
                <c:pt idx="350">
                  <c:v>45418</c:v>
                </c:pt>
                <c:pt idx="351">
                  <c:v>45415</c:v>
                </c:pt>
                <c:pt idx="352">
                  <c:v>45414</c:v>
                </c:pt>
                <c:pt idx="353">
                  <c:v>45412</c:v>
                </c:pt>
                <c:pt idx="354">
                  <c:v>45411</c:v>
                </c:pt>
                <c:pt idx="355">
                  <c:v>45408</c:v>
                </c:pt>
                <c:pt idx="356">
                  <c:v>45407</c:v>
                </c:pt>
                <c:pt idx="357">
                  <c:v>45406</c:v>
                </c:pt>
                <c:pt idx="358">
                  <c:v>45405</c:v>
                </c:pt>
                <c:pt idx="359">
                  <c:v>45404</c:v>
                </c:pt>
                <c:pt idx="360">
                  <c:v>45401</c:v>
                </c:pt>
                <c:pt idx="361">
                  <c:v>45400</c:v>
                </c:pt>
                <c:pt idx="362">
                  <c:v>45398</c:v>
                </c:pt>
                <c:pt idx="363">
                  <c:v>45397</c:v>
                </c:pt>
                <c:pt idx="364">
                  <c:v>45394</c:v>
                </c:pt>
                <c:pt idx="365">
                  <c:v>45392</c:v>
                </c:pt>
                <c:pt idx="366">
                  <c:v>45391</c:v>
                </c:pt>
                <c:pt idx="367">
                  <c:v>45390</c:v>
                </c:pt>
                <c:pt idx="368">
                  <c:v>45387</c:v>
                </c:pt>
                <c:pt idx="369">
                  <c:v>45386</c:v>
                </c:pt>
                <c:pt idx="370">
                  <c:v>45385</c:v>
                </c:pt>
                <c:pt idx="371">
                  <c:v>45384</c:v>
                </c:pt>
                <c:pt idx="372">
                  <c:v>45383</c:v>
                </c:pt>
                <c:pt idx="373">
                  <c:v>45379</c:v>
                </c:pt>
                <c:pt idx="374">
                  <c:v>45378</c:v>
                </c:pt>
                <c:pt idx="375">
                  <c:v>45377</c:v>
                </c:pt>
                <c:pt idx="376">
                  <c:v>45373</c:v>
                </c:pt>
                <c:pt idx="377">
                  <c:v>45372</c:v>
                </c:pt>
                <c:pt idx="378">
                  <c:v>45371</c:v>
                </c:pt>
                <c:pt idx="379">
                  <c:v>45370</c:v>
                </c:pt>
                <c:pt idx="380">
                  <c:v>45369</c:v>
                </c:pt>
                <c:pt idx="381">
                  <c:v>45366</c:v>
                </c:pt>
                <c:pt idx="382">
                  <c:v>45365</c:v>
                </c:pt>
                <c:pt idx="383">
                  <c:v>45364</c:v>
                </c:pt>
                <c:pt idx="384">
                  <c:v>45363</c:v>
                </c:pt>
                <c:pt idx="385">
                  <c:v>45362</c:v>
                </c:pt>
                <c:pt idx="386">
                  <c:v>45358</c:v>
                </c:pt>
                <c:pt idx="387">
                  <c:v>45357</c:v>
                </c:pt>
                <c:pt idx="388">
                  <c:v>45356</c:v>
                </c:pt>
                <c:pt idx="389">
                  <c:v>45355</c:v>
                </c:pt>
                <c:pt idx="390">
                  <c:v>45353</c:v>
                </c:pt>
                <c:pt idx="391">
                  <c:v>45352</c:v>
                </c:pt>
                <c:pt idx="392">
                  <c:v>45351</c:v>
                </c:pt>
                <c:pt idx="393">
                  <c:v>45350</c:v>
                </c:pt>
                <c:pt idx="394">
                  <c:v>45349</c:v>
                </c:pt>
                <c:pt idx="395">
                  <c:v>45348</c:v>
                </c:pt>
                <c:pt idx="396">
                  <c:v>45345</c:v>
                </c:pt>
                <c:pt idx="397">
                  <c:v>45344</c:v>
                </c:pt>
                <c:pt idx="398">
                  <c:v>45343</c:v>
                </c:pt>
                <c:pt idx="399">
                  <c:v>45342</c:v>
                </c:pt>
                <c:pt idx="400">
                  <c:v>45341</c:v>
                </c:pt>
                <c:pt idx="401">
                  <c:v>45338</c:v>
                </c:pt>
                <c:pt idx="402">
                  <c:v>45337</c:v>
                </c:pt>
                <c:pt idx="403">
                  <c:v>45336</c:v>
                </c:pt>
                <c:pt idx="404">
                  <c:v>45335</c:v>
                </c:pt>
                <c:pt idx="405">
                  <c:v>45334</c:v>
                </c:pt>
                <c:pt idx="406">
                  <c:v>45331</c:v>
                </c:pt>
                <c:pt idx="407">
                  <c:v>45330</c:v>
                </c:pt>
                <c:pt idx="408">
                  <c:v>45329</c:v>
                </c:pt>
                <c:pt idx="409">
                  <c:v>45328</c:v>
                </c:pt>
                <c:pt idx="410">
                  <c:v>45327</c:v>
                </c:pt>
                <c:pt idx="411">
                  <c:v>45324</c:v>
                </c:pt>
                <c:pt idx="412">
                  <c:v>45323</c:v>
                </c:pt>
                <c:pt idx="413">
                  <c:v>45322</c:v>
                </c:pt>
                <c:pt idx="414">
                  <c:v>45321</c:v>
                </c:pt>
                <c:pt idx="415">
                  <c:v>45320</c:v>
                </c:pt>
                <c:pt idx="416">
                  <c:v>45316</c:v>
                </c:pt>
                <c:pt idx="417">
                  <c:v>45315</c:v>
                </c:pt>
                <c:pt idx="418">
                  <c:v>45314</c:v>
                </c:pt>
                <c:pt idx="419">
                  <c:v>45311</c:v>
                </c:pt>
                <c:pt idx="420">
                  <c:v>45310</c:v>
                </c:pt>
                <c:pt idx="421">
                  <c:v>45309</c:v>
                </c:pt>
                <c:pt idx="422">
                  <c:v>45308</c:v>
                </c:pt>
                <c:pt idx="423">
                  <c:v>45307</c:v>
                </c:pt>
                <c:pt idx="424">
                  <c:v>45306</c:v>
                </c:pt>
                <c:pt idx="425">
                  <c:v>45303</c:v>
                </c:pt>
                <c:pt idx="426">
                  <c:v>45302</c:v>
                </c:pt>
                <c:pt idx="427">
                  <c:v>45301</c:v>
                </c:pt>
                <c:pt idx="428">
                  <c:v>45300</c:v>
                </c:pt>
                <c:pt idx="429">
                  <c:v>45299</c:v>
                </c:pt>
                <c:pt idx="430">
                  <c:v>45296</c:v>
                </c:pt>
                <c:pt idx="431">
                  <c:v>45295</c:v>
                </c:pt>
                <c:pt idx="432">
                  <c:v>45294</c:v>
                </c:pt>
                <c:pt idx="433">
                  <c:v>45293</c:v>
                </c:pt>
                <c:pt idx="434">
                  <c:v>45292</c:v>
                </c:pt>
                <c:pt idx="435">
                  <c:v>45289</c:v>
                </c:pt>
                <c:pt idx="436">
                  <c:v>45288</c:v>
                </c:pt>
                <c:pt idx="437">
                  <c:v>45287</c:v>
                </c:pt>
                <c:pt idx="438">
                  <c:v>45286</c:v>
                </c:pt>
                <c:pt idx="439">
                  <c:v>45282</c:v>
                </c:pt>
                <c:pt idx="440">
                  <c:v>45281</c:v>
                </c:pt>
                <c:pt idx="441">
                  <c:v>45280</c:v>
                </c:pt>
                <c:pt idx="442">
                  <c:v>45279</c:v>
                </c:pt>
                <c:pt idx="443">
                  <c:v>45278</c:v>
                </c:pt>
                <c:pt idx="444">
                  <c:v>45275</c:v>
                </c:pt>
                <c:pt idx="445">
                  <c:v>45274</c:v>
                </c:pt>
                <c:pt idx="446">
                  <c:v>45273</c:v>
                </c:pt>
                <c:pt idx="447">
                  <c:v>45272</c:v>
                </c:pt>
                <c:pt idx="448">
                  <c:v>45271</c:v>
                </c:pt>
                <c:pt idx="449">
                  <c:v>45268</c:v>
                </c:pt>
                <c:pt idx="450">
                  <c:v>45267</c:v>
                </c:pt>
                <c:pt idx="451">
                  <c:v>45266</c:v>
                </c:pt>
                <c:pt idx="452">
                  <c:v>45265</c:v>
                </c:pt>
                <c:pt idx="453">
                  <c:v>45264</c:v>
                </c:pt>
                <c:pt idx="454">
                  <c:v>45261</c:v>
                </c:pt>
                <c:pt idx="455">
                  <c:v>45260</c:v>
                </c:pt>
                <c:pt idx="456">
                  <c:v>45259</c:v>
                </c:pt>
                <c:pt idx="457">
                  <c:v>45258</c:v>
                </c:pt>
                <c:pt idx="458">
                  <c:v>45254</c:v>
                </c:pt>
                <c:pt idx="459">
                  <c:v>45253</c:v>
                </c:pt>
                <c:pt idx="460">
                  <c:v>45252</c:v>
                </c:pt>
                <c:pt idx="461">
                  <c:v>45251</c:v>
                </c:pt>
                <c:pt idx="462">
                  <c:v>45250</c:v>
                </c:pt>
                <c:pt idx="463">
                  <c:v>45247</c:v>
                </c:pt>
                <c:pt idx="464">
                  <c:v>45246</c:v>
                </c:pt>
                <c:pt idx="465">
                  <c:v>45245</c:v>
                </c:pt>
                <c:pt idx="466">
                  <c:v>45243</c:v>
                </c:pt>
                <c:pt idx="467">
                  <c:v>45242</c:v>
                </c:pt>
                <c:pt idx="468">
                  <c:v>45240</c:v>
                </c:pt>
                <c:pt idx="469">
                  <c:v>45239</c:v>
                </c:pt>
                <c:pt idx="470">
                  <c:v>45238</c:v>
                </c:pt>
                <c:pt idx="471">
                  <c:v>45237</c:v>
                </c:pt>
                <c:pt idx="472">
                  <c:v>45236</c:v>
                </c:pt>
                <c:pt idx="473">
                  <c:v>45233</c:v>
                </c:pt>
                <c:pt idx="474">
                  <c:v>45232</c:v>
                </c:pt>
                <c:pt idx="475">
                  <c:v>45231</c:v>
                </c:pt>
                <c:pt idx="476">
                  <c:v>45230</c:v>
                </c:pt>
                <c:pt idx="477">
                  <c:v>45229</c:v>
                </c:pt>
                <c:pt idx="478">
                  <c:v>45226</c:v>
                </c:pt>
                <c:pt idx="479">
                  <c:v>45225</c:v>
                </c:pt>
                <c:pt idx="480">
                  <c:v>45224</c:v>
                </c:pt>
                <c:pt idx="481">
                  <c:v>45222</c:v>
                </c:pt>
                <c:pt idx="482">
                  <c:v>45219</c:v>
                </c:pt>
                <c:pt idx="483">
                  <c:v>45218</c:v>
                </c:pt>
                <c:pt idx="484">
                  <c:v>45217</c:v>
                </c:pt>
                <c:pt idx="485">
                  <c:v>45216</c:v>
                </c:pt>
                <c:pt idx="486">
                  <c:v>45215</c:v>
                </c:pt>
                <c:pt idx="487">
                  <c:v>45212</c:v>
                </c:pt>
                <c:pt idx="488">
                  <c:v>45211</c:v>
                </c:pt>
                <c:pt idx="489">
                  <c:v>45210</c:v>
                </c:pt>
                <c:pt idx="490">
                  <c:v>45209</c:v>
                </c:pt>
                <c:pt idx="491">
                  <c:v>45208</c:v>
                </c:pt>
                <c:pt idx="492">
                  <c:v>45205</c:v>
                </c:pt>
                <c:pt idx="493">
                  <c:v>45204</c:v>
                </c:pt>
                <c:pt idx="494">
                  <c:v>45203</c:v>
                </c:pt>
                <c:pt idx="495">
                  <c:v>45202</c:v>
                </c:pt>
                <c:pt idx="496">
                  <c:v>45198</c:v>
                </c:pt>
                <c:pt idx="497">
                  <c:v>45198</c:v>
                </c:pt>
                <c:pt idx="498">
                  <c:v>45197</c:v>
                </c:pt>
                <c:pt idx="499">
                  <c:v>45196</c:v>
                </c:pt>
                <c:pt idx="500">
                  <c:v>45195</c:v>
                </c:pt>
                <c:pt idx="501">
                  <c:v>45194</c:v>
                </c:pt>
                <c:pt idx="502">
                  <c:v>45191</c:v>
                </c:pt>
                <c:pt idx="503">
                  <c:v>45190</c:v>
                </c:pt>
                <c:pt idx="504">
                  <c:v>45189</c:v>
                </c:pt>
                <c:pt idx="505">
                  <c:v>45187</c:v>
                </c:pt>
                <c:pt idx="506">
                  <c:v>45184</c:v>
                </c:pt>
                <c:pt idx="507">
                  <c:v>45183</c:v>
                </c:pt>
                <c:pt idx="508">
                  <c:v>45182</c:v>
                </c:pt>
                <c:pt idx="509">
                  <c:v>45181</c:v>
                </c:pt>
                <c:pt idx="510">
                  <c:v>45180</c:v>
                </c:pt>
                <c:pt idx="511">
                  <c:v>45177</c:v>
                </c:pt>
                <c:pt idx="512">
                  <c:v>45176</c:v>
                </c:pt>
                <c:pt idx="513">
                  <c:v>45175</c:v>
                </c:pt>
                <c:pt idx="514">
                  <c:v>45174</c:v>
                </c:pt>
                <c:pt idx="515">
                  <c:v>45173</c:v>
                </c:pt>
                <c:pt idx="516">
                  <c:v>45170</c:v>
                </c:pt>
                <c:pt idx="517">
                  <c:v>45169</c:v>
                </c:pt>
                <c:pt idx="518">
                  <c:v>45168</c:v>
                </c:pt>
                <c:pt idx="519">
                  <c:v>45167</c:v>
                </c:pt>
                <c:pt idx="520">
                  <c:v>45166</c:v>
                </c:pt>
                <c:pt idx="521">
                  <c:v>45163</c:v>
                </c:pt>
                <c:pt idx="522">
                  <c:v>45162</c:v>
                </c:pt>
                <c:pt idx="523">
                  <c:v>45161</c:v>
                </c:pt>
                <c:pt idx="524">
                  <c:v>45160</c:v>
                </c:pt>
                <c:pt idx="525">
                  <c:v>45159</c:v>
                </c:pt>
                <c:pt idx="526">
                  <c:v>45156</c:v>
                </c:pt>
                <c:pt idx="527">
                  <c:v>45155</c:v>
                </c:pt>
                <c:pt idx="528">
                  <c:v>45154</c:v>
                </c:pt>
                <c:pt idx="529">
                  <c:v>45152</c:v>
                </c:pt>
                <c:pt idx="530">
                  <c:v>45149</c:v>
                </c:pt>
                <c:pt idx="531">
                  <c:v>45148</c:v>
                </c:pt>
                <c:pt idx="532">
                  <c:v>45147</c:v>
                </c:pt>
                <c:pt idx="533">
                  <c:v>45146</c:v>
                </c:pt>
                <c:pt idx="534">
                  <c:v>45145</c:v>
                </c:pt>
                <c:pt idx="535">
                  <c:v>45142</c:v>
                </c:pt>
                <c:pt idx="536">
                  <c:v>45141</c:v>
                </c:pt>
                <c:pt idx="537">
                  <c:v>45140</c:v>
                </c:pt>
                <c:pt idx="538">
                  <c:v>45139</c:v>
                </c:pt>
                <c:pt idx="539">
                  <c:v>45138</c:v>
                </c:pt>
                <c:pt idx="540">
                  <c:v>45135</c:v>
                </c:pt>
                <c:pt idx="541">
                  <c:v>45134</c:v>
                </c:pt>
                <c:pt idx="542">
                  <c:v>45133</c:v>
                </c:pt>
                <c:pt idx="543">
                  <c:v>45132</c:v>
                </c:pt>
                <c:pt idx="544">
                  <c:v>45131</c:v>
                </c:pt>
                <c:pt idx="545">
                  <c:v>45128</c:v>
                </c:pt>
                <c:pt idx="546">
                  <c:v>45127</c:v>
                </c:pt>
                <c:pt idx="547">
                  <c:v>45126</c:v>
                </c:pt>
                <c:pt idx="548">
                  <c:v>45125</c:v>
                </c:pt>
                <c:pt idx="549">
                  <c:v>45124</c:v>
                </c:pt>
                <c:pt idx="550">
                  <c:v>45121</c:v>
                </c:pt>
                <c:pt idx="551">
                  <c:v>45120</c:v>
                </c:pt>
                <c:pt idx="552">
                  <c:v>45119</c:v>
                </c:pt>
                <c:pt idx="553">
                  <c:v>45118</c:v>
                </c:pt>
                <c:pt idx="554">
                  <c:v>45117</c:v>
                </c:pt>
                <c:pt idx="555">
                  <c:v>45114</c:v>
                </c:pt>
                <c:pt idx="556">
                  <c:v>45113</c:v>
                </c:pt>
                <c:pt idx="557">
                  <c:v>45112</c:v>
                </c:pt>
                <c:pt idx="558">
                  <c:v>45111</c:v>
                </c:pt>
                <c:pt idx="559">
                  <c:v>45110</c:v>
                </c:pt>
                <c:pt idx="560">
                  <c:v>45107</c:v>
                </c:pt>
                <c:pt idx="561">
                  <c:v>45105</c:v>
                </c:pt>
                <c:pt idx="562">
                  <c:v>45104</c:v>
                </c:pt>
                <c:pt idx="563">
                  <c:v>45103</c:v>
                </c:pt>
                <c:pt idx="564">
                  <c:v>45100</c:v>
                </c:pt>
                <c:pt idx="565">
                  <c:v>45099</c:v>
                </c:pt>
                <c:pt idx="566">
                  <c:v>45098</c:v>
                </c:pt>
                <c:pt idx="567">
                  <c:v>45097</c:v>
                </c:pt>
                <c:pt idx="568">
                  <c:v>45096</c:v>
                </c:pt>
                <c:pt idx="569">
                  <c:v>45093</c:v>
                </c:pt>
                <c:pt idx="570">
                  <c:v>45092</c:v>
                </c:pt>
                <c:pt idx="571">
                  <c:v>45091</c:v>
                </c:pt>
                <c:pt idx="572">
                  <c:v>45090</c:v>
                </c:pt>
                <c:pt idx="573">
                  <c:v>45089</c:v>
                </c:pt>
                <c:pt idx="574">
                  <c:v>45086</c:v>
                </c:pt>
                <c:pt idx="575">
                  <c:v>45085</c:v>
                </c:pt>
                <c:pt idx="576">
                  <c:v>45084</c:v>
                </c:pt>
                <c:pt idx="577">
                  <c:v>45083</c:v>
                </c:pt>
                <c:pt idx="578">
                  <c:v>45082</c:v>
                </c:pt>
                <c:pt idx="579">
                  <c:v>45079</c:v>
                </c:pt>
                <c:pt idx="580">
                  <c:v>45078</c:v>
                </c:pt>
                <c:pt idx="581">
                  <c:v>45077</c:v>
                </c:pt>
                <c:pt idx="582">
                  <c:v>45076</c:v>
                </c:pt>
                <c:pt idx="583">
                  <c:v>45075</c:v>
                </c:pt>
                <c:pt idx="584">
                  <c:v>45072</c:v>
                </c:pt>
                <c:pt idx="585">
                  <c:v>45071</c:v>
                </c:pt>
                <c:pt idx="586">
                  <c:v>45070</c:v>
                </c:pt>
                <c:pt idx="587">
                  <c:v>45069</c:v>
                </c:pt>
                <c:pt idx="588">
                  <c:v>45068</c:v>
                </c:pt>
                <c:pt idx="589">
                  <c:v>45065</c:v>
                </c:pt>
                <c:pt idx="590">
                  <c:v>45064</c:v>
                </c:pt>
                <c:pt idx="591">
                  <c:v>45063</c:v>
                </c:pt>
                <c:pt idx="592">
                  <c:v>45062</c:v>
                </c:pt>
                <c:pt idx="593">
                  <c:v>45061</c:v>
                </c:pt>
                <c:pt idx="594">
                  <c:v>45058</c:v>
                </c:pt>
                <c:pt idx="595">
                  <c:v>45057</c:v>
                </c:pt>
                <c:pt idx="596">
                  <c:v>45056</c:v>
                </c:pt>
                <c:pt idx="597">
                  <c:v>45055</c:v>
                </c:pt>
                <c:pt idx="598">
                  <c:v>45054</c:v>
                </c:pt>
                <c:pt idx="599">
                  <c:v>45051</c:v>
                </c:pt>
                <c:pt idx="600">
                  <c:v>45050</c:v>
                </c:pt>
                <c:pt idx="601">
                  <c:v>45049</c:v>
                </c:pt>
                <c:pt idx="602">
                  <c:v>45048</c:v>
                </c:pt>
                <c:pt idx="603">
                  <c:v>45044</c:v>
                </c:pt>
                <c:pt idx="604">
                  <c:v>45043</c:v>
                </c:pt>
                <c:pt idx="605">
                  <c:v>45042</c:v>
                </c:pt>
                <c:pt idx="606">
                  <c:v>45041</c:v>
                </c:pt>
                <c:pt idx="607">
                  <c:v>45040</c:v>
                </c:pt>
                <c:pt idx="608">
                  <c:v>45037</c:v>
                </c:pt>
                <c:pt idx="609">
                  <c:v>45036</c:v>
                </c:pt>
                <c:pt idx="610">
                  <c:v>45035</c:v>
                </c:pt>
                <c:pt idx="611">
                  <c:v>45034</c:v>
                </c:pt>
                <c:pt idx="612">
                  <c:v>45033</c:v>
                </c:pt>
                <c:pt idx="613">
                  <c:v>45029</c:v>
                </c:pt>
                <c:pt idx="614">
                  <c:v>45028</c:v>
                </c:pt>
                <c:pt idx="615">
                  <c:v>45027</c:v>
                </c:pt>
                <c:pt idx="616">
                  <c:v>45026</c:v>
                </c:pt>
                <c:pt idx="617">
                  <c:v>45022</c:v>
                </c:pt>
                <c:pt idx="618">
                  <c:v>45021</c:v>
                </c:pt>
                <c:pt idx="619">
                  <c:v>45019</c:v>
                </c:pt>
                <c:pt idx="620">
                  <c:v>45016</c:v>
                </c:pt>
                <c:pt idx="621">
                  <c:v>45014</c:v>
                </c:pt>
                <c:pt idx="622">
                  <c:v>45013</c:v>
                </c:pt>
                <c:pt idx="623">
                  <c:v>45012</c:v>
                </c:pt>
                <c:pt idx="624">
                  <c:v>45009</c:v>
                </c:pt>
                <c:pt idx="625">
                  <c:v>45008</c:v>
                </c:pt>
                <c:pt idx="626">
                  <c:v>45007</c:v>
                </c:pt>
                <c:pt idx="627">
                  <c:v>45006</c:v>
                </c:pt>
                <c:pt idx="628">
                  <c:v>45005</c:v>
                </c:pt>
                <c:pt idx="629">
                  <c:v>45002</c:v>
                </c:pt>
                <c:pt idx="630">
                  <c:v>45001</c:v>
                </c:pt>
                <c:pt idx="631">
                  <c:v>45000</c:v>
                </c:pt>
                <c:pt idx="632">
                  <c:v>44999</c:v>
                </c:pt>
                <c:pt idx="633">
                  <c:v>44998</c:v>
                </c:pt>
                <c:pt idx="634">
                  <c:v>44995</c:v>
                </c:pt>
                <c:pt idx="635">
                  <c:v>44994</c:v>
                </c:pt>
                <c:pt idx="636">
                  <c:v>44993</c:v>
                </c:pt>
                <c:pt idx="637">
                  <c:v>44991</c:v>
                </c:pt>
                <c:pt idx="638">
                  <c:v>44988</c:v>
                </c:pt>
                <c:pt idx="639">
                  <c:v>44987</c:v>
                </c:pt>
                <c:pt idx="640">
                  <c:v>44986</c:v>
                </c:pt>
                <c:pt idx="641">
                  <c:v>44985</c:v>
                </c:pt>
                <c:pt idx="642">
                  <c:v>44984</c:v>
                </c:pt>
                <c:pt idx="643">
                  <c:v>44981</c:v>
                </c:pt>
                <c:pt idx="644">
                  <c:v>44980</c:v>
                </c:pt>
                <c:pt idx="645">
                  <c:v>44979</c:v>
                </c:pt>
                <c:pt idx="646">
                  <c:v>44978</c:v>
                </c:pt>
                <c:pt idx="647">
                  <c:v>44977</c:v>
                </c:pt>
                <c:pt idx="648">
                  <c:v>44974</c:v>
                </c:pt>
                <c:pt idx="649">
                  <c:v>44973</c:v>
                </c:pt>
                <c:pt idx="650">
                  <c:v>44972</c:v>
                </c:pt>
                <c:pt idx="651">
                  <c:v>44971</c:v>
                </c:pt>
                <c:pt idx="652">
                  <c:v>44970</c:v>
                </c:pt>
                <c:pt idx="653">
                  <c:v>44967</c:v>
                </c:pt>
                <c:pt idx="654">
                  <c:v>44966</c:v>
                </c:pt>
                <c:pt idx="655">
                  <c:v>44965</c:v>
                </c:pt>
                <c:pt idx="656">
                  <c:v>44964</c:v>
                </c:pt>
                <c:pt idx="657">
                  <c:v>44963</c:v>
                </c:pt>
                <c:pt idx="658">
                  <c:v>44960</c:v>
                </c:pt>
                <c:pt idx="659">
                  <c:v>44959</c:v>
                </c:pt>
                <c:pt idx="660">
                  <c:v>44958</c:v>
                </c:pt>
                <c:pt idx="661">
                  <c:v>44957</c:v>
                </c:pt>
                <c:pt idx="662">
                  <c:v>44956</c:v>
                </c:pt>
                <c:pt idx="663">
                  <c:v>44953</c:v>
                </c:pt>
                <c:pt idx="664">
                  <c:v>44951</c:v>
                </c:pt>
                <c:pt idx="665">
                  <c:v>44950</c:v>
                </c:pt>
                <c:pt idx="666">
                  <c:v>44949</c:v>
                </c:pt>
                <c:pt idx="667">
                  <c:v>44946</c:v>
                </c:pt>
                <c:pt idx="668">
                  <c:v>44945</c:v>
                </c:pt>
                <c:pt idx="669">
                  <c:v>44944</c:v>
                </c:pt>
                <c:pt idx="670">
                  <c:v>44943</c:v>
                </c:pt>
                <c:pt idx="671">
                  <c:v>44942</c:v>
                </c:pt>
                <c:pt idx="672">
                  <c:v>44939</c:v>
                </c:pt>
                <c:pt idx="673">
                  <c:v>44938</c:v>
                </c:pt>
                <c:pt idx="674">
                  <c:v>44937</c:v>
                </c:pt>
                <c:pt idx="675">
                  <c:v>44936</c:v>
                </c:pt>
                <c:pt idx="676">
                  <c:v>44935</c:v>
                </c:pt>
                <c:pt idx="677">
                  <c:v>44932</c:v>
                </c:pt>
                <c:pt idx="678">
                  <c:v>44931</c:v>
                </c:pt>
                <c:pt idx="679">
                  <c:v>44930</c:v>
                </c:pt>
                <c:pt idx="680">
                  <c:v>44929</c:v>
                </c:pt>
                <c:pt idx="681">
                  <c:v>44928</c:v>
                </c:pt>
                <c:pt idx="682">
                  <c:v>44925</c:v>
                </c:pt>
                <c:pt idx="683">
                  <c:v>44924</c:v>
                </c:pt>
                <c:pt idx="684">
                  <c:v>44923</c:v>
                </c:pt>
                <c:pt idx="685">
                  <c:v>44922</c:v>
                </c:pt>
                <c:pt idx="686">
                  <c:v>44921</c:v>
                </c:pt>
                <c:pt idx="687">
                  <c:v>44918</c:v>
                </c:pt>
                <c:pt idx="688">
                  <c:v>44917</c:v>
                </c:pt>
                <c:pt idx="689">
                  <c:v>44916</c:v>
                </c:pt>
                <c:pt idx="690">
                  <c:v>44915</c:v>
                </c:pt>
                <c:pt idx="691">
                  <c:v>44914</c:v>
                </c:pt>
                <c:pt idx="692">
                  <c:v>44911</c:v>
                </c:pt>
                <c:pt idx="693">
                  <c:v>44910</c:v>
                </c:pt>
                <c:pt idx="694">
                  <c:v>44909</c:v>
                </c:pt>
                <c:pt idx="695">
                  <c:v>44908</c:v>
                </c:pt>
                <c:pt idx="696">
                  <c:v>44907</c:v>
                </c:pt>
                <c:pt idx="697">
                  <c:v>44904</c:v>
                </c:pt>
                <c:pt idx="698">
                  <c:v>44903</c:v>
                </c:pt>
                <c:pt idx="699">
                  <c:v>44902</c:v>
                </c:pt>
                <c:pt idx="700">
                  <c:v>44901</c:v>
                </c:pt>
                <c:pt idx="701">
                  <c:v>44900</c:v>
                </c:pt>
                <c:pt idx="702">
                  <c:v>44897</c:v>
                </c:pt>
                <c:pt idx="703">
                  <c:v>44896</c:v>
                </c:pt>
                <c:pt idx="704">
                  <c:v>44895</c:v>
                </c:pt>
                <c:pt idx="705">
                  <c:v>44894</c:v>
                </c:pt>
                <c:pt idx="706">
                  <c:v>44893</c:v>
                </c:pt>
                <c:pt idx="707">
                  <c:v>44890</c:v>
                </c:pt>
                <c:pt idx="708">
                  <c:v>44889</c:v>
                </c:pt>
                <c:pt idx="709">
                  <c:v>44888</c:v>
                </c:pt>
                <c:pt idx="710">
                  <c:v>44887</c:v>
                </c:pt>
                <c:pt idx="711">
                  <c:v>44886</c:v>
                </c:pt>
                <c:pt idx="712">
                  <c:v>44883</c:v>
                </c:pt>
                <c:pt idx="713">
                  <c:v>44882</c:v>
                </c:pt>
                <c:pt idx="714">
                  <c:v>44881</c:v>
                </c:pt>
                <c:pt idx="715">
                  <c:v>44880</c:v>
                </c:pt>
                <c:pt idx="716">
                  <c:v>44879</c:v>
                </c:pt>
                <c:pt idx="717">
                  <c:v>44876</c:v>
                </c:pt>
                <c:pt idx="718">
                  <c:v>44875</c:v>
                </c:pt>
                <c:pt idx="719">
                  <c:v>44874</c:v>
                </c:pt>
                <c:pt idx="720">
                  <c:v>44872</c:v>
                </c:pt>
                <c:pt idx="721">
                  <c:v>44869</c:v>
                </c:pt>
                <c:pt idx="722">
                  <c:v>44868</c:v>
                </c:pt>
                <c:pt idx="723">
                  <c:v>44867</c:v>
                </c:pt>
                <c:pt idx="724">
                  <c:v>44866</c:v>
                </c:pt>
                <c:pt idx="725">
                  <c:v>44865</c:v>
                </c:pt>
                <c:pt idx="726">
                  <c:v>44862</c:v>
                </c:pt>
                <c:pt idx="727">
                  <c:v>44861</c:v>
                </c:pt>
                <c:pt idx="728">
                  <c:v>44859</c:v>
                </c:pt>
                <c:pt idx="729">
                  <c:v>44858</c:v>
                </c:pt>
                <c:pt idx="730">
                  <c:v>44855</c:v>
                </c:pt>
                <c:pt idx="731">
                  <c:v>44854</c:v>
                </c:pt>
                <c:pt idx="732">
                  <c:v>44853</c:v>
                </c:pt>
                <c:pt idx="733">
                  <c:v>44852</c:v>
                </c:pt>
                <c:pt idx="734">
                  <c:v>44851</c:v>
                </c:pt>
                <c:pt idx="735">
                  <c:v>44848</c:v>
                </c:pt>
                <c:pt idx="736">
                  <c:v>44847</c:v>
                </c:pt>
                <c:pt idx="737">
                  <c:v>44846</c:v>
                </c:pt>
                <c:pt idx="738">
                  <c:v>44845</c:v>
                </c:pt>
                <c:pt idx="739">
                  <c:v>44844</c:v>
                </c:pt>
                <c:pt idx="740">
                  <c:v>44841</c:v>
                </c:pt>
                <c:pt idx="741">
                  <c:v>44840</c:v>
                </c:pt>
                <c:pt idx="742">
                  <c:v>44838</c:v>
                </c:pt>
                <c:pt idx="743">
                  <c:v>44837</c:v>
                </c:pt>
                <c:pt idx="744">
                  <c:v>44834</c:v>
                </c:pt>
                <c:pt idx="745">
                  <c:v>44833</c:v>
                </c:pt>
                <c:pt idx="746">
                  <c:v>44832</c:v>
                </c:pt>
                <c:pt idx="747">
                  <c:v>44831</c:v>
                </c:pt>
                <c:pt idx="748">
                  <c:v>44830</c:v>
                </c:pt>
                <c:pt idx="749">
                  <c:v>44827</c:v>
                </c:pt>
                <c:pt idx="750">
                  <c:v>44826</c:v>
                </c:pt>
                <c:pt idx="751">
                  <c:v>44825</c:v>
                </c:pt>
                <c:pt idx="752">
                  <c:v>44824</c:v>
                </c:pt>
                <c:pt idx="753">
                  <c:v>44823</c:v>
                </c:pt>
                <c:pt idx="754">
                  <c:v>44820</c:v>
                </c:pt>
                <c:pt idx="755">
                  <c:v>44819</c:v>
                </c:pt>
                <c:pt idx="756">
                  <c:v>44818</c:v>
                </c:pt>
                <c:pt idx="757">
                  <c:v>44817</c:v>
                </c:pt>
                <c:pt idx="758">
                  <c:v>44816</c:v>
                </c:pt>
                <c:pt idx="759">
                  <c:v>44813</c:v>
                </c:pt>
                <c:pt idx="760">
                  <c:v>44812</c:v>
                </c:pt>
                <c:pt idx="761">
                  <c:v>44811</c:v>
                </c:pt>
                <c:pt idx="762">
                  <c:v>44810</c:v>
                </c:pt>
                <c:pt idx="763">
                  <c:v>44809</c:v>
                </c:pt>
                <c:pt idx="764">
                  <c:v>44806</c:v>
                </c:pt>
                <c:pt idx="765">
                  <c:v>44805</c:v>
                </c:pt>
                <c:pt idx="766">
                  <c:v>44803</c:v>
                </c:pt>
                <c:pt idx="767">
                  <c:v>44802</c:v>
                </c:pt>
                <c:pt idx="768">
                  <c:v>44799</c:v>
                </c:pt>
                <c:pt idx="769">
                  <c:v>44798</c:v>
                </c:pt>
                <c:pt idx="770">
                  <c:v>44797</c:v>
                </c:pt>
                <c:pt idx="771">
                  <c:v>44796</c:v>
                </c:pt>
                <c:pt idx="772">
                  <c:v>44795</c:v>
                </c:pt>
                <c:pt idx="773">
                  <c:v>44792</c:v>
                </c:pt>
                <c:pt idx="774">
                  <c:v>44791</c:v>
                </c:pt>
                <c:pt idx="775">
                  <c:v>44790</c:v>
                </c:pt>
                <c:pt idx="776">
                  <c:v>44789</c:v>
                </c:pt>
                <c:pt idx="777">
                  <c:v>44785</c:v>
                </c:pt>
                <c:pt idx="778">
                  <c:v>44784</c:v>
                </c:pt>
                <c:pt idx="779">
                  <c:v>44783</c:v>
                </c:pt>
                <c:pt idx="780">
                  <c:v>44781</c:v>
                </c:pt>
                <c:pt idx="781">
                  <c:v>44778</c:v>
                </c:pt>
                <c:pt idx="782">
                  <c:v>44777</c:v>
                </c:pt>
                <c:pt idx="783">
                  <c:v>44776</c:v>
                </c:pt>
                <c:pt idx="784">
                  <c:v>44775</c:v>
                </c:pt>
                <c:pt idx="785">
                  <c:v>44774</c:v>
                </c:pt>
                <c:pt idx="786">
                  <c:v>44771</c:v>
                </c:pt>
                <c:pt idx="787">
                  <c:v>44770</c:v>
                </c:pt>
                <c:pt idx="788">
                  <c:v>44769</c:v>
                </c:pt>
                <c:pt idx="789">
                  <c:v>44768</c:v>
                </c:pt>
                <c:pt idx="790">
                  <c:v>44767</c:v>
                </c:pt>
                <c:pt idx="791">
                  <c:v>44764</c:v>
                </c:pt>
                <c:pt idx="792">
                  <c:v>44763</c:v>
                </c:pt>
                <c:pt idx="793">
                  <c:v>44762</c:v>
                </c:pt>
                <c:pt idx="794">
                  <c:v>44761</c:v>
                </c:pt>
                <c:pt idx="795">
                  <c:v>44760</c:v>
                </c:pt>
                <c:pt idx="796">
                  <c:v>44757</c:v>
                </c:pt>
                <c:pt idx="797">
                  <c:v>44756</c:v>
                </c:pt>
                <c:pt idx="798">
                  <c:v>44755</c:v>
                </c:pt>
                <c:pt idx="799">
                  <c:v>44754</c:v>
                </c:pt>
                <c:pt idx="800">
                  <c:v>44753</c:v>
                </c:pt>
                <c:pt idx="801">
                  <c:v>44750</c:v>
                </c:pt>
                <c:pt idx="802">
                  <c:v>44749</c:v>
                </c:pt>
                <c:pt idx="803">
                  <c:v>44748</c:v>
                </c:pt>
                <c:pt idx="804">
                  <c:v>44747</c:v>
                </c:pt>
                <c:pt idx="805">
                  <c:v>44746</c:v>
                </c:pt>
                <c:pt idx="806">
                  <c:v>44743</c:v>
                </c:pt>
                <c:pt idx="807">
                  <c:v>44742</c:v>
                </c:pt>
                <c:pt idx="808">
                  <c:v>44741</c:v>
                </c:pt>
                <c:pt idx="809">
                  <c:v>44740</c:v>
                </c:pt>
                <c:pt idx="810">
                  <c:v>44739</c:v>
                </c:pt>
                <c:pt idx="811">
                  <c:v>44736</c:v>
                </c:pt>
                <c:pt idx="812">
                  <c:v>44735</c:v>
                </c:pt>
                <c:pt idx="813">
                  <c:v>44734</c:v>
                </c:pt>
                <c:pt idx="814">
                  <c:v>44733</c:v>
                </c:pt>
                <c:pt idx="815">
                  <c:v>44732</c:v>
                </c:pt>
                <c:pt idx="816">
                  <c:v>44729</c:v>
                </c:pt>
                <c:pt idx="817">
                  <c:v>44728</c:v>
                </c:pt>
                <c:pt idx="818">
                  <c:v>44727</c:v>
                </c:pt>
                <c:pt idx="819">
                  <c:v>44726</c:v>
                </c:pt>
                <c:pt idx="820">
                  <c:v>44725</c:v>
                </c:pt>
                <c:pt idx="821">
                  <c:v>44722</c:v>
                </c:pt>
                <c:pt idx="822">
                  <c:v>44721</c:v>
                </c:pt>
                <c:pt idx="823">
                  <c:v>44720</c:v>
                </c:pt>
                <c:pt idx="824">
                  <c:v>44719</c:v>
                </c:pt>
                <c:pt idx="825">
                  <c:v>44718</c:v>
                </c:pt>
                <c:pt idx="826">
                  <c:v>44715</c:v>
                </c:pt>
                <c:pt idx="827">
                  <c:v>44714</c:v>
                </c:pt>
                <c:pt idx="828">
                  <c:v>44713</c:v>
                </c:pt>
                <c:pt idx="829">
                  <c:v>44712</c:v>
                </c:pt>
                <c:pt idx="830">
                  <c:v>44711</c:v>
                </c:pt>
                <c:pt idx="831">
                  <c:v>44708</c:v>
                </c:pt>
                <c:pt idx="832">
                  <c:v>44707</c:v>
                </c:pt>
                <c:pt idx="833">
                  <c:v>44706</c:v>
                </c:pt>
                <c:pt idx="834">
                  <c:v>44705</c:v>
                </c:pt>
                <c:pt idx="835">
                  <c:v>44704</c:v>
                </c:pt>
                <c:pt idx="836">
                  <c:v>44701</c:v>
                </c:pt>
                <c:pt idx="837">
                  <c:v>44700</c:v>
                </c:pt>
                <c:pt idx="838">
                  <c:v>44699</c:v>
                </c:pt>
                <c:pt idx="839">
                  <c:v>44698</c:v>
                </c:pt>
                <c:pt idx="840">
                  <c:v>44697</c:v>
                </c:pt>
                <c:pt idx="841">
                  <c:v>44694</c:v>
                </c:pt>
                <c:pt idx="842">
                  <c:v>44693</c:v>
                </c:pt>
                <c:pt idx="843">
                  <c:v>44692</c:v>
                </c:pt>
                <c:pt idx="844">
                  <c:v>44691</c:v>
                </c:pt>
                <c:pt idx="845">
                  <c:v>44690</c:v>
                </c:pt>
                <c:pt idx="846">
                  <c:v>44687</c:v>
                </c:pt>
                <c:pt idx="847">
                  <c:v>44686</c:v>
                </c:pt>
                <c:pt idx="848">
                  <c:v>44685</c:v>
                </c:pt>
                <c:pt idx="849">
                  <c:v>44683</c:v>
                </c:pt>
                <c:pt idx="850">
                  <c:v>44680</c:v>
                </c:pt>
                <c:pt idx="851">
                  <c:v>44679</c:v>
                </c:pt>
                <c:pt idx="852">
                  <c:v>44678</c:v>
                </c:pt>
                <c:pt idx="853">
                  <c:v>44677</c:v>
                </c:pt>
                <c:pt idx="854">
                  <c:v>44676</c:v>
                </c:pt>
                <c:pt idx="855">
                  <c:v>44673</c:v>
                </c:pt>
                <c:pt idx="856">
                  <c:v>44672</c:v>
                </c:pt>
                <c:pt idx="857">
                  <c:v>44671</c:v>
                </c:pt>
                <c:pt idx="858">
                  <c:v>44670</c:v>
                </c:pt>
                <c:pt idx="859">
                  <c:v>44669</c:v>
                </c:pt>
                <c:pt idx="860">
                  <c:v>44664</c:v>
                </c:pt>
                <c:pt idx="861">
                  <c:v>44663</c:v>
                </c:pt>
                <c:pt idx="862">
                  <c:v>44662</c:v>
                </c:pt>
                <c:pt idx="863">
                  <c:v>44659</c:v>
                </c:pt>
                <c:pt idx="864">
                  <c:v>44658</c:v>
                </c:pt>
                <c:pt idx="865">
                  <c:v>44657</c:v>
                </c:pt>
                <c:pt idx="866">
                  <c:v>44656</c:v>
                </c:pt>
                <c:pt idx="867">
                  <c:v>44655</c:v>
                </c:pt>
                <c:pt idx="868">
                  <c:v>44652</c:v>
                </c:pt>
                <c:pt idx="869">
                  <c:v>44651</c:v>
                </c:pt>
                <c:pt idx="870">
                  <c:v>44650</c:v>
                </c:pt>
                <c:pt idx="871">
                  <c:v>44649</c:v>
                </c:pt>
                <c:pt idx="872">
                  <c:v>44648</c:v>
                </c:pt>
                <c:pt idx="873">
                  <c:v>44645</c:v>
                </c:pt>
                <c:pt idx="874">
                  <c:v>44644</c:v>
                </c:pt>
                <c:pt idx="875">
                  <c:v>44643</c:v>
                </c:pt>
                <c:pt idx="876">
                  <c:v>44642</c:v>
                </c:pt>
                <c:pt idx="877">
                  <c:v>44641</c:v>
                </c:pt>
                <c:pt idx="878">
                  <c:v>44637</c:v>
                </c:pt>
                <c:pt idx="879">
                  <c:v>44636</c:v>
                </c:pt>
                <c:pt idx="880">
                  <c:v>44635</c:v>
                </c:pt>
                <c:pt idx="881">
                  <c:v>44634</c:v>
                </c:pt>
                <c:pt idx="882">
                  <c:v>44631</c:v>
                </c:pt>
                <c:pt idx="883">
                  <c:v>44630</c:v>
                </c:pt>
                <c:pt idx="884">
                  <c:v>44629</c:v>
                </c:pt>
                <c:pt idx="885">
                  <c:v>44628</c:v>
                </c:pt>
                <c:pt idx="886">
                  <c:v>44627</c:v>
                </c:pt>
                <c:pt idx="887">
                  <c:v>44624</c:v>
                </c:pt>
                <c:pt idx="888">
                  <c:v>44623</c:v>
                </c:pt>
                <c:pt idx="889">
                  <c:v>44622</c:v>
                </c:pt>
                <c:pt idx="890">
                  <c:v>44620</c:v>
                </c:pt>
                <c:pt idx="891">
                  <c:v>44617</c:v>
                </c:pt>
                <c:pt idx="892">
                  <c:v>44616</c:v>
                </c:pt>
                <c:pt idx="893">
                  <c:v>44615</c:v>
                </c:pt>
                <c:pt idx="894">
                  <c:v>44614</c:v>
                </c:pt>
                <c:pt idx="895">
                  <c:v>44613</c:v>
                </c:pt>
                <c:pt idx="896">
                  <c:v>44610</c:v>
                </c:pt>
                <c:pt idx="897">
                  <c:v>44609</c:v>
                </c:pt>
                <c:pt idx="898">
                  <c:v>44608</c:v>
                </c:pt>
                <c:pt idx="899">
                  <c:v>44607</c:v>
                </c:pt>
                <c:pt idx="900">
                  <c:v>44606</c:v>
                </c:pt>
                <c:pt idx="901">
                  <c:v>44603</c:v>
                </c:pt>
                <c:pt idx="902">
                  <c:v>44602</c:v>
                </c:pt>
                <c:pt idx="903">
                  <c:v>44601</c:v>
                </c:pt>
                <c:pt idx="904">
                  <c:v>44600</c:v>
                </c:pt>
                <c:pt idx="905">
                  <c:v>44599</c:v>
                </c:pt>
                <c:pt idx="906">
                  <c:v>44596</c:v>
                </c:pt>
                <c:pt idx="907">
                  <c:v>44595</c:v>
                </c:pt>
                <c:pt idx="908">
                  <c:v>44594</c:v>
                </c:pt>
                <c:pt idx="909">
                  <c:v>44593</c:v>
                </c:pt>
                <c:pt idx="910">
                  <c:v>44592</c:v>
                </c:pt>
                <c:pt idx="911">
                  <c:v>44589</c:v>
                </c:pt>
                <c:pt idx="912">
                  <c:v>44588</c:v>
                </c:pt>
                <c:pt idx="913">
                  <c:v>44586</c:v>
                </c:pt>
                <c:pt idx="914">
                  <c:v>44585</c:v>
                </c:pt>
                <c:pt idx="915">
                  <c:v>44582</c:v>
                </c:pt>
                <c:pt idx="916">
                  <c:v>44581</c:v>
                </c:pt>
                <c:pt idx="917">
                  <c:v>44580</c:v>
                </c:pt>
                <c:pt idx="918">
                  <c:v>44579</c:v>
                </c:pt>
                <c:pt idx="919">
                  <c:v>44578</c:v>
                </c:pt>
                <c:pt idx="920">
                  <c:v>44575</c:v>
                </c:pt>
                <c:pt idx="921">
                  <c:v>44574</c:v>
                </c:pt>
                <c:pt idx="922">
                  <c:v>44573</c:v>
                </c:pt>
                <c:pt idx="923">
                  <c:v>44572</c:v>
                </c:pt>
                <c:pt idx="924">
                  <c:v>44571</c:v>
                </c:pt>
                <c:pt idx="925">
                  <c:v>44568</c:v>
                </c:pt>
                <c:pt idx="926">
                  <c:v>44567</c:v>
                </c:pt>
                <c:pt idx="927">
                  <c:v>44566</c:v>
                </c:pt>
                <c:pt idx="928">
                  <c:v>44565</c:v>
                </c:pt>
                <c:pt idx="929">
                  <c:v>44564</c:v>
                </c:pt>
                <c:pt idx="930">
                  <c:v>44561</c:v>
                </c:pt>
                <c:pt idx="931">
                  <c:v>44560</c:v>
                </c:pt>
                <c:pt idx="932">
                  <c:v>44559</c:v>
                </c:pt>
                <c:pt idx="933">
                  <c:v>44558</c:v>
                </c:pt>
                <c:pt idx="934">
                  <c:v>44557</c:v>
                </c:pt>
                <c:pt idx="935">
                  <c:v>44554</c:v>
                </c:pt>
                <c:pt idx="936">
                  <c:v>44553</c:v>
                </c:pt>
                <c:pt idx="937">
                  <c:v>44552</c:v>
                </c:pt>
                <c:pt idx="938">
                  <c:v>44551</c:v>
                </c:pt>
                <c:pt idx="939">
                  <c:v>44550</c:v>
                </c:pt>
                <c:pt idx="940">
                  <c:v>44547</c:v>
                </c:pt>
                <c:pt idx="941">
                  <c:v>44546</c:v>
                </c:pt>
                <c:pt idx="942">
                  <c:v>44545</c:v>
                </c:pt>
                <c:pt idx="943">
                  <c:v>44544</c:v>
                </c:pt>
                <c:pt idx="944">
                  <c:v>44543</c:v>
                </c:pt>
                <c:pt idx="945">
                  <c:v>44540</c:v>
                </c:pt>
                <c:pt idx="946">
                  <c:v>44539</c:v>
                </c:pt>
                <c:pt idx="947">
                  <c:v>44538</c:v>
                </c:pt>
                <c:pt idx="948">
                  <c:v>44537</c:v>
                </c:pt>
                <c:pt idx="949">
                  <c:v>44536</c:v>
                </c:pt>
                <c:pt idx="950">
                  <c:v>44533</c:v>
                </c:pt>
                <c:pt idx="951">
                  <c:v>44532</c:v>
                </c:pt>
                <c:pt idx="952">
                  <c:v>44531</c:v>
                </c:pt>
                <c:pt idx="953">
                  <c:v>44530</c:v>
                </c:pt>
                <c:pt idx="954">
                  <c:v>44529</c:v>
                </c:pt>
                <c:pt idx="955">
                  <c:v>44526</c:v>
                </c:pt>
                <c:pt idx="956">
                  <c:v>44525</c:v>
                </c:pt>
                <c:pt idx="957">
                  <c:v>44524</c:v>
                </c:pt>
                <c:pt idx="958">
                  <c:v>44523</c:v>
                </c:pt>
                <c:pt idx="959">
                  <c:v>44522</c:v>
                </c:pt>
                <c:pt idx="960">
                  <c:v>44518</c:v>
                </c:pt>
                <c:pt idx="961">
                  <c:v>44517</c:v>
                </c:pt>
                <c:pt idx="962">
                  <c:v>44516</c:v>
                </c:pt>
                <c:pt idx="963">
                  <c:v>44515</c:v>
                </c:pt>
                <c:pt idx="964">
                  <c:v>44512</c:v>
                </c:pt>
                <c:pt idx="965">
                  <c:v>44511</c:v>
                </c:pt>
                <c:pt idx="966">
                  <c:v>44510</c:v>
                </c:pt>
                <c:pt idx="967">
                  <c:v>44509</c:v>
                </c:pt>
                <c:pt idx="968">
                  <c:v>44508</c:v>
                </c:pt>
                <c:pt idx="969">
                  <c:v>44504</c:v>
                </c:pt>
                <c:pt idx="970">
                  <c:v>44503</c:v>
                </c:pt>
                <c:pt idx="971">
                  <c:v>44502</c:v>
                </c:pt>
                <c:pt idx="972">
                  <c:v>44501</c:v>
                </c:pt>
                <c:pt idx="973">
                  <c:v>44498</c:v>
                </c:pt>
                <c:pt idx="974">
                  <c:v>44497</c:v>
                </c:pt>
                <c:pt idx="975">
                  <c:v>44496</c:v>
                </c:pt>
                <c:pt idx="976">
                  <c:v>44495</c:v>
                </c:pt>
                <c:pt idx="977">
                  <c:v>44494</c:v>
                </c:pt>
                <c:pt idx="978">
                  <c:v>44491</c:v>
                </c:pt>
                <c:pt idx="979">
                  <c:v>44490</c:v>
                </c:pt>
                <c:pt idx="980">
                  <c:v>44489</c:v>
                </c:pt>
                <c:pt idx="981">
                  <c:v>44488</c:v>
                </c:pt>
                <c:pt idx="982">
                  <c:v>44487</c:v>
                </c:pt>
                <c:pt idx="983">
                  <c:v>44483</c:v>
                </c:pt>
                <c:pt idx="984">
                  <c:v>44482</c:v>
                </c:pt>
                <c:pt idx="985">
                  <c:v>44481</c:v>
                </c:pt>
                <c:pt idx="986">
                  <c:v>44480</c:v>
                </c:pt>
                <c:pt idx="987">
                  <c:v>44477</c:v>
                </c:pt>
                <c:pt idx="988">
                  <c:v>44476</c:v>
                </c:pt>
                <c:pt idx="989">
                  <c:v>44475</c:v>
                </c:pt>
                <c:pt idx="990">
                  <c:v>44474</c:v>
                </c:pt>
                <c:pt idx="991">
                  <c:v>44473</c:v>
                </c:pt>
                <c:pt idx="992">
                  <c:v>44470</c:v>
                </c:pt>
                <c:pt idx="993">
                  <c:v>44469</c:v>
                </c:pt>
                <c:pt idx="994">
                  <c:v>44468</c:v>
                </c:pt>
                <c:pt idx="995">
                  <c:v>44467</c:v>
                </c:pt>
                <c:pt idx="996">
                  <c:v>44466</c:v>
                </c:pt>
                <c:pt idx="997">
                  <c:v>44463</c:v>
                </c:pt>
                <c:pt idx="998">
                  <c:v>44462</c:v>
                </c:pt>
                <c:pt idx="999">
                  <c:v>44461</c:v>
                </c:pt>
                <c:pt idx="1000">
                  <c:v>44460</c:v>
                </c:pt>
                <c:pt idx="1001">
                  <c:v>44459</c:v>
                </c:pt>
                <c:pt idx="1002">
                  <c:v>44456</c:v>
                </c:pt>
                <c:pt idx="1003">
                  <c:v>44455</c:v>
                </c:pt>
                <c:pt idx="1004">
                  <c:v>44454</c:v>
                </c:pt>
                <c:pt idx="1005">
                  <c:v>44453</c:v>
                </c:pt>
                <c:pt idx="1006">
                  <c:v>44452</c:v>
                </c:pt>
                <c:pt idx="1007">
                  <c:v>44448</c:v>
                </c:pt>
                <c:pt idx="1008">
                  <c:v>44447</c:v>
                </c:pt>
                <c:pt idx="1009">
                  <c:v>44446</c:v>
                </c:pt>
                <c:pt idx="1010">
                  <c:v>44445</c:v>
                </c:pt>
                <c:pt idx="1011">
                  <c:v>44442</c:v>
                </c:pt>
                <c:pt idx="1012">
                  <c:v>44441</c:v>
                </c:pt>
                <c:pt idx="1013">
                  <c:v>44440</c:v>
                </c:pt>
                <c:pt idx="1014">
                  <c:v>44439</c:v>
                </c:pt>
                <c:pt idx="1015">
                  <c:v>44438</c:v>
                </c:pt>
                <c:pt idx="1016">
                  <c:v>44435</c:v>
                </c:pt>
                <c:pt idx="1017">
                  <c:v>44434</c:v>
                </c:pt>
                <c:pt idx="1018">
                  <c:v>44433</c:v>
                </c:pt>
                <c:pt idx="1019">
                  <c:v>44432</c:v>
                </c:pt>
                <c:pt idx="1020">
                  <c:v>44431</c:v>
                </c:pt>
                <c:pt idx="1021">
                  <c:v>44428</c:v>
                </c:pt>
                <c:pt idx="1022">
                  <c:v>44426</c:v>
                </c:pt>
                <c:pt idx="1023">
                  <c:v>44425</c:v>
                </c:pt>
                <c:pt idx="1024">
                  <c:v>44424</c:v>
                </c:pt>
                <c:pt idx="1025">
                  <c:v>44421</c:v>
                </c:pt>
                <c:pt idx="1026">
                  <c:v>44420</c:v>
                </c:pt>
                <c:pt idx="1027">
                  <c:v>44419</c:v>
                </c:pt>
                <c:pt idx="1028">
                  <c:v>44418</c:v>
                </c:pt>
                <c:pt idx="1029">
                  <c:v>44417</c:v>
                </c:pt>
                <c:pt idx="1030">
                  <c:v>44414</c:v>
                </c:pt>
                <c:pt idx="1031">
                  <c:v>44413</c:v>
                </c:pt>
                <c:pt idx="1032">
                  <c:v>44412</c:v>
                </c:pt>
                <c:pt idx="1033">
                  <c:v>44411</c:v>
                </c:pt>
                <c:pt idx="1034">
                  <c:v>44410</c:v>
                </c:pt>
                <c:pt idx="1035">
                  <c:v>44407</c:v>
                </c:pt>
                <c:pt idx="1036">
                  <c:v>44406</c:v>
                </c:pt>
                <c:pt idx="1037">
                  <c:v>44405</c:v>
                </c:pt>
                <c:pt idx="1038">
                  <c:v>44404</c:v>
                </c:pt>
                <c:pt idx="1039">
                  <c:v>44403</c:v>
                </c:pt>
                <c:pt idx="1040">
                  <c:v>44400</c:v>
                </c:pt>
                <c:pt idx="1041">
                  <c:v>44399</c:v>
                </c:pt>
                <c:pt idx="1042">
                  <c:v>44397</c:v>
                </c:pt>
                <c:pt idx="1043">
                  <c:v>44396</c:v>
                </c:pt>
                <c:pt idx="1044">
                  <c:v>44393</c:v>
                </c:pt>
                <c:pt idx="1045">
                  <c:v>44392</c:v>
                </c:pt>
                <c:pt idx="1046">
                  <c:v>44391</c:v>
                </c:pt>
                <c:pt idx="1047">
                  <c:v>44390</c:v>
                </c:pt>
                <c:pt idx="1048">
                  <c:v>44389</c:v>
                </c:pt>
                <c:pt idx="1049">
                  <c:v>44386</c:v>
                </c:pt>
                <c:pt idx="1050">
                  <c:v>44385</c:v>
                </c:pt>
                <c:pt idx="1051">
                  <c:v>44384</c:v>
                </c:pt>
                <c:pt idx="1052">
                  <c:v>44383</c:v>
                </c:pt>
                <c:pt idx="1053">
                  <c:v>44382</c:v>
                </c:pt>
                <c:pt idx="1054">
                  <c:v>44379</c:v>
                </c:pt>
                <c:pt idx="1055">
                  <c:v>44378</c:v>
                </c:pt>
                <c:pt idx="1056">
                  <c:v>44377</c:v>
                </c:pt>
                <c:pt idx="1057">
                  <c:v>44376</c:v>
                </c:pt>
                <c:pt idx="1058">
                  <c:v>44375</c:v>
                </c:pt>
                <c:pt idx="1059">
                  <c:v>44372</c:v>
                </c:pt>
                <c:pt idx="1060">
                  <c:v>44371</c:v>
                </c:pt>
                <c:pt idx="1061">
                  <c:v>44370</c:v>
                </c:pt>
                <c:pt idx="1062">
                  <c:v>44369</c:v>
                </c:pt>
                <c:pt idx="1063">
                  <c:v>44368</c:v>
                </c:pt>
                <c:pt idx="1064">
                  <c:v>44365</c:v>
                </c:pt>
                <c:pt idx="1065">
                  <c:v>44364</c:v>
                </c:pt>
                <c:pt idx="1066">
                  <c:v>44363</c:v>
                </c:pt>
                <c:pt idx="1067">
                  <c:v>44362</c:v>
                </c:pt>
                <c:pt idx="1068">
                  <c:v>44361</c:v>
                </c:pt>
                <c:pt idx="1069">
                  <c:v>44358</c:v>
                </c:pt>
                <c:pt idx="1070">
                  <c:v>44357</c:v>
                </c:pt>
                <c:pt idx="1071">
                  <c:v>44356</c:v>
                </c:pt>
                <c:pt idx="1072">
                  <c:v>44355</c:v>
                </c:pt>
                <c:pt idx="1073">
                  <c:v>44354</c:v>
                </c:pt>
                <c:pt idx="1074">
                  <c:v>44351</c:v>
                </c:pt>
                <c:pt idx="1075">
                  <c:v>44350</c:v>
                </c:pt>
                <c:pt idx="1076">
                  <c:v>44349</c:v>
                </c:pt>
                <c:pt idx="1077">
                  <c:v>44348</c:v>
                </c:pt>
                <c:pt idx="1078">
                  <c:v>44347</c:v>
                </c:pt>
                <c:pt idx="1079">
                  <c:v>44344</c:v>
                </c:pt>
                <c:pt idx="1080">
                  <c:v>44343</c:v>
                </c:pt>
                <c:pt idx="1081">
                  <c:v>44342</c:v>
                </c:pt>
                <c:pt idx="1082">
                  <c:v>44341</c:v>
                </c:pt>
                <c:pt idx="1083">
                  <c:v>44340</c:v>
                </c:pt>
                <c:pt idx="1084">
                  <c:v>44337</c:v>
                </c:pt>
                <c:pt idx="1085">
                  <c:v>44336</c:v>
                </c:pt>
                <c:pt idx="1086">
                  <c:v>44335</c:v>
                </c:pt>
                <c:pt idx="1087">
                  <c:v>44334</c:v>
                </c:pt>
                <c:pt idx="1088">
                  <c:v>44333</c:v>
                </c:pt>
                <c:pt idx="1089">
                  <c:v>44330</c:v>
                </c:pt>
                <c:pt idx="1090">
                  <c:v>44328</c:v>
                </c:pt>
                <c:pt idx="1091">
                  <c:v>44327</c:v>
                </c:pt>
                <c:pt idx="1092">
                  <c:v>44326</c:v>
                </c:pt>
                <c:pt idx="1093">
                  <c:v>44323</c:v>
                </c:pt>
                <c:pt idx="1094">
                  <c:v>44322</c:v>
                </c:pt>
                <c:pt idx="1095">
                  <c:v>44321</c:v>
                </c:pt>
                <c:pt idx="1096">
                  <c:v>44320</c:v>
                </c:pt>
                <c:pt idx="1097">
                  <c:v>44319</c:v>
                </c:pt>
                <c:pt idx="1098">
                  <c:v>44316</c:v>
                </c:pt>
                <c:pt idx="1099">
                  <c:v>44315</c:v>
                </c:pt>
                <c:pt idx="1100">
                  <c:v>44314</c:v>
                </c:pt>
                <c:pt idx="1101">
                  <c:v>44313</c:v>
                </c:pt>
                <c:pt idx="1102">
                  <c:v>44312</c:v>
                </c:pt>
                <c:pt idx="1103">
                  <c:v>44309</c:v>
                </c:pt>
                <c:pt idx="1104">
                  <c:v>44308</c:v>
                </c:pt>
                <c:pt idx="1105">
                  <c:v>44306</c:v>
                </c:pt>
                <c:pt idx="1106">
                  <c:v>44305</c:v>
                </c:pt>
                <c:pt idx="1107">
                  <c:v>44302</c:v>
                </c:pt>
                <c:pt idx="1108">
                  <c:v>44301</c:v>
                </c:pt>
                <c:pt idx="1109">
                  <c:v>44299</c:v>
                </c:pt>
                <c:pt idx="1110">
                  <c:v>44298</c:v>
                </c:pt>
                <c:pt idx="1111">
                  <c:v>44295</c:v>
                </c:pt>
                <c:pt idx="1112">
                  <c:v>44294</c:v>
                </c:pt>
                <c:pt idx="1113">
                  <c:v>44293</c:v>
                </c:pt>
                <c:pt idx="1114">
                  <c:v>44292</c:v>
                </c:pt>
                <c:pt idx="1115">
                  <c:v>44291</c:v>
                </c:pt>
                <c:pt idx="1116">
                  <c:v>44287</c:v>
                </c:pt>
                <c:pt idx="1117">
                  <c:v>44286</c:v>
                </c:pt>
                <c:pt idx="1118">
                  <c:v>44285</c:v>
                </c:pt>
                <c:pt idx="1119">
                  <c:v>44281</c:v>
                </c:pt>
                <c:pt idx="1120">
                  <c:v>44280</c:v>
                </c:pt>
                <c:pt idx="1121">
                  <c:v>44279</c:v>
                </c:pt>
                <c:pt idx="1122">
                  <c:v>44278</c:v>
                </c:pt>
                <c:pt idx="1123">
                  <c:v>44277</c:v>
                </c:pt>
                <c:pt idx="1124">
                  <c:v>44274</c:v>
                </c:pt>
                <c:pt idx="1125">
                  <c:v>44273</c:v>
                </c:pt>
                <c:pt idx="1126">
                  <c:v>44272</c:v>
                </c:pt>
                <c:pt idx="1127">
                  <c:v>44271</c:v>
                </c:pt>
                <c:pt idx="1128">
                  <c:v>44270</c:v>
                </c:pt>
                <c:pt idx="1129">
                  <c:v>44267</c:v>
                </c:pt>
                <c:pt idx="1130">
                  <c:v>44265</c:v>
                </c:pt>
                <c:pt idx="1131">
                  <c:v>44264</c:v>
                </c:pt>
                <c:pt idx="1132">
                  <c:v>44263</c:v>
                </c:pt>
                <c:pt idx="1133">
                  <c:v>44260</c:v>
                </c:pt>
                <c:pt idx="1134">
                  <c:v>44259</c:v>
                </c:pt>
                <c:pt idx="1135">
                  <c:v>44258</c:v>
                </c:pt>
                <c:pt idx="1136">
                  <c:v>44257</c:v>
                </c:pt>
                <c:pt idx="1137">
                  <c:v>44256</c:v>
                </c:pt>
                <c:pt idx="1138">
                  <c:v>44253</c:v>
                </c:pt>
                <c:pt idx="1139">
                  <c:v>44252</c:v>
                </c:pt>
                <c:pt idx="1140">
                  <c:v>44251</c:v>
                </c:pt>
                <c:pt idx="1141">
                  <c:v>44250</c:v>
                </c:pt>
                <c:pt idx="1142">
                  <c:v>44249</c:v>
                </c:pt>
                <c:pt idx="1143">
                  <c:v>44246</c:v>
                </c:pt>
                <c:pt idx="1144">
                  <c:v>44245</c:v>
                </c:pt>
                <c:pt idx="1145">
                  <c:v>44244</c:v>
                </c:pt>
                <c:pt idx="1146">
                  <c:v>44243</c:v>
                </c:pt>
                <c:pt idx="1147">
                  <c:v>44242</c:v>
                </c:pt>
                <c:pt idx="1148">
                  <c:v>44239</c:v>
                </c:pt>
                <c:pt idx="1149">
                  <c:v>44238</c:v>
                </c:pt>
                <c:pt idx="1150">
                  <c:v>44237</c:v>
                </c:pt>
                <c:pt idx="1151">
                  <c:v>44236</c:v>
                </c:pt>
                <c:pt idx="1152">
                  <c:v>44235</c:v>
                </c:pt>
                <c:pt idx="1153">
                  <c:v>44232</c:v>
                </c:pt>
                <c:pt idx="1154">
                  <c:v>44231</c:v>
                </c:pt>
                <c:pt idx="1155">
                  <c:v>44230</c:v>
                </c:pt>
                <c:pt idx="1156">
                  <c:v>44229</c:v>
                </c:pt>
                <c:pt idx="1157">
                  <c:v>44228</c:v>
                </c:pt>
                <c:pt idx="1158">
                  <c:v>44225</c:v>
                </c:pt>
                <c:pt idx="1159">
                  <c:v>44224</c:v>
                </c:pt>
                <c:pt idx="1160">
                  <c:v>44223</c:v>
                </c:pt>
                <c:pt idx="1161">
                  <c:v>44221</c:v>
                </c:pt>
                <c:pt idx="1162">
                  <c:v>44218</c:v>
                </c:pt>
                <c:pt idx="1163">
                  <c:v>44217</c:v>
                </c:pt>
                <c:pt idx="1164">
                  <c:v>44216</c:v>
                </c:pt>
                <c:pt idx="1165">
                  <c:v>44215</c:v>
                </c:pt>
                <c:pt idx="1166">
                  <c:v>44214</c:v>
                </c:pt>
                <c:pt idx="1167">
                  <c:v>44211</c:v>
                </c:pt>
                <c:pt idx="1168">
                  <c:v>44210</c:v>
                </c:pt>
                <c:pt idx="1169">
                  <c:v>44209</c:v>
                </c:pt>
                <c:pt idx="1170">
                  <c:v>44208</c:v>
                </c:pt>
                <c:pt idx="1171">
                  <c:v>44207</c:v>
                </c:pt>
                <c:pt idx="1172">
                  <c:v>44204</c:v>
                </c:pt>
                <c:pt idx="1173">
                  <c:v>44203</c:v>
                </c:pt>
                <c:pt idx="1174">
                  <c:v>44202</c:v>
                </c:pt>
                <c:pt idx="1175">
                  <c:v>44201</c:v>
                </c:pt>
                <c:pt idx="1176">
                  <c:v>44200</c:v>
                </c:pt>
                <c:pt idx="1177">
                  <c:v>44197</c:v>
                </c:pt>
                <c:pt idx="1178">
                  <c:v>44196</c:v>
                </c:pt>
                <c:pt idx="1179">
                  <c:v>44195</c:v>
                </c:pt>
                <c:pt idx="1180">
                  <c:v>44194</c:v>
                </c:pt>
                <c:pt idx="1181">
                  <c:v>44193</c:v>
                </c:pt>
                <c:pt idx="1182">
                  <c:v>44189</c:v>
                </c:pt>
                <c:pt idx="1183">
                  <c:v>44188</c:v>
                </c:pt>
                <c:pt idx="1184">
                  <c:v>44187</c:v>
                </c:pt>
                <c:pt idx="1185">
                  <c:v>44186</c:v>
                </c:pt>
                <c:pt idx="1186">
                  <c:v>44183</c:v>
                </c:pt>
                <c:pt idx="1187">
                  <c:v>44182</c:v>
                </c:pt>
                <c:pt idx="1188">
                  <c:v>44181</c:v>
                </c:pt>
                <c:pt idx="1189">
                  <c:v>44180</c:v>
                </c:pt>
                <c:pt idx="1190">
                  <c:v>44179</c:v>
                </c:pt>
                <c:pt idx="1191">
                  <c:v>44176</c:v>
                </c:pt>
                <c:pt idx="1192">
                  <c:v>44175</c:v>
                </c:pt>
                <c:pt idx="1193">
                  <c:v>44174</c:v>
                </c:pt>
                <c:pt idx="1194">
                  <c:v>44173</c:v>
                </c:pt>
                <c:pt idx="1195">
                  <c:v>44172</c:v>
                </c:pt>
                <c:pt idx="1196">
                  <c:v>44169</c:v>
                </c:pt>
                <c:pt idx="1197">
                  <c:v>44168</c:v>
                </c:pt>
                <c:pt idx="1198">
                  <c:v>44167</c:v>
                </c:pt>
                <c:pt idx="1199">
                  <c:v>44166</c:v>
                </c:pt>
                <c:pt idx="1200">
                  <c:v>44162</c:v>
                </c:pt>
                <c:pt idx="1201">
                  <c:v>44161</c:v>
                </c:pt>
                <c:pt idx="1202">
                  <c:v>44160</c:v>
                </c:pt>
                <c:pt idx="1203">
                  <c:v>44159</c:v>
                </c:pt>
                <c:pt idx="1204">
                  <c:v>44158</c:v>
                </c:pt>
                <c:pt idx="1205">
                  <c:v>44155</c:v>
                </c:pt>
                <c:pt idx="1206">
                  <c:v>44154</c:v>
                </c:pt>
                <c:pt idx="1207">
                  <c:v>44153</c:v>
                </c:pt>
                <c:pt idx="1208">
                  <c:v>44152</c:v>
                </c:pt>
                <c:pt idx="1209">
                  <c:v>44149</c:v>
                </c:pt>
                <c:pt idx="1210">
                  <c:v>44148</c:v>
                </c:pt>
                <c:pt idx="1211">
                  <c:v>44147</c:v>
                </c:pt>
                <c:pt idx="1212">
                  <c:v>44146</c:v>
                </c:pt>
                <c:pt idx="1213">
                  <c:v>44145</c:v>
                </c:pt>
                <c:pt idx="1214">
                  <c:v>44144</c:v>
                </c:pt>
                <c:pt idx="1215">
                  <c:v>44141</c:v>
                </c:pt>
                <c:pt idx="1216">
                  <c:v>44140</c:v>
                </c:pt>
                <c:pt idx="1217">
                  <c:v>44139</c:v>
                </c:pt>
                <c:pt idx="1218">
                  <c:v>44138</c:v>
                </c:pt>
                <c:pt idx="1219">
                  <c:v>44137</c:v>
                </c:pt>
                <c:pt idx="1220">
                  <c:v>44134</c:v>
                </c:pt>
                <c:pt idx="1221">
                  <c:v>44133</c:v>
                </c:pt>
                <c:pt idx="1222">
                  <c:v>44132</c:v>
                </c:pt>
                <c:pt idx="1223">
                  <c:v>44131</c:v>
                </c:pt>
                <c:pt idx="1224">
                  <c:v>44130</c:v>
                </c:pt>
                <c:pt idx="1225">
                  <c:v>44127</c:v>
                </c:pt>
                <c:pt idx="1226">
                  <c:v>44126</c:v>
                </c:pt>
                <c:pt idx="1227">
                  <c:v>44125</c:v>
                </c:pt>
                <c:pt idx="1228">
                  <c:v>44124</c:v>
                </c:pt>
                <c:pt idx="1229">
                  <c:v>44123</c:v>
                </c:pt>
                <c:pt idx="1230">
                  <c:v>44120</c:v>
                </c:pt>
                <c:pt idx="1231">
                  <c:v>44119</c:v>
                </c:pt>
                <c:pt idx="1232">
                  <c:v>44118</c:v>
                </c:pt>
                <c:pt idx="1233">
                  <c:v>44117</c:v>
                </c:pt>
                <c:pt idx="1234">
                  <c:v>44116</c:v>
                </c:pt>
                <c:pt idx="1235">
                  <c:v>44113</c:v>
                </c:pt>
                <c:pt idx="1236">
                  <c:v>44112</c:v>
                </c:pt>
                <c:pt idx="1237">
                  <c:v>44111</c:v>
                </c:pt>
                <c:pt idx="1238">
                  <c:v>44110</c:v>
                </c:pt>
                <c:pt idx="1239">
                  <c:v>44109</c:v>
                </c:pt>
                <c:pt idx="1240">
                  <c:v>44105</c:v>
                </c:pt>
                <c:pt idx="1241">
                  <c:v>44104</c:v>
                </c:pt>
                <c:pt idx="1242">
                  <c:v>44103</c:v>
                </c:pt>
              </c:numCache>
            </c:numRef>
          </c:cat>
          <c:val>
            <c:numRef>
              <c:f>'[2]TAMO 2020-2025'!$L$2:$L$1244</c:f>
              <c:numCache>
                <c:formatCode>General</c:formatCode>
                <c:ptCount val="1243"/>
                <c:pt idx="0">
                  <c:v>1.3014474</c:v>
                </c:pt>
                <c:pt idx="1">
                  <c:v>1.5780434000000001</c:v>
                </c:pt>
                <c:pt idx="2">
                  <c:v>2.4687611</c:v>
                </c:pt>
                <c:pt idx="3">
                  <c:v>1.3252215000000001</c:v>
                </c:pt>
                <c:pt idx="4">
                  <c:v>1.1904667</c:v>
                </c:pt>
                <c:pt idx="5">
                  <c:v>0.96885969999999999</c:v>
                </c:pt>
                <c:pt idx="6">
                  <c:v>1.2127319000000001</c:v>
                </c:pt>
                <c:pt idx="7">
                  <c:v>1.2199357</c:v>
                </c:pt>
                <c:pt idx="8">
                  <c:v>1.1872450999999999</c:v>
                </c:pt>
                <c:pt idx="9">
                  <c:v>0.97657430000000001</c:v>
                </c:pt>
                <c:pt idx="10">
                  <c:v>0.60075239999999996</c:v>
                </c:pt>
                <c:pt idx="11">
                  <c:v>0.82524160000000002</c:v>
                </c:pt>
                <c:pt idx="12">
                  <c:v>0.55306330000000004</c:v>
                </c:pt>
                <c:pt idx="13">
                  <c:v>1.0363492999999999</c:v>
                </c:pt>
                <c:pt idx="14">
                  <c:v>0.94098530000000002</c:v>
                </c:pt>
                <c:pt idx="15">
                  <c:v>2.0531027000000002</c:v>
                </c:pt>
                <c:pt idx="16">
                  <c:v>0.66929749999999999</c:v>
                </c:pt>
                <c:pt idx="17">
                  <c:v>1.3439418000000001</c:v>
                </c:pt>
                <c:pt idx="18">
                  <c:v>0.60948919999999995</c:v>
                </c:pt>
                <c:pt idx="19">
                  <c:v>0.78546939999999998</c:v>
                </c:pt>
                <c:pt idx="20">
                  <c:v>0.76449469999999997</c:v>
                </c:pt>
                <c:pt idx="21">
                  <c:v>0.82019169999999997</c:v>
                </c:pt>
                <c:pt idx="22">
                  <c:v>0.94660449999999996</c:v>
                </c:pt>
                <c:pt idx="23">
                  <c:v>0.74966330000000003</c:v>
                </c:pt>
                <c:pt idx="24">
                  <c:v>0.64293109999999998</c:v>
                </c:pt>
                <c:pt idx="25">
                  <c:v>0.64297179999999998</c:v>
                </c:pt>
                <c:pt idx="26">
                  <c:v>0.84326140000000005</c:v>
                </c:pt>
                <c:pt idx="27">
                  <c:v>1.0050136999999999</c:v>
                </c:pt>
                <c:pt idx="28">
                  <c:v>1.9440383999999999</c:v>
                </c:pt>
                <c:pt idx="29">
                  <c:v>1.4226171999999999</c:v>
                </c:pt>
                <c:pt idx="30">
                  <c:v>0.62504939999999998</c:v>
                </c:pt>
                <c:pt idx="31">
                  <c:v>0.75575559999999997</c:v>
                </c:pt>
                <c:pt idx="32">
                  <c:v>1.1212222999999999</c:v>
                </c:pt>
                <c:pt idx="33">
                  <c:v>1.7275389999999999</c:v>
                </c:pt>
                <c:pt idx="34">
                  <c:v>1.0144451999999999</c:v>
                </c:pt>
                <c:pt idx="35">
                  <c:v>1.3609913</c:v>
                </c:pt>
                <c:pt idx="36">
                  <c:v>0.64108299999999996</c:v>
                </c:pt>
                <c:pt idx="37">
                  <c:v>0.67148039999999998</c:v>
                </c:pt>
                <c:pt idx="38">
                  <c:v>0.80338810000000005</c:v>
                </c:pt>
                <c:pt idx="39">
                  <c:v>1.2546169</c:v>
                </c:pt>
                <c:pt idx="40">
                  <c:v>1.872371</c:v>
                </c:pt>
                <c:pt idx="41">
                  <c:v>1.8923129000000001</c:v>
                </c:pt>
                <c:pt idx="42">
                  <c:v>0.62398710000000002</c:v>
                </c:pt>
                <c:pt idx="43">
                  <c:v>0.7788718</c:v>
                </c:pt>
                <c:pt idx="44">
                  <c:v>0.72717180000000003</c:v>
                </c:pt>
                <c:pt idx="45">
                  <c:v>1.5197664</c:v>
                </c:pt>
                <c:pt idx="46">
                  <c:v>1.4460727</c:v>
                </c:pt>
                <c:pt idx="47">
                  <c:v>0.77495179999999997</c:v>
                </c:pt>
                <c:pt idx="48">
                  <c:v>0.67318630000000002</c:v>
                </c:pt>
                <c:pt idx="49">
                  <c:v>0.555867</c:v>
                </c:pt>
                <c:pt idx="50">
                  <c:v>0.65981440000000002</c:v>
                </c:pt>
                <c:pt idx="51">
                  <c:v>0.62442050000000004</c:v>
                </c:pt>
                <c:pt idx="52">
                  <c:v>0.70417059999999998</c:v>
                </c:pt>
                <c:pt idx="53">
                  <c:v>0.77485499999999996</c:v>
                </c:pt>
                <c:pt idx="54">
                  <c:v>0.82806539999999995</c:v>
                </c:pt>
                <c:pt idx="55">
                  <c:v>0.77339630000000004</c:v>
                </c:pt>
                <c:pt idx="56">
                  <c:v>0.54788130000000002</c:v>
                </c:pt>
                <c:pt idx="57">
                  <c:v>0.76159259999999995</c:v>
                </c:pt>
                <c:pt idx="58">
                  <c:v>0.54282200000000003</c:v>
                </c:pt>
                <c:pt idx="59">
                  <c:v>0.49429000000000001</c:v>
                </c:pt>
                <c:pt idx="60">
                  <c:v>0.96681099999999998</c:v>
                </c:pt>
                <c:pt idx="61">
                  <c:v>0.80340129999999998</c:v>
                </c:pt>
                <c:pt idx="62">
                  <c:v>0.68660730000000003</c:v>
                </c:pt>
                <c:pt idx="63">
                  <c:v>0.69601040000000003</c:v>
                </c:pt>
                <c:pt idx="64">
                  <c:v>0.71980279999999996</c:v>
                </c:pt>
                <c:pt idx="65">
                  <c:v>1.0104914</c:v>
                </c:pt>
                <c:pt idx="66">
                  <c:v>1.0456015000000001</c:v>
                </c:pt>
                <c:pt idx="67">
                  <c:v>1.5359947</c:v>
                </c:pt>
                <c:pt idx="68">
                  <c:v>1.0265601</c:v>
                </c:pt>
                <c:pt idx="69">
                  <c:v>1.1393470000000001</c:v>
                </c:pt>
                <c:pt idx="70">
                  <c:v>1.089547</c:v>
                </c:pt>
                <c:pt idx="71">
                  <c:v>1.2556088000000001</c:v>
                </c:pt>
                <c:pt idx="72">
                  <c:v>1.7112867</c:v>
                </c:pt>
                <c:pt idx="73">
                  <c:v>3.1246328000000001</c:v>
                </c:pt>
                <c:pt idx="74">
                  <c:v>1.0516624999999999</c:v>
                </c:pt>
                <c:pt idx="75">
                  <c:v>1.2585149</c:v>
                </c:pt>
                <c:pt idx="76">
                  <c:v>1.2626754</c:v>
                </c:pt>
                <c:pt idx="77">
                  <c:v>1.9151889</c:v>
                </c:pt>
                <c:pt idx="78">
                  <c:v>0.99004119999999995</c:v>
                </c:pt>
                <c:pt idx="79">
                  <c:v>1.1975811999999999</c:v>
                </c:pt>
                <c:pt idx="80">
                  <c:v>1.0203331</c:v>
                </c:pt>
                <c:pt idx="81">
                  <c:v>1.1287990999999999</c:v>
                </c:pt>
                <c:pt idx="82">
                  <c:v>0.9161608</c:v>
                </c:pt>
                <c:pt idx="83">
                  <c:v>0.97124460000000001</c:v>
                </c:pt>
                <c:pt idx="84">
                  <c:v>1.4533919</c:v>
                </c:pt>
                <c:pt idx="85">
                  <c:v>0.88389209999999996</c:v>
                </c:pt>
                <c:pt idx="86">
                  <c:v>0.75689609999999996</c:v>
                </c:pt>
                <c:pt idx="87">
                  <c:v>1.2223124999999999</c:v>
                </c:pt>
                <c:pt idx="88">
                  <c:v>1.3017399999999999</c:v>
                </c:pt>
                <c:pt idx="89">
                  <c:v>0.79151660000000001</c:v>
                </c:pt>
                <c:pt idx="90">
                  <c:v>1.0046820000000001</c:v>
                </c:pt>
                <c:pt idx="91">
                  <c:v>0.89985959999999998</c:v>
                </c:pt>
                <c:pt idx="92">
                  <c:v>1.4472506000000001</c:v>
                </c:pt>
                <c:pt idx="93">
                  <c:v>1.0460217000000001</c:v>
                </c:pt>
                <c:pt idx="94">
                  <c:v>2.0631512000000001</c:v>
                </c:pt>
                <c:pt idx="95">
                  <c:v>2.8634073999999998</c:v>
                </c:pt>
                <c:pt idx="96">
                  <c:v>3.1505402</c:v>
                </c:pt>
                <c:pt idx="97">
                  <c:v>1.6125700000000001</c:v>
                </c:pt>
                <c:pt idx="98">
                  <c:v>2.0133616000000001</c:v>
                </c:pt>
                <c:pt idx="99">
                  <c:v>4.0183276000000001</c:v>
                </c:pt>
                <c:pt idx="100">
                  <c:v>2.9315465000000001</c:v>
                </c:pt>
                <c:pt idx="101">
                  <c:v>3.0390514999999998</c:v>
                </c:pt>
                <c:pt idx="102">
                  <c:v>1.2718175</c:v>
                </c:pt>
                <c:pt idx="103">
                  <c:v>0.88684839999999998</c:v>
                </c:pt>
                <c:pt idx="104">
                  <c:v>1.3141726</c:v>
                </c:pt>
                <c:pt idx="105">
                  <c:v>1.9485916999999999</c:v>
                </c:pt>
                <c:pt idx="106">
                  <c:v>1.3754685</c:v>
                </c:pt>
                <c:pt idx="107">
                  <c:v>1.0243492999999999</c:v>
                </c:pt>
                <c:pt idx="108">
                  <c:v>1.3207043000000001</c:v>
                </c:pt>
                <c:pt idx="109">
                  <c:v>1.5172228999999999</c:v>
                </c:pt>
                <c:pt idx="110">
                  <c:v>2.3390569999999999</c:v>
                </c:pt>
                <c:pt idx="111">
                  <c:v>1.0292748</c:v>
                </c:pt>
                <c:pt idx="112">
                  <c:v>1.2785568</c:v>
                </c:pt>
                <c:pt idx="113">
                  <c:v>1.4342652</c:v>
                </c:pt>
                <c:pt idx="114">
                  <c:v>1.2318376</c:v>
                </c:pt>
                <c:pt idx="115">
                  <c:v>1.9722071999999999</c:v>
                </c:pt>
                <c:pt idx="116">
                  <c:v>2.1055814000000002</c:v>
                </c:pt>
                <c:pt idx="117">
                  <c:v>1.7483412</c:v>
                </c:pt>
                <c:pt idx="118">
                  <c:v>2.0987855</c:v>
                </c:pt>
                <c:pt idx="119">
                  <c:v>4.9463597999999998</c:v>
                </c:pt>
                <c:pt idx="120">
                  <c:v>2.6621179000000001</c:v>
                </c:pt>
                <c:pt idx="121">
                  <c:v>1.3473831999999999</c:v>
                </c:pt>
                <c:pt idx="122">
                  <c:v>0.80252250000000003</c:v>
                </c:pt>
                <c:pt idx="123">
                  <c:v>0.95946690000000001</c:v>
                </c:pt>
                <c:pt idx="124">
                  <c:v>1.6013687000000001</c:v>
                </c:pt>
                <c:pt idx="125">
                  <c:v>3.4238666000000002</c:v>
                </c:pt>
                <c:pt idx="126">
                  <c:v>0.93631799999999998</c:v>
                </c:pt>
                <c:pt idx="127">
                  <c:v>1.3617465</c:v>
                </c:pt>
                <c:pt idx="128">
                  <c:v>1.1671358999999999</c:v>
                </c:pt>
                <c:pt idx="129">
                  <c:v>1.4823483</c:v>
                </c:pt>
                <c:pt idx="130">
                  <c:v>0.97126000000000001</c:v>
                </c:pt>
                <c:pt idx="131">
                  <c:v>0.93384140000000004</c:v>
                </c:pt>
                <c:pt idx="132">
                  <c:v>1.1236084</c:v>
                </c:pt>
                <c:pt idx="133">
                  <c:v>0.91744079999999995</c:v>
                </c:pt>
                <c:pt idx="134">
                  <c:v>1.4004345</c:v>
                </c:pt>
                <c:pt idx="135">
                  <c:v>1.8732785000000001</c:v>
                </c:pt>
                <c:pt idx="136">
                  <c:v>0.95347499999999996</c:v>
                </c:pt>
                <c:pt idx="137">
                  <c:v>1.0309166000000001</c:v>
                </c:pt>
                <c:pt idx="138">
                  <c:v>1.0123450000000001</c:v>
                </c:pt>
                <c:pt idx="139">
                  <c:v>1.6991501</c:v>
                </c:pt>
                <c:pt idx="140">
                  <c:v>1.2373061000000001</c:v>
                </c:pt>
                <c:pt idx="141">
                  <c:v>1.1878225</c:v>
                </c:pt>
                <c:pt idx="142">
                  <c:v>1.8362700000000001</c:v>
                </c:pt>
                <c:pt idx="143">
                  <c:v>2.0477618999999998</c:v>
                </c:pt>
                <c:pt idx="144">
                  <c:v>1.2281857</c:v>
                </c:pt>
                <c:pt idx="145">
                  <c:v>1.0251257</c:v>
                </c:pt>
                <c:pt idx="146">
                  <c:v>0.88617690000000005</c:v>
                </c:pt>
                <c:pt idx="147">
                  <c:v>1.4577523999999999</c:v>
                </c:pt>
                <c:pt idx="148">
                  <c:v>0.86733349999999998</c:v>
                </c:pt>
                <c:pt idx="149">
                  <c:v>0.9986815</c:v>
                </c:pt>
                <c:pt idx="150">
                  <c:v>0.78101430000000005</c:v>
                </c:pt>
                <c:pt idx="151">
                  <c:v>1.0313574999999999</c:v>
                </c:pt>
                <c:pt idx="152">
                  <c:v>0.9968127</c:v>
                </c:pt>
                <c:pt idx="153">
                  <c:v>0.84907690000000002</c:v>
                </c:pt>
                <c:pt idx="154">
                  <c:v>1.2312424</c:v>
                </c:pt>
                <c:pt idx="155">
                  <c:v>1.193999</c:v>
                </c:pt>
                <c:pt idx="156">
                  <c:v>1.0981962999999999</c:v>
                </c:pt>
                <c:pt idx="157">
                  <c:v>1.2259131999999999</c:v>
                </c:pt>
                <c:pt idx="158">
                  <c:v>1.0016927</c:v>
                </c:pt>
                <c:pt idx="159">
                  <c:v>1.2907325000000001</c:v>
                </c:pt>
                <c:pt idx="160">
                  <c:v>1.6792005000000001</c:v>
                </c:pt>
                <c:pt idx="161">
                  <c:v>1.7806759999999999</c:v>
                </c:pt>
                <c:pt idx="162">
                  <c:v>1.4087493</c:v>
                </c:pt>
                <c:pt idx="163">
                  <c:v>1.9157717000000001</c:v>
                </c:pt>
                <c:pt idx="164">
                  <c:v>5.9390998000000002</c:v>
                </c:pt>
                <c:pt idx="165">
                  <c:v>1.2461404</c:v>
                </c:pt>
                <c:pt idx="166">
                  <c:v>1.6104653</c:v>
                </c:pt>
                <c:pt idx="167">
                  <c:v>1.412399</c:v>
                </c:pt>
                <c:pt idx="168">
                  <c:v>0.95131659999999996</c:v>
                </c:pt>
                <c:pt idx="169">
                  <c:v>0.79166890000000001</c:v>
                </c:pt>
                <c:pt idx="170">
                  <c:v>1.2418473999999999</c:v>
                </c:pt>
                <c:pt idx="171">
                  <c:v>1.1657177999999999</c:v>
                </c:pt>
                <c:pt idx="172">
                  <c:v>0.99561010000000005</c:v>
                </c:pt>
                <c:pt idx="173">
                  <c:v>0.70072389999999996</c:v>
                </c:pt>
                <c:pt idx="174">
                  <c:v>0.86801629999999996</c:v>
                </c:pt>
                <c:pt idx="175">
                  <c:v>1.0500910000000001</c:v>
                </c:pt>
                <c:pt idx="176">
                  <c:v>1.1377052999999999</c:v>
                </c:pt>
                <c:pt idx="177">
                  <c:v>1.2230175000000001</c:v>
                </c:pt>
                <c:pt idx="178">
                  <c:v>1.1144004999999999</c:v>
                </c:pt>
                <c:pt idx="179">
                  <c:v>1.7948464</c:v>
                </c:pt>
                <c:pt idx="180">
                  <c:v>1.1861066</c:v>
                </c:pt>
                <c:pt idx="181">
                  <c:v>1.5547971</c:v>
                </c:pt>
                <c:pt idx="182">
                  <c:v>1.6948151</c:v>
                </c:pt>
                <c:pt idx="183">
                  <c:v>2.4773025</c:v>
                </c:pt>
                <c:pt idx="184">
                  <c:v>1.5294572</c:v>
                </c:pt>
                <c:pt idx="185">
                  <c:v>0.7792251</c:v>
                </c:pt>
                <c:pt idx="186">
                  <c:v>0.70926990000000001</c:v>
                </c:pt>
                <c:pt idx="187">
                  <c:v>1.7441198</c:v>
                </c:pt>
                <c:pt idx="188">
                  <c:v>1.5835079000000001</c:v>
                </c:pt>
                <c:pt idx="189">
                  <c:v>0.93432099999999996</c:v>
                </c:pt>
                <c:pt idx="190">
                  <c:v>1.2553555000000001</c:v>
                </c:pt>
                <c:pt idx="191">
                  <c:v>0.96538679999999999</c:v>
                </c:pt>
                <c:pt idx="192">
                  <c:v>1.7962655999999999</c:v>
                </c:pt>
                <c:pt idx="193">
                  <c:v>1.7119599000000001</c:v>
                </c:pt>
                <c:pt idx="194">
                  <c:v>1.9085262999999999</c:v>
                </c:pt>
                <c:pt idx="195">
                  <c:v>1.0270253</c:v>
                </c:pt>
                <c:pt idx="196">
                  <c:v>1.0015361</c:v>
                </c:pt>
                <c:pt idx="197">
                  <c:v>1.4101869</c:v>
                </c:pt>
                <c:pt idx="198">
                  <c:v>1.0602758000000001</c:v>
                </c:pt>
                <c:pt idx="199">
                  <c:v>0.77633569999999996</c:v>
                </c:pt>
                <c:pt idx="200">
                  <c:v>1.3113082</c:v>
                </c:pt>
                <c:pt idx="201">
                  <c:v>1.5573233</c:v>
                </c:pt>
                <c:pt idx="202">
                  <c:v>1.9716910000000001</c:v>
                </c:pt>
                <c:pt idx="203">
                  <c:v>1.2169428</c:v>
                </c:pt>
                <c:pt idx="204">
                  <c:v>1.2392259000000001</c:v>
                </c:pt>
                <c:pt idx="205">
                  <c:v>0.98741350000000006</c:v>
                </c:pt>
                <c:pt idx="206">
                  <c:v>0.84258259999999996</c:v>
                </c:pt>
                <c:pt idx="207">
                  <c:v>1.0358590000000001</c:v>
                </c:pt>
                <c:pt idx="208">
                  <c:v>1.0939141999999999</c:v>
                </c:pt>
                <c:pt idx="209">
                  <c:v>1.0014685000000001</c:v>
                </c:pt>
                <c:pt idx="210">
                  <c:v>1.0310838</c:v>
                </c:pt>
                <c:pt idx="211">
                  <c:v>1.5194167000000001</c:v>
                </c:pt>
                <c:pt idx="212">
                  <c:v>1.4535111999999999</c:v>
                </c:pt>
                <c:pt idx="213">
                  <c:v>1.4194678000000001</c:v>
                </c:pt>
                <c:pt idx="214">
                  <c:v>1.4012013999999999</c:v>
                </c:pt>
                <c:pt idx="215">
                  <c:v>1.7053446000000001</c:v>
                </c:pt>
                <c:pt idx="216">
                  <c:v>1.1740908999999999</c:v>
                </c:pt>
                <c:pt idx="217">
                  <c:v>1.4674022</c:v>
                </c:pt>
                <c:pt idx="218">
                  <c:v>1.6526921000000001</c:v>
                </c:pt>
                <c:pt idx="219">
                  <c:v>2.7587619000000001</c:v>
                </c:pt>
                <c:pt idx="220">
                  <c:v>1.6072692</c:v>
                </c:pt>
                <c:pt idx="221">
                  <c:v>1.3237161</c:v>
                </c:pt>
                <c:pt idx="222">
                  <c:v>1.0579596</c:v>
                </c:pt>
                <c:pt idx="223">
                  <c:v>1.0215249</c:v>
                </c:pt>
                <c:pt idx="224">
                  <c:v>1.5514418999999999</c:v>
                </c:pt>
                <c:pt idx="225">
                  <c:v>0.2900548</c:v>
                </c:pt>
                <c:pt idx="226">
                  <c:v>1.1904413</c:v>
                </c:pt>
                <c:pt idx="227">
                  <c:v>1.2933218</c:v>
                </c:pt>
                <c:pt idx="228">
                  <c:v>2.6818871</c:v>
                </c:pt>
                <c:pt idx="229">
                  <c:v>0.71060449999999997</c:v>
                </c:pt>
                <c:pt idx="230">
                  <c:v>1.0873022000000001</c:v>
                </c:pt>
                <c:pt idx="231">
                  <c:v>0.7233484</c:v>
                </c:pt>
                <c:pt idx="232">
                  <c:v>1.0553771000000001</c:v>
                </c:pt>
                <c:pt idx="233">
                  <c:v>1.3617490000000001</c:v>
                </c:pt>
                <c:pt idx="234">
                  <c:v>0.73905569999999998</c:v>
                </c:pt>
                <c:pt idx="235">
                  <c:v>1.1527913999999999</c:v>
                </c:pt>
                <c:pt idx="236">
                  <c:v>1.3864582999999999</c:v>
                </c:pt>
                <c:pt idx="237">
                  <c:v>1.0298258</c:v>
                </c:pt>
                <c:pt idx="238">
                  <c:v>0.90589189999999997</c:v>
                </c:pt>
                <c:pt idx="239">
                  <c:v>0.57406489999999999</c:v>
                </c:pt>
                <c:pt idx="240">
                  <c:v>0.44595289999999999</c:v>
                </c:pt>
                <c:pt idx="241">
                  <c:v>1.3249850999999999</c:v>
                </c:pt>
                <c:pt idx="242">
                  <c:v>1.1557736999999999</c:v>
                </c:pt>
                <c:pt idx="243">
                  <c:v>2.1177885999999999</c:v>
                </c:pt>
                <c:pt idx="244">
                  <c:v>1.1772545999999999</c:v>
                </c:pt>
                <c:pt idx="245">
                  <c:v>1.9187757999999999</c:v>
                </c:pt>
                <c:pt idx="246">
                  <c:v>2.4418517</c:v>
                </c:pt>
                <c:pt idx="247">
                  <c:v>1.0085203</c:v>
                </c:pt>
                <c:pt idx="248">
                  <c:v>1.2225895</c:v>
                </c:pt>
                <c:pt idx="249">
                  <c:v>1.036003</c:v>
                </c:pt>
                <c:pt idx="250">
                  <c:v>2.1640020999999998</c:v>
                </c:pt>
                <c:pt idx="251">
                  <c:v>1.2959075</c:v>
                </c:pt>
                <c:pt idx="252">
                  <c:v>1.2755422000000001</c:v>
                </c:pt>
                <c:pt idx="253">
                  <c:v>1.0254297000000001</c:v>
                </c:pt>
                <c:pt idx="254">
                  <c:v>1.6764981000000001</c:v>
                </c:pt>
                <c:pt idx="255">
                  <c:v>1.3466769999999999</c:v>
                </c:pt>
                <c:pt idx="256">
                  <c:v>1.2044431</c:v>
                </c:pt>
                <c:pt idx="257">
                  <c:v>4.4516612999999996</c:v>
                </c:pt>
                <c:pt idx="258">
                  <c:v>0.58362740000000002</c:v>
                </c:pt>
                <c:pt idx="259">
                  <c:v>1.3203676</c:v>
                </c:pt>
                <c:pt idx="260">
                  <c:v>2.5675835999999999</c:v>
                </c:pt>
                <c:pt idx="261">
                  <c:v>3.6140411000000001</c:v>
                </c:pt>
                <c:pt idx="262">
                  <c:v>0.69192379999999998</c:v>
                </c:pt>
                <c:pt idx="263">
                  <c:v>0.72060539999999995</c:v>
                </c:pt>
                <c:pt idx="264">
                  <c:v>0.87173769999999995</c:v>
                </c:pt>
                <c:pt idx="265">
                  <c:v>0.79005930000000002</c:v>
                </c:pt>
                <c:pt idx="266">
                  <c:v>0.46659079999999997</c:v>
                </c:pt>
                <c:pt idx="267">
                  <c:v>0.50887309999999997</c:v>
                </c:pt>
                <c:pt idx="268">
                  <c:v>0.81166749999999999</c:v>
                </c:pt>
                <c:pt idx="269">
                  <c:v>1.7647545</c:v>
                </c:pt>
                <c:pt idx="270">
                  <c:v>4.0658158999999996</c:v>
                </c:pt>
                <c:pt idx="271">
                  <c:v>0.81453759999999997</c:v>
                </c:pt>
                <c:pt idx="272">
                  <c:v>0.88133050000000002</c:v>
                </c:pt>
                <c:pt idx="273">
                  <c:v>0.94150389999999995</c:v>
                </c:pt>
                <c:pt idx="274">
                  <c:v>1.0179655000000001</c:v>
                </c:pt>
                <c:pt idx="275">
                  <c:v>0.93774760000000001</c:v>
                </c:pt>
                <c:pt idx="276">
                  <c:v>0.48698760000000002</c:v>
                </c:pt>
                <c:pt idx="277">
                  <c:v>0.56257230000000003</c:v>
                </c:pt>
                <c:pt idx="278">
                  <c:v>0.69114410000000004</c:v>
                </c:pt>
                <c:pt idx="279">
                  <c:v>1.1435649999999999</c:v>
                </c:pt>
                <c:pt idx="280">
                  <c:v>0.821183</c:v>
                </c:pt>
                <c:pt idx="281">
                  <c:v>0.75082309999999997</c:v>
                </c:pt>
                <c:pt idx="282">
                  <c:v>1.131105</c:v>
                </c:pt>
                <c:pt idx="283">
                  <c:v>1.5443008</c:v>
                </c:pt>
                <c:pt idx="284">
                  <c:v>1.952979</c:v>
                </c:pt>
                <c:pt idx="285">
                  <c:v>0.99787029999999999</c:v>
                </c:pt>
                <c:pt idx="286">
                  <c:v>1.6726392999999999</c:v>
                </c:pt>
                <c:pt idx="287">
                  <c:v>2.6651144000000002</c:v>
                </c:pt>
                <c:pt idx="288">
                  <c:v>2.1967812000000002</c:v>
                </c:pt>
                <c:pt idx="289">
                  <c:v>1.4375948000000001</c:v>
                </c:pt>
                <c:pt idx="290">
                  <c:v>1.0860623</c:v>
                </c:pt>
                <c:pt idx="291">
                  <c:v>2.8592303999999999</c:v>
                </c:pt>
                <c:pt idx="292">
                  <c:v>1.1850624000000001</c:v>
                </c:pt>
                <c:pt idx="293">
                  <c:v>2.1232845</c:v>
                </c:pt>
                <c:pt idx="294">
                  <c:v>3.2766834999999999</c:v>
                </c:pt>
                <c:pt idx="295">
                  <c:v>1.1469098</c:v>
                </c:pt>
                <c:pt idx="296">
                  <c:v>1.0384177000000001</c:v>
                </c:pt>
                <c:pt idx="297">
                  <c:v>0.73961980000000005</c:v>
                </c:pt>
                <c:pt idx="298">
                  <c:v>0.74001779999999995</c:v>
                </c:pt>
                <c:pt idx="299">
                  <c:v>0.80103239999999998</c:v>
                </c:pt>
                <c:pt idx="300">
                  <c:v>0.48245549999999998</c:v>
                </c:pt>
                <c:pt idx="301">
                  <c:v>0.58473330000000001</c:v>
                </c:pt>
                <c:pt idx="302">
                  <c:v>0.73396439999999996</c:v>
                </c:pt>
                <c:pt idx="303">
                  <c:v>1.1983571</c:v>
                </c:pt>
                <c:pt idx="304">
                  <c:v>1.3412206</c:v>
                </c:pt>
                <c:pt idx="305">
                  <c:v>1.0948093999999999</c:v>
                </c:pt>
                <c:pt idx="306">
                  <c:v>1.3312085</c:v>
                </c:pt>
                <c:pt idx="307">
                  <c:v>0.90503750000000005</c:v>
                </c:pt>
                <c:pt idx="308">
                  <c:v>1.2139831999999999</c:v>
                </c:pt>
                <c:pt idx="309">
                  <c:v>0.7346258</c:v>
                </c:pt>
                <c:pt idx="310">
                  <c:v>1.2284132000000001</c:v>
                </c:pt>
                <c:pt idx="311">
                  <c:v>1.4006105</c:v>
                </c:pt>
                <c:pt idx="312">
                  <c:v>2.3025267</c:v>
                </c:pt>
                <c:pt idx="313">
                  <c:v>1.9385412</c:v>
                </c:pt>
                <c:pt idx="314">
                  <c:v>0.69089880000000004</c:v>
                </c:pt>
                <c:pt idx="315">
                  <c:v>0.73041279999999997</c:v>
                </c:pt>
                <c:pt idx="316">
                  <c:v>0.66555770000000003</c:v>
                </c:pt>
                <c:pt idx="317">
                  <c:v>1.4303735</c:v>
                </c:pt>
                <c:pt idx="318">
                  <c:v>0.72995710000000003</c:v>
                </c:pt>
                <c:pt idx="319">
                  <c:v>0.76057189999999997</c:v>
                </c:pt>
                <c:pt idx="320">
                  <c:v>0.98450749999999998</c:v>
                </c:pt>
                <c:pt idx="321">
                  <c:v>1.1591421</c:v>
                </c:pt>
                <c:pt idx="322">
                  <c:v>1.2157226000000001</c:v>
                </c:pt>
                <c:pt idx="323">
                  <c:v>1.7527992999999999</c:v>
                </c:pt>
                <c:pt idx="324">
                  <c:v>1.4828702</c:v>
                </c:pt>
                <c:pt idx="325">
                  <c:v>0.92589310000000002</c:v>
                </c:pt>
                <c:pt idx="326">
                  <c:v>1.5577866</c:v>
                </c:pt>
                <c:pt idx="327">
                  <c:v>1.1792640000000001</c:v>
                </c:pt>
                <c:pt idx="328">
                  <c:v>1.3752553000000001</c:v>
                </c:pt>
                <c:pt idx="329">
                  <c:v>2.6554598</c:v>
                </c:pt>
                <c:pt idx="330">
                  <c:v>1.2314328999999999</c:v>
                </c:pt>
                <c:pt idx="331">
                  <c:v>1.4289102</c:v>
                </c:pt>
                <c:pt idx="332">
                  <c:v>1.0170912000000001</c:v>
                </c:pt>
                <c:pt idx="333">
                  <c:v>0.81840190000000002</c:v>
                </c:pt>
                <c:pt idx="334">
                  <c:v>0.6618946</c:v>
                </c:pt>
                <c:pt idx="335">
                  <c:v>0.69165549999999998</c:v>
                </c:pt>
                <c:pt idx="336">
                  <c:v>0.95905879999999999</c:v>
                </c:pt>
                <c:pt idx="337">
                  <c:v>1.1211074000000001</c:v>
                </c:pt>
                <c:pt idx="338">
                  <c:v>0.94952789999999998</c:v>
                </c:pt>
                <c:pt idx="339">
                  <c:v>1.0055258</c:v>
                </c:pt>
                <c:pt idx="340">
                  <c:v>0.19303239999999999</c:v>
                </c:pt>
                <c:pt idx="341">
                  <c:v>1.3205511999999999</c:v>
                </c:pt>
                <c:pt idx="342">
                  <c:v>3.1240770000000002</c:v>
                </c:pt>
                <c:pt idx="343">
                  <c:v>1.9668239000000001</c:v>
                </c:pt>
                <c:pt idx="344">
                  <c:v>1.6325689000000001</c:v>
                </c:pt>
                <c:pt idx="345">
                  <c:v>5.8974761999999998</c:v>
                </c:pt>
                <c:pt idx="346">
                  <c:v>1.3383183000000001</c:v>
                </c:pt>
                <c:pt idx="347">
                  <c:v>1.9189798</c:v>
                </c:pt>
                <c:pt idx="348">
                  <c:v>0.75193520000000003</c:v>
                </c:pt>
                <c:pt idx="349">
                  <c:v>0.88774260000000005</c:v>
                </c:pt>
                <c:pt idx="350">
                  <c:v>0.57247599999999998</c:v>
                </c:pt>
                <c:pt idx="351">
                  <c:v>1.1871773000000001</c:v>
                </c:pt>
                <c:pt idx="352">
                  <c:v>1.2695046999999999</c:v>
                </c:pt>
                <c:pt idx="353">
                  <c:v>0.90470110000000004</c:v>
                </c:pt>
                <c:pt idx="354">
                  <c:v>0.47647499999999998</c:v>
                </c:pt>
                <c:pt idx="355">
                  <c:v>0.79374999999999996</c:v>
                </c:pt>
                <c:pt idx="356">
                  <c:v>0.83664550000000004</c:v>
                </c:pt>
                <c:pt idx="357">
                  <c:v>0.46714499999999998</c:v>
                </c:pt>
                <c:pt idx="358">
                  <c:v>0.7994116</c:v>
                </c:pt>
                <c:pt idx="359">
                  <c:v>0.71879590000000004</c:v>
                </c:pt>
                <c:pt idx="360">
                  <c:v>1.5381309999999999</c:v>
                </c:pt>
                <c:pt idx="361">
                  <c:v>1.3540490000000001</c:v>
                </c:pt>
                <c:pt idx="362">
                  <c:v>0.9574762</c:v>
                </c:pt>
                <c:pt idx="363">
                  <c:v>1.2632409</c:v>
                </c:pt>
                <c:pt idx="364">
                  <c:v>1.1575194</c:v>
                </c:pt>
                <c:pt idx="365">
                  <c:v>0.45540770000000003</c:v>
                </c:pt>
                <c:pt idx="366">
                  <c:v>0.85390410000000005</c:v>
                </c:pt>
                <c:pt idx="367">
                  <c:v>0.51880519999999997</c:v>
                </c:pt>
                <c:pt idx="368">
                  <c:v>0.45191199999999998</c:v>
                </c:pt>
                <c:pt idx="369">
                  <c:v>0.91382759999999996</c:v>
                </c:pt>
                <c:pt idx="370">
                  <c:v>0.80403659999999999</c:v>
                </c:pt>
                <c:pt idx="371">
                  <c:v>0.79959309999999995</c:v>
                </c:pt>
                <c:pt idx="372">
                  <c:v>0.8629407</c:v>
                </c:pt>
                <c:pt idx="373">
                  <c:v>0.98629960000000005</c:v>
                </c:pt>
                <c:pt idx="374">
                  <c:v>0.66405369999999997</c:v>
                </c:pt>
                <c:pt idx="375">
                  <c:v>0.94615309999999997</c:v>
                </c:pt>
                <c:pt idx="376">
                  <c:v>1.3638296000000001</c:v>
                </c:pt>
                <c:pt idx="377">
                  <c:v>1.1074207</c:v>
                </c:pt>
                <c:pt idx="378">
                  <c:v>1.3900321</c:v>
                </c:pt>
                <c:pt idx="379">
                  <c:v>0.94837499999999997</c:v>
                </c:pt>
                <c:pt idx="380">
                  <c:v>1.2121719</c:v>
                </c:pt>
                <c:pt idx="381">
                  <c:v>2.3390913000000002</c:v>
                </c:pt>
                <c:pt idx="382">
                  <c:v>2.2931800999999998</c:v>
                </c:pt>
                <c:pt idx="383">
                  <c:v>1.6564155</c:v>
                </c:pt>
                <c:pt idx="384">
                  <c:v>0.87638199999999999</c:v>
                </c:pt>
                <c:pt idx="385">
                  <c:v>0.75024500000000005</c:v>
                </c:pt>
                <c:pt idx="386">
                  <c:v>1.6877082000000001</c:v>
                </c:pt>
                <c:pt idx="387">
                  <c:v>1.4214823000000001</c:v>
                </c:pt>
                <c:pt idx="388">
                  <c:v>5.9811033</c:v>
                </c:pt>
                <c:pt idx="389">
                  <c:v>0.60844949999999998</c:v>
                </c:pt>
                <c:pt idx="390">
                  <c:v>0.1783565</c:v>
                </c:pt>
                <c:pt idx="391">
                  <c:v>1.0645369</c:v>
                </c:pt>
                <c:pt idx="392">
                  <c:v>1.0346656999999999</c:v>
                </c:pt>
                <c:pt idx="393">
                  <c:v>1.5219187000000001</c:v>
                </c:pt>
                <c:pt idx="394">
                  <c:v>1.2810206</c:v>
                </c:pt>
                <c:pt idx="395">
                  <c:v>0.56002339999999995</c:v>
                </c:pt>
                <c:pt idx="396">
                  <c:v>0.70474729999999997</c:v>
                </c:pt>
                <c:pt idx="397">
                  <c:v>0.64370139999999998</c:v>
                </c:pt>
                <c:pt idx="398">
                  <c:v>0.60110180000000002</c:v>
                </c:pt>
                <c:pt idx="399">
                  <c:v>0.4733639</c:v>
                </c:pt>
                <c:pt idx="400">
                  <c:v>0.46322140000000001</c:v>
                </c:pt>
                <c:pt idx="401">
                  <c:v>1.2826164</c:v>
                </c:pt>
                <c:pt idx="402">
                  <c:v>0.64307990000000004</c:v>
                </c:pt>
                <c:pt idx="403">
                  <c:v>0.65709390000000001</c:v>
                </c:pt>
                <c:pt idx="404">
                  <c:v>0.85742180000000001</c:v>
                </c:pt>
                <c:pt idx="405">
                  <c:v>0.72867780000000004</c:v>
                </c:pt>
                <c:pt idx="406">
                  <c:v>0.79048810000000003</c:v>
                </c:pt>
                <c:pt idx="407">
                  <c:v>1.1576253000000001</c:v>
                </c:pt>
                <c:pt idx="408">
                  <c:v>0.79130100000000003</c:v>
                </c:pt>
                <c:pt idx="409">
                  <c:v>1.2714802999999999</c:v>
                </c:pt>
                <c:pt idx="410">
                  <c:v>3.8686870999999998</c:v>
                </c:pt>
                <c:pt idx="411">
                  <c:v>1.3003437</c:v>
                </c:pt>
                <c:pt idx="412">
                  <c:v>1.4505885000000001</c:v>
                </c:pt>
                <c:pt idx="413">
                  <c:v>2.4562392000000002</c:v>
                </c:pt>
                <c:pt idx="414">
                  <c:v>1.9734613000000001</c:v>
                </c:pt>
                <c:pt idx="415">
                  <c:v>1.2823686000000001</c:v>
                </c:pt>
                <c:pt idx="416">
                  <c:v>1.010972</c:v>
                </c:pt>
                <c:pt idx="417">
                  <c:v>0.72175420000000001</c:v>
                </c:pt>
                <c:pt idx="418">
                  <c:v>0.94362089999999998</c:v>
                </c:pt>
                <c:pt idx="419">
                  <c:v>0.28373880000000001</c:v>
                </c:pt>
                <c:pt idx="420">
                  <c:v>0.5706888</c:v>
                </c:pt>
                <c:pt idx="421">
                  <c:v>1.1500494999999999</c:v>
                </c:pt>
                <c:pt idx="422">
                  <c:v>0.78954389999999997</c:v>
                </c:pt>
                <c:pt idx="423">
                  <c:v>1.0159066000000001</c:v>
                </c:pt>
                <c:pt idx="424">
                  <c:v>0.4835856</c:v>
                </c:pt>
                <c:pt idx="425">
                  <c:v>0.76640940000000002</c:v>
                </c:pt>
                <c:pt idx="426">
                  <c:v>1.1075166999999999</c:v>
                </c:pt>
                <c:pt idx="427">
                  <c:v>0.99800440000000001</c:v>
                </c:pt>
                <c:pt idx="428">
                  <c:v>1.2872756999999999</c:v>
                </c:pt>
                <c:pt idx="429">
                  <c:v>0.7668471</c:v>
                </c:pt>
                <c:pt idx="430">
                  <c:v>1.1091198</c:v>
                </c:pt>
                <c:pt idx="431">
                  <c:v>1.4298443999999999</c:v>
                </c:pt>
                <c:pt idx="432">
                  <c:v>0.85590599999999994</c:v>
                </c:pt>
                <c:pt idx="433">
                  <c:v>1.3791089999999999</c:v>
                </c:pt>
                <c:pt idx="434">
                  <c:v>1.2570717</c:v>
                </c:pt>
                <c:pt idx="435">
                  <c:v>4.1170191000000003</c:v>
                </c:pt>
                <c:pt idx="436">
                  <c:v>1.4906199</c:v>
                </c:pt>
                <c:pt idx="437">
                  <c:v>1.50528</c:v>
                </c:pt>
                <c:pt idx="438">
                  <c:v>0.72291430000000001</c:v>
                </c:pt>
                <c:pt idx="439">
                  <c:v>1.2062238000000001</c:v>
                </c:pt>
                <c:pt idx="440">
                  <c:v>0.7702232</c:v>
                </c:pt>
                <c:pt idx="441">
                  <c:v>0.81076020000000004</c:v>
                </c:pt>
                <c:pt idx="442">
                  <c:v>0.45111010000000001</c:v>
                </c:pt>
                <c:pt idx="443">
                  <c:v>0.54503970000000002</c:v>
                </c:pt>
                <c:pt idx="444">
                  <c:v>1.2082078999999999</c:v>
                </c:pt>
                <c:pt idx="445">
                  <c:v>0.67323520000000003</c:v>
                </c:pt>
                <c:pt idx="446">
                  <c:v>0.5807736</c:v>
                </c:pt>
                <c:pt idx="447">
                  <c:v>0.64615389999999995</c:v>
                </c:pt>
                <c:pt idx="448">
                  <c:v>0.64032089999999997</c:v>
                </c:pt>
                <c:pt idx="449">
                  <c:v>0.85572029999999999</c:v>
                </c:pt>
                <c:pt idx="450">
                  <c:v>1.0451801000000001</c:v>
                </c:pt>
                <c:pt idx="451">
                  <c:v>1.2148825000000001</c:v>
                </c:pt>
                <c:pt idx="452">
                  <c:v>0.96015090000000003</c:v>
                </c:pt>
                <c:pt idx="453">
                  <c:v>0.93480359999999996</c:v>
                </c:pt>
                <c:pt idx="454">
                  <c:v>1.0565415</c:v>
                </c:pt>
                <c:pt idx="455">
                  <c:v>2.4275245000000001</c:v>
                </c:pt>
                <c:pt idx="456">
                  <c:v>1.6122863999999999</c:v>
                </c:pt>
                <c:pt idx="457">
                  <c:v>1.601586</c:v>
                </c:pt>
                <c:pt idx="458">
                  <c:v>0.69516900000000004</c:v>
                </c:pt>
                <c:pt idx="459">
                  <c:v>0.58853699999999998</c:v>
                </c:pt>
                <c:pt idx="460">
                  <c:v>0.92796420000000002</c:v>
                </c:pt>
                <c:pt idx="461">
                  <c:v>0.72910569999999997</c:v>
                </c:pt>
                <c:pt idx="462">
                  <c:v>0.83243540000000005</c:v>
                </c:pt>
                <c:pt idx="463">
                  <c:v>0.95632200000000001</c:v>
                </c:pt>
                <c:pt idx="464">
                  <c:v>1.7501373</c:v>
                </c:pt>
                <c:pt idx="465">
                  <c:v>1.1324434000000001</c:v>
                </c:pt>
                <c:pt idx="466">
                  <c:v>0.32798290000000002</c:v>
                </c:pt>
                <c:pt idx="467">
                  <c:v>0.22455829999999999</c:v>
                </c:pt>
                <c:pt idx="468">
                  <c:v>0.64257920000000002</c:v>
                </c:pt>
                <c:pt idx="469">
                  <c:v>1.0155046999999999</c:v>
                </c:pt>
                <c:pt idx="470">
                  <c:v>0.65518639999999995</c:v>
                </c:pt>
                <c:pt idx="471">
                  <c:v>0.65880729999999998</c:v>
                </c:pt>
                <c:pt idx="472">
                  <c:v>1.0801301000000001</c:v>
                </c:pt>
                <c:pt idx="473">
                  <c:v>2.3087856000000002</c:v>
                </c:pt>
                <c:pt idx="474">
                  <c:v>0.99343049999999999</c:v>
                </c:pt>
                <c:pt idx="475">
                  <c:v>0.87852640000000004</c:v>
                </c:pt>
                <c:pt idx="476">
                  <c:v>1.1395766000000001</c:v>
                </c:pt>
                <c:pt idx="477">
                  <c:v>1.2786883</c:v>
                </c:pt>
                <c:pt idx="478">
                  <c:v>1.0232855999999999</c:v>
                </c:pt>
                <c:pt idx="479">
                  <c:v>0.88893730000000004</c:v>
                </c:pt>
                <c:pt idx="480">
                  <c:v>0.82295589999999996</c:v>
                </c:pt>
                <c:pt idx="481">
                  <c:v>0.85640039999999995</c:v>
                </c:pt>
                <c:pt idx="482">
                  <c:v>1.1759568</c:v>
                </c:pt>
                <c:pt idx="483">
                  <c:v>1.0633043</c:v>
                </c:pt>
                <c:pt idx="484">
                  <c:v>1.4908778</c:v>
                </c:pt>
                <c:pt idx="485">
                  <c:v>1.0263992</c:v>
                </c:pt>
                <c:pt idx="486">
                  <c:v>2.0005815999999998</c:v>
                </c:pt>
                <c:pt idx="487">
                  <c:v>2.8011678</c:v>
                </c:pt>
                <c:pt idx="488">
                  <c:v>0.59287319999999999</c:v>
                </c:pt>
                <c:pt idx="489">
                  <c:v>0.77019309999999996</c:v>
                </c:pt>
                <c:pt idx="490">
                  <c:v>0.98334290000000002</c:v>
                </c:pt>
                <c:pt idx="491">
                  <c:v>0.63811890000000004</c:v>
                </c:pt>
                <c:pt idx="492">
                  <c:v>0.79223790000000005</c:v>
                </c:pt>
                <c:pt idx="493">
                  <c:v>0.78938920000000001</c:v>
                </c:pt>
                <c:pt idx="494">
                  <c:v>0.76127089999999997</c:v>
                </c:pt>
                <c:pt idx="495">
                  <c:v>0.68945769999999995</c:v>
                </c:pt>
                <c:pt idx="496">
                  <c:v>0.89694050000000003</c:v>
                </c:pt>
                <c:pt idx="497">
                  <c:v>0.89694050000000003</c:v>
                </c:pt>
                <c:pt idx="498">
                  <c:v>0.67681959999999997</c:v>
                </c:pt>
                <c:pt idx="499">
                  <c:v>0.59604900000000005</c:v>
                </c:pt>
                <c:pt idx="500">
                  <c:v>0.62711079999999997</c:v>
                </c:pt>
                <c:pt idx="501">
                  <c:v>0.63906810000000003</c:v>
                </c:pt>
                <c:pt idx="502">
                  <c:v>0.65519170000000004</c:v>
                </c:pt>
                <c:pt idx="503">
                  <c:v>0.92668539999999999</c:v>
                </c:pt>
                <c:pt idx="504">
                  <c:v>1.1777925</c:v>
                </c:pt>
                <c:pt idx="505">
                  <c:v>1.1108349</c:v>
                </c:pt>
                <c:pt idx="506">
                  <c:v>1.8917805000000001</c:v>
                </c:pt>
                <c:pt idx="507">
                  <c:v>0.57222949999999995</c:v>
                </c:pt>
                <c:pt idx="508">
                  <c:v>0.69883580000000001</c:v>
                </c:pt>
                <c:pt idx="509">
                  <c:v>1.2541377</c:v>
                </c:pt>
                <c:pt idx="510">
                  <c:v>0.87805100000000003</c:v>
                </c:pt>
                <c:pt idx="511">
                  <c:v>1.6190749</c:v>
                </c:pt>
                <c:pt idx="512">
                  <c:v>0.65202930000000003</c:v>
                </c:pt>
                <c:pt idx="513">
                  <c:v>0.65200639999999999</c:v>
                </c:pt>
                <c:pt idx="514">
                  <c:v>0.85606510000000002</c:v>
                </c:pt>
                <c:pt idx="515">
                  <c:v>0.83926650000000003</c:v>
                </c:pt>
                <c:pt idx="516">
                  <c:v>1.0297491999999999</c:v>
                </c:pt>
                <c:pt idx="517">
                  <c:v>1.0544271000000001</c:v>
                </c:pt>
                <c:pt idx="518">
                  <c:v>0.56760549999999999</c:v>
                </c:pt>
                <c:pt idx="519">
                  <c:v>0.69566669999999997</c:v>
                </c:pt>
                <c:pt idx="520">
                  <c:v>0.74792539999999996</c:v>
                </c:pt>
                <c:pt idx="521">
                  <c:v>1.6075508999999999</c:v>
                </c:pt>
                <c:pt idx="522">
                  <c:v>0.70960250000000002</c:v>
                </c:pt>
                <c:pt idx="523">
                  <c:v>0.82483329999999999</c:v>
                </c:pt>
                <c:pt idx="524">
                  <c:v>0.85343950000000002</c:v>
                </c:pt>
                <c:pt idx="525">
                  <c:v>0.95803649999999996</c:v>
                </c:pt>
                <c:pt idx="526">
                  <c:v>1.119076</c:v>
                </c:pt>
                <c:pt idx="527">
                  <c:v>1.2119293</c:v>
                </c:pt>
                <c:pt idx="528">
                  <c:v>1.4562074</c:v>
                </c:pt>
                <c:pt idx="529">
                  <c:v>1.4492164000000001</c:v>
                </c:pt>
                <c:pt idx="530">
                  <c:v>0.93477069999999995</c:v>
                </c:pt>
                <c:pt idx="531">
                  <c:v>5.3116979999999998</c:v>
                </c:pt>
                <c:pt idx="532">
                  <c:v>1.3362350000000001</c:v>
                </c:pt>
                <c:pt idx="533">
                  <c:v>0.88636400000000004</c:v>
                </c:pt>
                <c:pt idx="534">
                  <c:v>0.98934659999999996</c:v>
                </c:pt>
                <c:pt idx="535">
                  <c:v>1.1806738999999999</c:v>
                </c:pt>
                <c:pt idx="536">
                  <c:v>1.1458919999999999</c:v>
                </c:pt>
                <c:pt idx="537">
                  <c:v>1.5762687</c:v>
                </c:pt>
                <c:pt idx="538">
                  <c:v>0.89242189999999999</c:v>
                </c:pt>
                <c:pt idx="539">
                  <c:v>0.75023609999999996</c:v>
                </c:pt>
                <c:pt idx="540">
                  <c:v>0.92995300000000003</c:v>
                </c:pt>
                <c:pt idx="541">
                  <c:v>1.1696850999999999</c:v>
                </c:pt>
                <c:pt idx="542">
                  <c:v>3.1673713999999999</c:v>
                </c:pt>
                <c:pt idx="543">
                  <c:v>1.3988137</c:v>
                </c:pt>
                <c:pt idx="544">
                  <c:v>1.2247844000000001</c:v>
                </c:pt>
                <c:pt idx="545">
                  <c:v>1.291461</c:v>
                </c:pt>
                <c:pt idx="546">
                  <c:v>0.78348910000000005</c:v>
                </c:pt>
                <c:pt idx="547">
                  <c:v>1.1128347999999999</c:v>
                </c:pt>
                <c:pt idx="548">
                  <c:v>1.0359400000000001</c:v>
                </c:pt>
                <c:pt idx="549">
                  <c:v>0.75806450000000003</c:v>
                </c:pt>
                <c:pt idx="550">
                  <c:v>0.70101789999999997</c:v>
                </c:pt>
                <c:pt idx="551">
                  <c:v>0.96897080000000002</c:v>
                </c:pt>
                <c:pt idx="552">
                  <c:v>1.0785502</c:v>
                </c:pt>
                <c:pt idx="553">
                  <c:v>1.2051172999999999</c:v>
                </c:pt>
                <c:pt idx="554">
                  <c:v>2.3802523999999998</c:v>
                </c:pt>
                <c:pt idx="555">
                  <c:v>2.1066726</c:v>
                </c:pt>
                <c:pt idx="556">
                  <c:v>1.4356681</c:v>
                </c:pt>
                <c:pt idx="557">
                  <c:v>0.87159189999999998</c:v>
                </c:pt>
                <c:pt idx="558">
                  <c:v>0.69178859999999998</c:v>
                </c:pt>
                <c:pt idx="559">
                  <c:v>1.1131047999999999</c:v>
                </c:pt>
                <c:pt idx="560">
                  <c:v>1.2488047</c:v>
                </c:pt>
                <c:pt idx="561">
                  <c:v>1.672094</c:v>
                </c:pt>
                <c:pt idx="562">
                  <c:v>0.94044499999999998</c:v>
                </c:pt>
                <c:pt idx="563">
                  <c:v>0.69866209999999995</c:v>
                </c:pt>
                <c:pt idx="564">
                  <c:v>0.93626949999999998</c:v>
                </c:pt>
                <c:pt idx="565">
                  <c:v>1.1229179</c:v>
                </c:pt>
                <c:pt idx="566">
                  <c:v>0.91463320000000004</c:v>
                </c:pt>
                <c:pt idx="567">
                  <c:v>1.8074901999999999</c:v>
                </c:pt>
                <c:pt idx="568">
                  <c:v>0.62803880000000001</c:v>
                </c:pt>
                <c:pt idx="569">
                  <c:v>0.8736313</c:v>
                </c:pt>
                <c:pt idx="570">
                  <c:v>1.2475759</c:v>
                </c:pt>
                <c:pt idx="571">
                  <c:v>1.2713255999999999</c:v>
                </c:pt>
                <c:pt idx="572">
                  <c:v>1.2845896999999999</c:v>
                </c:pt>
                <c:pt idx="573">
                  <c:v>0.7599572</c:v>
                </c:pt>
                <c:pt idx="574">
                  <c:v>0.93615329999999997</c:v>
                </c:pt>
                <c:pt idx="575">
                  <c:v>2.1527338999999999</c:v>
                </c:pt>
                <c:pt idx="576">
                  <c:v>2.0855239000000001</c:v>
                </c:pt>
                <c:pt idx="577">
                  <c:v>1.5395091999999999</c:v>
                </c:pt>
                <c:pt idx="578">
                  <c:v>1.5008325</c:v>
                </c:pt>
                <c:pt idx="579">
                  <c:v>1.2294727999999999</c:v>
                </c:pt>
                <c:pt idx="580">
                  <c:v>1.2511265</c:v>
                </c:pt>
                <c:pt idx="581">
                  <c:v>1.2327284000000001</c:v>
                </c:pt>
                <c:pt idx="582">
                  <c:v>0.51346879999999995</c:v>
                </c:pt>
                <c:pt idx="583">
                  <c:v>0.65965039999999997</c:v>
                </c:pt>
                <c:pt idx="584">
                  <c:v>0.83605700000000005</c:v>
                </c:pt>
                <c:pt idx="585">
                  <c:v>1.1543711999999999</c:v>
                </c:pt>
                <c:pt idx="586">
                  <c:v>0.76482839999999996</c:v>
                </c:pt>
                <c:pt idx="587">
                  <c:v>1.2256902000000001</c:v>
                </c:pt>
                <c:pt idx="588">
                  <c:v>0.99783390000000005</c:v>
                </c:pt>
                <c:pt idx="589">
                  <c:v>1.934356</c:v>
                </c:pt>
                <c:pt idx="590">
                  <c:v>1.2293322</c:v>
                </c:pt>
                <c:pt idx="591">
                  <c:v>1.3684847</c:v>
                </c:pt>
                <c:pt idx="592">
                  <c:v>1.6514882</c:v>
                </c:pt>
                <c:pt idx="593">
                  <c:v>3.8270067000000001</c:v>
                </c:pt>
                <c:pt idx="594">
                  <c:v>1.9766717</c:v>
                </c:pt>
                <c:pt idx="595">
                  <c:v>1.145402</c:v>
                </c:pt>
                <c:pt idx="596">
                  <c:v>1.2481404</c:v>
                </c:pt>
                <c:pt idx="597">
                  <c:v>1.981878</c:v>
                </c:pt>
                <c:pt idx="598">
                  <c:v>2.3515332999999998</c:v>
                </c:pt>
                <c:pt idx="599">
                  <c:v>0.48306739999999998</c:v>
                </c:pt>
                <c:pt idx="600">
                  <c:v>0.56501009999999996</c:v>
                </c:pt>
                <c:pt idx="601">
                  <c:v>0.85292330000000005</c:v>
                </c:pt>
                <c:pt idx="602">
                  <c:v>1.1542592</c:v>
                </c:pt>
                <c:pt idx="603">
                  <c:v>0.99478129999999998</c:v>
                </c:pt>
                <c:pt idx="604">
                  <c:v>0.70857930000000002</c:v>
                </c:pt>
                <c:pt idx="605">
                  <c:v>0.77914249999999996</c:v>
                </c:pt>
                <c:pt idx="606">
                  <c:v>0.68883519999999998</c:v>
                </c:pt>
                <c:pt idx="607">
                  <c:v>0.80205930000000003</c:v>
                </c:pt>
                <c:pt idx="608">
                  <c:v>0.8478118</c:v>
                </c:pt>
                <c:pt idx="609">
                  <c:v>1.4264205999999999</c:v>
                </c:pt>
                <c:pt idx="610">
                  <c:v>0.73686099999999999</c:v>
                </c:pt>
                <c:pt idx="611">
                  <c:v>1.6140056</c:v>
                </c:pt>
                <c:pt idx="612">
                  <c:v>1.0710166999999999</c:v>
                </c:pt>
                <c:pt idx="613">
                  <c:v>1.2733669999999999</c:v>
                </c:pt>
                <c:pt idx="614">
                  <c:v>1.3552439999999999</c:v>
                </c:pt>
                <c:pt idx="615">
                  <c:v>1.4495222000000001</c:v>
                </c:pt>
                <c:pt idx="616">
                  <c:v>5.0462653</c:v>
                </c:pt>
                <c:pt idx="617">
                  <c:v>1.0907492000000001</c:v>
                </c:pt>
                <c:pt idx="618">
                  <c:v>0.88213260000000004</c:v>
                </c:pt>
                <c:pt idx="619">
                  <c:v>0.69483289999999998</c:v>
                </c:pt>
                <c:pt idx="620">
                  <c:v>1.1037881</c:v>
                </c:pt>
                <c:pt idx="621">
                  <c:v>1.0478506000000001</c:v>
                </c:pt>
                <c:pt idx="622">
                  <c:v>0.95536589999999999</c:v>
                </c:pt>
                <c:pt idx="623">
                  <c:v>0.74339330000000003</c:v>
                </c:pt>
                <c:pt idx="624">
                  <c:v>0.68779599999999996</c:v>
                </c:pt>
                <c:pt idx="625">
                  <c:v>0.98174600000000001</c:v>
                </c:pt>
                <c:pt idx="626">
                  <c:v>0.57280540000000002</c:v>
                </c:pt>
                <c:pt idx="627">
                  <c:v>0.73919500000000005</c:v>
                </c:pt>
                <c:pt idx="628">
                  <c:v>1.0075022</c:v>
                </c:pt>
                <c:pt idx="629">
                  <c:v>0.86587009999999998</c:v>
                </c:pt>
                <c:pt idx="630">
                  <c:v>1.1854884999999999</c:v>
                </c:pt>
                <c:pt idx="631">
                  <c:v>0.76810089999999998</c:v>
                </c:pt>
                <c:pt idx="632">
                  <c:v>0.91890430000000001</c:v>
                </c:pt>
                <c:pt idx="633">
                  <c:v>0.87801689999999999</c:v>
                </c:pt>
                <c:pt idx="634">
                  <c:v>1.0417015000000001</c:v>
                </c:pt>
                <c:pt idx="635">
                  <c:v>0.56967369999999995</c:v>
                </c:pt>
                <c:pt idx="636">
                  <c:v>0.78500519999999996</c:v>
                </c:pt>
                <c:pt idx="637">
                  <c:v>1.1307064</c:v>
                </c:pt>
                <c:pt idx="638">
                  <c:v>0.80275220000000003</c:v>
                </c:pt>
                <c:pt idx="639">
                  <c:v>0.56611029999999996</c:v>
                </c:pt>
                <c:pt idx="640">
                  <c:v>0.75951139999999995</c:v>
                </c:pt>
                <c:pt idx="641">
                  <c:v>0.96520879999999998</c:v>
                </c:pt>
                <c:pt idx="642">
                  <c:v>1.0438928000000001</c:v>
                </c:pt>
                <c:pt idx="643">
                  <c:v>0.78950240000000005</c:v>
                </c:pt>
                <c:pt idx="644">
                  <c:v>0.92789200000000005</c:v>
                </c:pt>
                <c:pt idx="645">
                  <c:v>0.72091300000000003</c:v>
                </c:pt>
                <c:pt idx="646">
                  <c:v>0.89579299999999995</c:v>
                </c:pt>
                <c:pt idx="647">
                  <c:v>0.97171969999999996</c:v>
                </c:pt>
                <c:pt idx="648">
                  <c:v>0.69554450000000001</c:v>
                </c:pt>
                <c:pt idx="649">
                  <c:v>0.7670688</c:v>
                </c:pt>
                <c:pt idx="650">
                  <c:v>0.98570159999999996</c:v>
                </c:pt>
                <c:pt idx="651">
                  <c:v>0.85655590000000004</c:v>
                </c:pt>
                <c:pt idx="652">
                  <c:v>0.83337669999999997</c:v>
                </c:pt>
                <c:pt idx="653">
                  <c:v>1.4798389999999999</c:v>
                </c:pt>
                <c:pt idx="654">
                  <c:v>0.73494179999999998</c:v>
                </c:pt>
                <c:pt idx="655">
                  <c:v>0.86682669999999995</c:v>
                </c:pt>
                <c:pt idx="656">
                  <c:v>0.90236450000000001</c:v>
                </c:pt>
                <c:pt idx="657">
                  <c:v>0.67950840000000001</c:v>
                </c:pt>
                <c:pt idx="658">
                  <c:v>1.3067403</c:v>
                </c:pt>
                <c:pt idx="659">
                  <c:v>1.1344554</c:v>
                </c:pt>
                <c:pt idx="660">
                  <c:v>2.3798588999999999</c:v>
                </c:pt>
                <c:pt idx="661">
                  <c:v>2.5154475000000001</c:v>
                </c:pt>
                <c:pt idx="662">
                  <c:v>1.8316743</c:v>
                </c:pt>
                <c:pt idx="663">
                  <c:v>6.3360466999999998</c:v>
                </c:pt>
                <c:pt idx="664">
                  <c:v>2.2975580999999998</c:v>
                </c:pt>
                <c:pt idx="665">
                  <c:v>3.0197474999999998</c:v>
                </c:pt>
                <c:pt idx="666">
                  <c:v>1.3113182999999999</c:v>
                </c:pt>
                <c:pt idx="667">
                  <c:v>2.3906114000000001</c:v>
                </c:pt>
                <c:pt idx="668">
                  <c:v>1.3126519999999999</c:v>
                </c:pt>
                <c:pt idx="669">
                  <c:v>1.3310316</c:v>
                </c:pt>
                <c:pt idx="670">
                  <c:v>1.2337969</c:v>
                </c:pt>
                <c:pt idx="671">
                  <c:v>1.1462140000000001</c:v>
                </c:pt>
                <c:pt idx="672">
                  <c:v>1.0449630000000001</c:v>
                </c:pt>
                <c:pt idx="673">
                  <c:v>1.2479034</c:v>
                </c:pt>
                <c:pt idx="674">
                  <c:v>2.2224360999999999</c:v>
                </c:pt>
                <c:pt idx="675">
                  <c:v>5.4021378999999996</c:v>
                </c:pt>
                <c:pt idx="676">
                  <c:v>1.4693099000000001</c:v>
                </c:pt>
                <c:pt idx="677">
                  <c:v>0.87154690000000001</c:v>
                </c:pt>
                <c:pt idx="678">
                  <c:v>1.0443908</c:v>
                </c:pt>
                <c:pt idx="679">
                  <c:v>1.6121049000000001</c:v>
                </c:pt>
                <c:pt idx="680">
                  <c:v>0.94312200000000002</c:v>
                </c:pt>
                <c:pt idx="681">
                  <c:v>1.0501357</c:v>
                </c:pt>
                <c:pt idx="682">
                  <c:v>0.91986730000000005</c:v>
                </c:pt>
                <c:pt idx="683">
                  <c:v>1.5627403</c:v>
                </c:pt>
                <c:pt idx="684">
                  <c:v>0.84439169999999997</c:v>
                </c:pt>
                <c:pt idx="685">
                  <c:v>1.4372461000000001</c:v>
                </c:pt>
                <c:pt idx="686">
                  <c:v>1.6979025999999999</c:v>
                </c:pt>
                <c:pt idx="687">
                  <c:v>1.9902886</c:v>
                </c:pt>
                <c:pt idx="688">
                  <c:v>1.4908929</c:v>
                </c:pt>
                <c:pt idx="689">
                  <c:v>1.1606059</c:v>
                </c:pt>
                <c:pt idx="690">
                  <c:v>1.2341042</c:v>
                </c:pt>
                <c:pt idx="691">
                  <c:v>0.98091030000000001</c:v>
                </c:pt>
                <c:pt idx="692">
                  <c:v>5.0949198000000004</c:v>
                </c:pt>
                <c:pt idx="693">
                  <c:v>0.75426009999999999</c:v>
                </c:pt>
                <c:pt idx="694">
                  <c:v>0.6314883</c:v>
                </c:pt>
                <c:pt idx="695">
                  <c:v>0.97178940000000003</c:v>
                </c:pt>
                <c:pt idx="696">
                  <c:v>0.80092289999999999</c:v>
                </c:pt>
                <c:pt idx="697">
                  <c:v>0.99202190000000001</c:v>
                </c:pt>
                <c:pt idx="698">
                  <c:v>0.95399230000000002</c:v>
                </c:pt>
                <c:pt idx="699">
                  <c:v>1.2133315</c:v>
                </c:pt>
                <c:pt idx="700">
                  <c:v>0.84618309999999997</c:v>
                </c:pt>
                <c:pt idx="701">
                  <c:v>1.2857807000000001</c:v>
                </c:pt>
                <c:pt idx="702">
                  <c:v>0.83526579999999995</c:v>
                </c:pt>
                <c:pt idx="703">
                  <c:v>0.89093100000000003</c:v>
                </c:pt>
                <c:pt idx="704">
                  <c:v>1.4727892</c:v>
                </c:pt>
                <c:pt idx="705">
                  <c:v>0.86301050000000001</c:v>
                </c:pt>
                <c:pt idx="706">
                  <c:v>1.0701208</c:v>
                </c:pt>
                <c:pt idx="707">
                  <c:v>1.8764072999999999</c:v>
                </c:pt>
                <c:pt idx="708">
                  <c:v>0.6768613</c:v>
                </c:pt>
                <c:pt idx="709">
                  <c:v>0.65682410000000002</c:v>
                </c:pt>
                <c:pt idx="710">
                  <c:v>0.64076140000000004</c:v>
                </c:pt>
                <c:pt idx="711">
                  <c:v>0.94978119999999999</c:v>
                </c:pt>
                <c:pt idx="712">
                  <c:v>0.98519619999999997</c:v>
                </c:pt>
                <c:pt idx="713">
                  <c:v>1.5621809</c:v>
                </c:pt>
                <c:pt idx="714">
                  <c:v>0.82061689999999998</c:v>
                </c:pt>
                <c:pt idx="715">
                  <c:v>1.0696024</c:v>
                </c:pt>
                <c:pt idx="716">
                  <c:v>1.7996083</c:v>
                </c:pt>
                <c:pt idx="717">
                  <c:v>1.9296401000000001</c:v>
                </c:pt>
                <c:pt idx="718">
                  <c:v>2.6251660000000001</c:v>
                </c:pt>
                <c:pt idx="719">
                  <c:v>1.4471442999999999</c:v>
                </c:pt>
                <c:pt idx="720">
                  <c:v>1.5058076</c:v>
                </c:pt>
                <c:pt idx="721">
                  <c:v>1.2277023</c:v>
                </c:pt>
                <c:pt idx="722">
                  <c:v>1.0987518999999999</c:v>
                </c:pt>
                <c:pt idx="723">
                  <c:v>1.2433578000000001</c:v>
                </c:pt>
                <c:pt idx="724">
                  <c:v>1.7324892999999999</c:v>
                </c:pt>
                <c:pt idx="725">
                  <c:v>0.99282179999999998</c:v>
                </c:pt>
                <c:pt idx="726">
                  <c:v>1.2488938000000001</c:v>
                </c:pt>
                <c:pt idx="727">
                  <c:v>1.4614841000000001</c:v>
                </c:pt>
                <c:pt idx="728">
                  <c:v>1.7979661</c:v>
                </c:pt>
                <c:pt idx="729">
                  <c:v>0.2871205</c:v>
                </c:pt>
                <c:pt idx="730">
                  <c:v>1.0279617999999999</c:v>
                </c:pt>
                <c:pt idx="731">
                  <c:v>1.0747183</c:v>
                </c:pt>
                <c:pt idx="732">
                  <c:v>0.86484349999999999</c:v>
                </c:pt>
                <c:pt idx="733">
                  <c:v>1.4215544</c:v>
                </c:pt>
                <c:pt idx="734">
                  <c:v>0.95435559999999997</c:v>
                </c:pt>
                <c:pt idx="735">
                  <c:v>1.287547</c:v>
                </c:pt>
                <c:pt idx="736">
                  <c:v>1.2584114</c:v>
                </c:pt>
                <c:pt idx="737">
                  <c:v>1.4287344</c:v>
                </c:pt>
                <c:pt idx="738">
                  <c:v>1.4641301</c:v>
                </c:pt>
                <c:pt idx="739">
                  <c:v>3.2914629999999998</c:v>
                </c:pt>
                <c:pt idx="740">
                  <c:v>1.0670854000000001</c:v>
                </c:pt>
                <c:pt idx="741">
                  <c:v>1.2771199</c:v>
                </c:pt>
                <c:pt idx="742">
                  <c:v>1.2761425</c:v>
                </c:pt>
                <c:pt idx="743">
                  <c:v>2.0332430000000001</c:v>
                </c:pt>
                <c:pt idx="744">
                  <c:v>2.0951276999999999</c:v>
                </c:pt>
                <c:pt idx="745">
                  <c:v>2.0725994999999999</c:v>
                </c:pt>
                <c:pt idx="746">
                  <c:v>1.811488</c:v>
                </c:pt>
                <c:pt idx="747">
                  <c:v>2.1932746999999999</c:v>
                </c:pt>
                <c:pt idx="748">
                  <c:v>3.3230938000000001</c:v>
                </c:pt>
                <c:pt idx="749">
                  <c:v>1.3441609000000001</c:v>
                </c:pt>
                <c:pt idx="750">
                  <c:v>1.3600786</c:v>
                </c:pt>
                <c:pt idx="751">
                  <c:v>1.0831067999999999</c:v>
                </c:pt>
                <c:pt idx="752">
                  <c:v>1.7557661</c:v>
                </c:pt>
                <c:pt idx="753">
                  <c:v>1.5236141999999999</c:v>
                </c:pt>
                <c:pt idx="754">
                  <c:v>2.0992324</c:v>
                </c:pt>
                <c:pt idx="755">
                  <c:v>1.0356713</c:v>
                </c:pt>
                <c:pt idx="756">
                  <c:v>1.0360461000000001</c:v>
                </c:pt>
                <c:pt idx="757">
                  <c:v>1.066128</c:v>
                </c:pt>
                <c:pt idx="758">
                  <c:v>0.89626329999999998</c:v>
                </c:pt>
                <c:pt idx="759">
                  <c:v>1.4294289</c:v>
                </c:pt>
                <c:pt idx="760">
                  <c:v>1.9336013999999999</c:v>
                </c:pt>
                <c:pt idx="761">
                  <c:v>2.0764507999999999</c:v>
                </c:pt>
                <c:pt idx="762">
                  <c:v>0.98058749999999995</c:v>
                </c:pt>
                <c:pt idx="763">
                  <c:v>0.93781080000000006</c:v>
                </c:pt>
                <c:pt idx="764">
                  <c:v>1.0806707</c:v>
                </c:pt>
                <c:pt idx="765">
                  <c:v>1.3385159</c:v>
                </c:pt>
                <c:pt idx="766">
                  <c:v>1.4421066</c:v>
                </c:pt>
                <c:pt idx="767">
                  <c:v>1.1647725</c:v>
                </c:pt>
                <c:pt idx="768">
                  <c:v>1.125256</c:v>
                </c:pt>
                <c:pt idx="769">
                  <c:v>1.1255809000000001</c:v>
                </c:pt>
                <c:pt idx="770">
                  <c:v>1.2214113</c:v>
                </c:pt>
                <c:pt idx="771">
                  <c:v>1.7779237999999999</c:v>
                </c:pt>
                <c:pt idx="772">
                  <c:v>1.5050653000000001</c:v>
                </c:pt>
                <c:pt idx="773">
                  <c:v>1.6636593</c:v>
                </c:pt>
                <c:pt idx="774">
                  <c:v>1.2070974000000001</c:v>
                </c:pt>
                <c:pt idx="775">
                  <c:v>1.5948754999999999</c:v>
                </c:pt>
                <c:pt idx="776">
                  <c:v>1.6796376</c:v>
                </c:pt>
                <c:pt idx="777">
                  <c:v>1.3482890000000001</c:v>
                </c:pt>
                <c:pt idx="778">
                  <c:v>1.2777502999999999</c:v>
                </c:pt>
                <c:pt idx="779">
                  <c:v>1.3360759</c:v>
                </c:pt>
                <c:pt idx="780">
                  <c:v>1.0561754000000001</c:v>
                </c:pt>
                <c:pt idx="781">
                  <c:v>1.1917799</c:v>
                </c:pt>
                <c:pt idx="782">
                  <c:v>1.8540405</c:v>
                </c:pt>
                <c:pt idx="783">
                  <c:v>1.9125905999999999</c:v>
                </c:pt>
                <c:pt idx="784">
                  <c:v>1.9065688999999999</c:v>
                </c:pt>
                <c:pt idx="785">
                  <c:v>4.3084536</c:v>
                </c:pt>
                <c:pt idx="786">
                  <c:v>1.6004096000000001</c:v>
                </c:pt>
                <c:pt idx="787">
                  <c:v>3.6380444000000001</c:v>
                </c:pt>
                <c:pt idx="788">
                  <c:v>1.0081023</c:v>
                </c:pt>
                <c:pt idx="789">
                  <c:v>1.1563528000000001</c:v>
                </c:pt>
                <c:pt idx="790">
                  <c:v>1.2505062</c:v>
                </c:pt>
                <c:pt idx="791">
                  <c:v>1.0340910000000001</c:v>
                </c:pt>
                <c:pt idx="792">
                  <c:v>1.09318</c:v>
                </c:pt>
                <c:pt idx="793">
                  <c:v>1.7154183999999999</c:v>
                </c:pt>
                <c:pt idx="794">
                  <c:v>1.1553439999999999</c:v>
                </c:pt>
                <c:pt idx="795">
                  <c:v>2.1185763999999998</c:v>
                </c:pt>
                <c:pt idx="796">
                  <c:v>1.5774083999999999</c:v>
                </c:pt>
                <c:pt idx="797">
                  <c:v>1.0744547</c:v>
                </c:pt>
                <c:pt idx="798">
                  <c:v>1.0181697999999999</c:v>
                </c:pt>
                <c:pt idx="799">
                  <c:v>0.95188220000000001</c:v>
                </c:pt>
                <c:pt idx="800">
                  <c:v>1.2621150000000001</c:v>
                </c:pt>
                <c:pt idx="801">
                  <c:v>2.3730026999999998</c:v>
                </c:pt>
                <c:pt idx="802">
                  <c:v>1.7616799999999999</c:v>
                </c:pt>
                <c:pt idx="803">
                  <c:v>1.219692</c:v>
                </c:pt>
                <c:pt idx="804">
                  <c:v>1.6771012000000001</c:v>
                </c:pt>
                <c:pt idx="805">
                  <c:v>1.1525133000000001</c:v>
                </c:pt>
                <c:pt idx="806">
                  <c:v>1.4725988999999999</c:v>
                </c:pt>
                <c:pt idx="807">
                  <c:v>2.0121916</c:v>
                </c:pt>
                <c:pt idx="808">
                  <c:v>1.3104313000000001</c:v>
                </c:pt>
                <c:pt idx="809">
                  <c:v>1.3238338999999999</c:v>
                </c:pt>
                <c:pt idx="810">
                  <c:v>1.2018949000000001</c:v>
                </c:pt>
                <c:pt idx="811">
                  <c:v>1.4806455999999999</c:v>
                </c:pt>
                <c:pt idx="812">
                  <c:v>2.6514004</c:v>
                </c:pt>
                <c:pt idx="813">
                  <c:v>1.2426604000000001</c:v>
                </c:pt>
                <c:pt idx="814">
                  <c:v>1.4743366</c:v>
                </c:pt>
                <c:pt idx="815">
                  <c:v>1.7049013</c:v>
                </c:pt>
                <c:pt idx="816">
                  <c:v>2.4824899</c:v>
                </c:pt>
                <c:pt idx="817">
                  <c:v>2.2261031999999998</c:v>
                </c:pt>
                <c:pt idx="818">
                  <c:v>1.5192825999999999</c:v>
                </c:pt>
                <c:pt idx="819">
                  <c:v>1.9626627000000001</c:v>
                </c:pt>
                <c:pt idx="820">
                  <c:v>1.7442641000000001</c:v>
                </c:pt>
                <c:pt idx="821">
                  <c:v>1.1914233999999999</c:v>
                </c:pt>
                <c:pt idx="822">
                  <c:v>1.3043366999999999</c:v>
                </c:pt>
                <c:pt idx="823">
                  <c:v>1.2844475</c:v>
                </c:pt>
                <c:pt idx="824">
                  <c:v>1.1153869000000001</c:v>
                </c:pt>
                <c:pt idx="825">
                  <c:v>1.1896104999999999</c:v>
                </c:pt>
                <c:pt idx="826">
                  <c:v>1.2780122</c:v>
                </c:pt>
                <c:pt idx="827">
                  <c:v>1.2742438</c:v>
                </c:pt>
                <c:pt idx="828">
                  <c:v>1.1930669</c:v>
                </c:pt>
                <c:pt idx="829">
                  <c:v>2.2308219</c:v>
                </c:pt>
                <c:pt idx="830">
                  <c:v>1.8500266000000001</c:v>
                </c:pt>
                <c:pt idx="831">
                  <c:v>1.6867430999999999</c:v>
                </c:pt>
                <c:pt idx="832">
                  <c:v>1.7712299</c:v>
                </c:pt>
                <c:pt idx="833">
                  <c:v>1.3540006</c:v>
                </c:pt>
                <c:pt idx="834">
                  <c:v>1.4525617</c:v>
                </c:pt>
                <c:pt idx="835">
                  <c:v>1.6345308000000001</c:v>
                </c:pt>
                <c:pt idx="836">
                  <c:v>2.3504236000000001</c:v>
                </c:pt>
                <c:pt idx="837">
                  <c:v>1.7706724</c:v>
                </c:pt>
                <c:pt idx="838">
                  <c:v>2.0490515999999999</c:v>
                </c:pt>
                <c:pt idx="839">
                  <c:v>2.4651584999999998</c:v>
                </c:pt>
                <c:pt idx="840">
                  <c:v>2.4938704</c:v>
                </c:pt>
                <c:pt idx="841">
                  <c:v>7.1425746999999999</c:v>
                </c:pt>
                <c:pt idx="842">
                  <c:v>3.3511538000000001</c:v>
                </c:pt>
                <c:pt idx="843">
                  <c:v>2.9215175000000002</c:v>
                </c:pt>
                <c:pt idx="844">
                  <c:v>1.6540303000000001</c:v>
                </c:pt>
                <c:pt idx="845">
                  <c:v>1.8076956</c:v>
                </c:pt>
                <c:pt idx="846">
                  <c:v>2.5142224999999998</c:v>
                </c:pt>
                <c:pt idx="847">
                  <c:v>1.2240728999999999</c:v>
                </c:pt>
                <c:pt idx="848">
                  <c:v>1.4934742000000001</c:v>
                </c:pt>
                <c:pt idx="849">
                  <c:v>1.8945234</c:v>
                </c:pt>
                <c:pt idx="850">
                  <c:v>2.1991752</c:v>
                </c:pt>
                <c:pt idx="851">
                  <c:v>1.3875649999999999</c:v>
                </c:pt>
                <c:pt idx="852">
                  <c:v>1.3701068999999999</c:v>
                </c:pt>
                <c:pt idx="853">
                  <c:v>1.3577513000000001</c:v>
                </c:pt>
                <c:pt idx="854">
                  <c:v>1.4729009</c:v>
                </c:pt>
                <c:pt idx="855">
                  <c:v>1.4362036</c:v>
                </c:pt>
                <c:pt idx="856">
                  <c:v>1.4124871999999999</c:v>
                </c:pt>
                <c:pt idx="857">
                  <c:v>1.963929</c:v>
                </c:pt>
                <c:pt idx="858">
                  <c:v>1.2669041000000001</c:v>
                </c:pt>
                <c:pt idx="859">
                  <c:v>1.5298361</c:v>
                </c:pt>
                <c:pt idx="860">
                  <c:v>1.6817981</c:v>
                </c:pt>
                <c:pt idx="861">
                  <c:v>2.2698695999999998</c:v>
                </c:pt>
                <c:pt idx="862">
                  <c:v>1.4339854000000001</c:v>
                </c:pt>
                <c:pt idx="863">
                  <c:v>1.6315704</c:v>
                </c:pt>
                <c:pt idx="864">
                  <c:v>1.9950241</c:v>
                </c:pt>
                <c:pt idx="865">
                  <c:v>2.4974476999999999</c:v>
                </c:pt>
                <c:pt idx="866">
                  <c:v>2.8530470000000001</c:v>
                </c:pt>
                <c:pt idx="867">
                  <c:v>1.8657201000000001</c:v>
                </c:pt>
                <c:pt idx="868">
                  <c:v>1.9380324</c:v>
                </c:pt>
                <c:pt idx="869">
                  <c:v>1.4248045</c:v>
                </c:pt>
                <c:pt idx="870">
                  <c:v>1.8149488</c:v>
                </c:pt>
                <c:pt idx="871">
                  <c:v>1.8710735999999999</c:v>
                </c:pt>
                <c:pt idx="872">
                  <c:v>1.6757900999999999</c:v>
                </c:pt>
                <c:pt idx="873">
                  <c:v>1.5104413999999999</c:v>
                </c:pt>
                <c:pt idx="874">
                  <c:v>1.7109722999999999</c:v>
                </c:pt>
                <c:pt idx="875">
                  <c:v>2.5466394999999999</c:v>
                </c:pt>
                <c:pt idx="876">
                  <c:v>3.0441492999999999</c:v>
                </c:pt>
                <c:pt idx="877">
                  <c:v>1.8270995000000001</c:v>
                </c:pt>
                <c:pt idx="878">
                  <c:v>2.6704541000000002</c:v>
                </c:pt>
                <c:pt idx="879">
                  <c:v>2.7191169999999998</c:v>
                </c:pt>
                <c:pt idx="880">
                  <c:v>4.7706135999999999</c:v>
                </c:pt>
                <c:pt idx="881">
                  <c:v>4.0721277000000002</c:v>
                </c:pt>
                <c:pt idx="882">
                  <c:v>5.1510242999999996</c:v>
                </c:pt>
                <c:pt idx="883">
                  <c:v>5.9776816999999998</c:v>
                </c:pt>
                <c:pt idx="884">
                  <c:v>4.8376222000000002</c:v>
                </c:pt>
                <c:pt idx="885">
                  <c:v>5.5543383000000004</c:v>
                </c:pt>
                <c:pt idx="886">
                  <c:v>4.4836204999999998</c:v>
                </c:pt>
                <c:pt idx="887">
                  <c:v>3.8765185</c:v>
                </c:pt>
                <c:pt idx="888">
                  <c:v>2.9599671999999999</c:v>
                </c:pt>
                <c:pt idx="889">
                  <c:v>2.5791133999999998</c:v>
                </c:pt>
                <c:pt idx="890">
                  <c:v>3.4475468</c:v>
                </c:pt>
                <c:pt idx="891">
                  <c:v>4.8876182000000004</c:v>
                </c:pt>
                <c:pt idx="892">
                  <c:v>5.7265685</c:v>
                </c:pt>
                <c:pt idx="893">
                  <c:v>1.7703998000000001</c:v>
                </c:pt>
                <c:pt idx="894">
                  <c:v>2.7957543999999999</c:v>
                </c:pt>
                <c:pt idx="895">
                  <c:v>2.2592161000000002</c:v>
                </c:pt>
                <c:pt idx="896">
                  <c:v>1.5476802999999999</c:v>
                </c:pt>
                <c:pt idx="897">
                  <c:v>2.7943077000000001</c:v>
                </c:pt>
                <c:pt idx="898">
                  <c:v>2.0176992999999999</c:v>
                </c:pt>
                <c:pt idx="899">
                  <c:v>3.0623087999999998</c:v>
                </c:pt>
                <c:pt idx="900">
                  <c:v>2.2157388999999998</c:v>
                </c:pt>
                <c:pt idx="901">
                  <c:v>1.3534899</c:v>
                </c:pt>
                <c:pt idx="902">
                  <c:v>1.4537945000000001</c:v>
                </c:pt>
                <c:pt idx="903">
                  <c:v>1.2430730000000001</c:v>
                </c:pt>
                <c:pt idx="904">
                  <c:v>2.3378622999999998</c:v>
                </c:pt>
                <c:pt idx="905">
                  <c:v>1.339291</c:v>
                </c:pt>
                <c:pt idx="906">
                  <c:v>1.2663199000000001</c:v>
                </c:pt>
                <c:pt idx="907">
                  <c:v>1.5249245</c:v>
                </c:pt>
                <c:pt idx="908">
                  <c:v>1.4311039999999999</c:v>
                </c:pt>
                <c:pt idx="909">
                  <c:v>4.8030230999999999</c:v>
                </c:pt>
                <c:pt idx="910">
                  <c:v>2.7306577999999999</c:v>
                </c:pt>
                <c:pt idx="911">
                  <c:v>2.178464</c:v>
                </c:pt>
                <c:pt idx="912">
                  <c:v>2.6676093999999999</c:v>
                </c:pt>
                <c:pt idx="913">
                  <c:v>2.2565697999999998</c:v>
                </c:pt>
                <c:pt idx="914">
                  <c:v>2.5228959</c:v>
                </c:pt>
                <c:pt idx="915">
                  <c:v>1.7946820999999999</c:v>
                </c:pt>
                <c:pt idx="916">
                  <c:v>1.8364450999999999</c:v>
                </c:pt>
                <c:pt idx="917">
                  <c:v>2.1799070999999999</c:v>
                </c:pt>
                <c:pt idx="918">
                  <c:v>1.9353195000000001</c:v>
                </c:pt>
                <c:pt idx="919">
                  <c:v>2.7942414000000002</c:v>
                </c:pt>
                <c:pt idx="920">
                  <c:v>1.2655601999999999</c:v>
                </c:pt>
                <c:pt idx="921">
                  <c:v>2.7572553000000002</c:v>
                </c:pt>
                <c:pt idx="922">
                  <c:v>1.6255333999999999</c:v>
                </c:pt>
                <c:pt idx="923">
                  <c:v>1.6269193</c:v>
                </c:pt>
                <c:pt idx="924">
                  <c:v>2.5193770999999998</c:v>
                </c:pt>
                <c:pt idx="925">
                  <c:v>1.5532165</c:v>
                </c:pt>
                <c:pt idx="926">
                  <c:v>1.656323</c:v>
                </c:pt>
                <c:pt idx="927">
                  <c:v>1.5420105</c:v>
                </c:pt>
                <c:pt idx="928">
                  <c:v>2.4100985000000001</c:v>
                </c:pt>
                <c:pt idx="929">
                  <c:v>3.2748423</c:v>
                </c:pt>
                <c:pt idx="930">
                  <c:v>1.5541446000000001</c:v>
                </c:pt>
                <c:pt idx="931">
                  <c:v>1.1923961000000001</c:v>
                </c:pt>
                <c:pt idx="932">
                  <c:v>1.0263884000000001</c:v>
                </c:pt>
                <c:pt idx="933">
                  <c:v>2.2860915999999998</c:v>
                </c:pt>
                <c:pt idx="934">
                  <c:v>1.2557564999999999</c:v>
                </c:pt>
                <c:pt idx="935">
                  <c:v>1.5487367999999999</c:v>
                </c:pt>
                <c:pt idx="936">
                  <c:v>1.2116814</c:v>
                </c:pt>
                <c:pt idx="937">
                  <c:v>2.273075</c:v>
                </c:pt>
                <c:pt idx="938">
                  <c:v>1.8838054</c:v>
                </c:pt>
                <c:pt idx="939">
                  <c:v>3.3007515999999999</c:v>
                </c:pt>
                <c:pt idx="940">
                  <c:v>2.7341177999999999</c:v>
                </c:pt>
                <c:pt idx="941">
                  <c:v>1.3581352</c:v>
                </c:pt>
                <c:pt idx="942">
                  <c:v>1.6263723000000001</c:v>
                </c:pt>
                <c:pt idx="943">
                  <c:v>1.7722547</c:v>
                </c:pt>
                <c:pt idx="944">
                  <c:v>2.1921271999999998</c:v>
                </c:pt>
                <c:pt idx="945">
                  <c:v>1.4567815</c:v>
                </c:pt>
                <c:pt idx="946">
                  <c:v>1.6951593</c:v>
                </c:pt>
                <c:pt idx="947">
                  <c:v>2.0581817</c:v>
                </c:pt>
                <c:pt idx="948">
                  <c:v>2.1280796999999998</c:v>
                </c:pt>
                <c:pt idx="949">
                  <c:v>1.7473075</c:v>
                </c:pt>
                <c:pt idx="950">
                  <c:v>2.0948899999999999</c:v>
                </c:pt>
                <c:pt idx="951">
                  <c:v>2.1012008</c:v>
                </c:pt>
                <c:pt idx="952">
                  <c:v>2.8256188</c:v>
                </c:pt>
                <c:pt idx="953">
                  <c:v>3.54718</c:v>
                </c:pt>
                <c:pt idx="954">
                  <c:v>4.2819149999999997</c:v>
                </c:pt>
                <c:pt idx="955">
                  <c:v>5.1787989000000003</c:v>
                </c:pt>
                <c:pt idx="956">
                  <c:v>1.5336539</c:v>
                </c:pt>
                <c:pt idx="957">
                  <c:v>2.0915837000000002</c:v>
                </c:pt>
                <c:pt idx="958">
                  <c:v>2.7553684000000001</c:v>
                </c:pt>
                <c:pt idx="959">
                  <c:v>4.0044848999999996</c:v>
                </c:pt>
                <c:pt idx="960">
                  <c:v>4.7197741999999998</c:v>
                </c:pt>
                <c:pt idx="961">
                  <c:v>4.8463415000000003</c:v>
                </c:pt>
                <c:pt idx="962">
                  <c:v>5.5897781000000002</c:v>
                </c:pt>
                <c:pt idx="963">
                  <c:v>1.8014977000000001</c:v>
                </c:pt>
                <c:pt idx="964">
                  <c:v>2.0731807999999998</c:v>
                </c:pt>
                <c:pt idx="965">
                  <c:v>2.9256213</c:v>
                </c:pt>
                <c:pt idx="966">
                  <c:v>2.6615777</c:v>
                </c:pt>
                <c:pt idx="967">
                  <c:v>5.0458762000000004</c:v>
                </c:pt>
                <c:pt idx="968">
                  <c:v>3.1736426</c:v>
                </c:pt>
                <c:pt idx="969">
                  <c:v>0.55319399999999996</c:v>
                </c:pt>
                <c:pt idx="970">
                  <c:v>2.2950197999999999</c:v>
                </c:pt>
                <c:pt idx="971">
                  <c:v>5.1580719999999998</c:v>
                </c:pt>
                <c:pt idx="972">
                  <c:v>3.4315690000000001</c:v>
                </c:pt>
                <c:pt idx="973">
                  <c:v>3.1054341999999999</c:v>
                </c:pt>
                <c:pt idx="974">
                  <c:v>2.5182747999999999</c:v>
                </c:pt>
                <c:pt idx="975">
                  <c:v>3.0361262999999998</c:v>
                </c:pt>
                <c:pt idx="976">
                  <c:v>5.8027769999999999</c:v>
                </c:pt>
                <c:pt idx="977">
                  <c:v>3.3107840999999998</c:v>
                </c:pt>
                <c:pt idx="978">
                  <c:v>4.2742785000000003</c:v>
                </c:pt>
                <c:pt idx="979">
                  <c:v>5.2608671999999999</c:v>
                </c:pt>
                <c:pt idx="980">
                  <c:v>5.5444813999999996</c:v>
                </c:pt>
                <c:pt idx="981">
                  <c:v>5.7428637</c:v>
                </c:pt>
                <c:pt idx="982">
                  <c:v>7.2322623000000004</c:v>
                </c:pt>
                <c:pt idx="983">
                  <c:v>10.363090100000001</c:v>
                </c:pt>
                <c:pt idx="984">
                  <c:v>19.794938699999999</c:v>
                </c:pt>
                <c:pt idx="985">
                  <c:v>9.7349265000000003</c:v>
                </c:pt>
                <c:pt idx="986">
                  <c:v>11.3404983</c:v>
                </c:pt>
                <c:pt idx="987">
                  <c:v>9.3728116999999997</c:v>
                </c:pt>
                <c:pt idx="988">
                  <c:v>16.323808400000001</c:v>
                </c:pt>
                <c:pt idx="989">
                  <c:v>2.5272592</c:v>
                </c:pt>
                <c:pt idx="990">
                  <c:v>3.1861985000000002</c:v>
                </c:pt>
                <c:pt idx="991">
                  <c:v>2.9553072</c:v>
                </c:pt>
                <c:pt idx="992">
                  <c:v>2.9877695000000002</c:v>
                </c:pt>
                <c:pt idx="993">
                  <c:v>3.0268516999999999</c:v>
                </c:pt>
                <c:pt idx="994">
                  <c:v>1.9740150000000001</c:v>
                </c:pt>
                <c:pt idx="995">
                  <c:v>2.8497009000000002</c:v>
                </c:pt>
                <c:pt idx="996">
                  <c:v>5.6305135999999996</c:v>
                </c:pt>
                <c:pt idx="997">
                  <c:v>2.8901243000000001</c:v>
                </c:pt>
                <c:pt idx="998">
                  <c:v>5.2701665000000002</c:v>
                </c:pt>
                <c:pt idx="999">
                  <c:v>2.9545252999999998</c:v>
                </c:pt>
                <c:pt idx="1000">
                  <c:v>1.9439329999999999</c:v>
                </c:pt>
                <c:pt idx="1001">
                  <c:v>1.9632688</c:v>
                </c:pt>
                <c:pt idx="1002">
                  <c:v>2.4972069000000001</c:v>
                </c:pt>
                <c:pt idx="1003">
                  <c:v>2.6249368999999998</c:v>
                </c:pt>
                <c:pt idx="1004">
                  <c:v>2.6808871999999999</c:v>
                </c:pt>
                <c:pt idx="1005">
                  <c:v>2.3234648999999998</c:v>
                </c:pt>
                <c:pt idx="1006">
                  <c:v>1.6339859999999999</c:v>
                </c:pt>
                <c:pt idx="1007">
                  <c:v>3.4020969999999999</c:v>
                </c:pt>
                <c:pt idx="1008">
                  <c:v>1.4920479</c:v>
                </c:pt>
                <c:pt idx="1009">
                  <c:v>1.4325904</c:v>
                </c:pt>
                <c:pt idx="1010">
                  <c:v>1.6622865</c:v>
                </c:pt>
                <c:pt idx="1011">
                  <c:v>1.6594135000000001</c:v>
                </c:pt>
                <c:pt idx="1012">
                  <c:v>1.4907001</c:v>
                </c:pt>
                <c:pt idx="1013">
                  <c:v>3.3103167999999998</c:v>
                </c:pt>
                <c:pt idx="1014">
                  <c:v>3.6951003</c:v>
                </c:pt>
                <c:pt idx="1015">
                  <c:v>1.7217096999999999</c:v>
                </c:pt>
                <c:pt idx="1016">
                  <c:v>1.347739</c:v>
                </c:pt>
                <c:pt idx="1017">
                  <c:v>1.7864053</c:v>
                </c:pt>
                <c:pt idx="1018">
                  <c:v>3.1538127999999999</c:v>
                </c:pt>
                <c:pt idx="1019">
                  <c:v>3.7589120999999999</c:v>
                </c:pt>
                <c:pt idx="1020">
                  <c:v>2.4498294</c:v>
                </c:pt>
                <c:pt idx="1021">
                  <c:v>3.2578752</c:v>
                </c:pt>
                <c:pt idx="1022">
                  <c:v>1.800432</c:v>
                </c:pt>
                <c:pt idx="1023">
                  <c:v>2.5539214000000001</c:v>
                </c:pt>
                <c:pt idx="1024">
                  <c:v>1.4348786</c:v>
                </c:pt>
                <c:pt idx="1025">
                  <c:v>3.4922863</c:v>
                </c:pt>
                <c:pt idx="1026">
                  <c:v>3.3652880000000001</c:v>
                </c:pt>
                <c:pt idx="1027">
                  <c:v>2.0802022</c:v>
                </c:pt>
                <c:pt idx="1028">
                  <c:v>1.5173989999999999</c:v>
                </c:pt>
                <c:pt idx="1029">
                  <c:v>1.6985859000000001</c:v>
                </c:pt>
                <c:pt idx="1030">
                  <c:v>1.6001898000000001</c:v>
                </c:pt>
                <c:pt idx="1031">
                  <c:v>2.0704900999999998</c:v>
                </c:pt>
                <c:pt idx="1032">
                  <c:v>2.6186248000000001</c:v>
                </c:pt>
                <c:pt idx="1033">
                  <c:v>3.1063991999999998</c:v>
                </c:pt>
                <c:pt idx="1034">
                  <c:v>1.9273389999999999</c:v>
                </c:pt>
                <c:pt idx="1035">
                  <c:v>3.0589609000000002</c:v>
                </c:pt>
                <c:pt idx="1036">
                  <c:v>5.7733359000000002</c:v>
                </c:pt>
                <c:pt idx="1037">
                  <c:v>3.6139725</c:v>
                </c:pt>
                <c:pt idx="1038">
                  <c:v>5.5132877000000002</c:v>
                </c:pt>
                <c:pt idx="1039">
                  <c:v>2.7502360000000001</c:v>
                </c:pt>
                <c:pt idx="1040">
                  <c:v>3.3435130000000002</c:v>
                </c:pt>
                <c:pt idx="1041">
                  <c:v>2.1338360999999999</c:v>
                </c:pt>
                <c:pt idx="1042">
                  <c:v>2.7672566999999999</c:v>
                </c:pt>
                <c:pt idx="1043">
                  <c:v>2.1346348000000002</c:v>
                </c:pt>
                <c:pt idx="1044">
                  <c:v>2.5148606</c:v>
                </c:pt>
                <c:pt idx="1045">
                  <c:v>2.3617599</c:v>
                </c:pt>
                <c:pt idx="1046">
                  <c:v>2.1863250000000001</c:v>
                </c:pt>
                <c:pt idx="1047">
                  <c:v>2.5736308000000001</c:v>
                </c:pt>
                <c:pt idx="1048">
                  <c:v>3.2282318999999999</c:v>
                </c:pt>
                <c:pt idx="1049">
                  <c:v>4.8807213999999997</c:v>
                </c:pt>
                <c:pt idx="1050">
                  <c:v>8.7360323999999991</c:v>
                </c:pt>
                <c:pt idx="1051">
                  <c:v>11.218331299999999</c:v>
                </c:pt>
                <c:pt idx="1052">
                  <c:v>16.408383000000001</c:v>
                </c:pt>
                <c:pt idx="1053">
                  <c:v>1.8399524</c:v>
                </c:pt>
                <c:pt idx="1054">
                  <c:v>1.8304387</c:v>
                </c:pt>
                <c:pt idx="1055">
                  <c:v>2.7944816000000001</c:v>
                </c:pt>
                <c:pt idx="1056">
                  <c:v>1.8277840999999999</c:v>
                </c:pt>
                <c:pt idx="1057">
                  <c:v>2.2462297000000002</c:v>
                </c:pt>
                <c:pt idx="1058">
                  <c:v>1.7843975000000001</c:v>
                </c:pt>
                <c:pt idx="1059">
                  <c:v>2.2426352000000001</c:v>
                </c:pt>
                <c:pt idx="1060">
                  <c:v>1.5580223</c:v>
                </c:pt>
                <c:pt idx="1061">
                  <c:v>2.5741627999999999</c:v>
                </c:pt>
                <c:pt idx="1062">
                  <c:v>2.6708459000000002</c:v>
                </c:pt>
                <c:pt idx="1063">
                  <c:v>2.9123887000000002</c:v>
                </c:pt>
                <c:pt idx="1064">
                  <c:v>4.9440514000000002</c:v>
                </c:pt>
                <c:pt idx="1065">
                  <c:v>2.9236974</c:v>
                </c:pt>
                <c:pt idx="1066">
                  <c:v>2.7550588</c:v>
                </c:pt>
                <c:pt idx="1067">
                  <c:v>3.5526159000000002</c:v>
                </c:pt>
                <c:pt idx="1068">
                  <c:v>3.8482142000000001</c:v>
                </c:pt>
                <c:pt idx="1069">
                  <c:v>3.6441967000000002</c:v>
                </c:pt>
                <c:pt idx="1070">
                  <c:v>2.4351859999999999</c:v>
                </c:pt>
                <c:pt idx="1071">
                  <c:v>5.9334813999999998</c:v>
                </c:pt>
                <c:pt idx="1072">
                  <c:v>4.4104954000000003</c:v>
                </c:pt>
                <c:pt idx="1073">
                  <c:v>6.4986813999999997</c:v>
                </c:pt>
                <c:pt idx="1074">
                  <c:v>4.1278749000000001</c:v>
                </c:pt>
                <c:pt idx="1075">
                  <c:v>2.1408371000000002</c:v>
                </c:pt>
                <c:pt idx="1076">
                  <c:v>2.6323777000000002</c:v>
                </c:pt>
                <c:pt idx="1077">
                  <c:v>3.2595727999999999</c:v>
                </c:pt>
                <c:pt idx="1078">
                  <c:v>3.0917308999999999</c:v>
                </c:pt>
                <c:pt idx="1079">
                  <c:v>2.6618814999999998</c:v>
                </c:pt>
                <c:pt idx="1080">
                  <c:v>4.9484105999999999</c:v>
                </c:pt>
                <c:pt idx="1081">
                  <c:v>2.8639717</c:v>
                </c:pt>
                <c:pt idx="1082">
                  <c:v>3.7382263</c:v>
                </c:pt>
                <c:pt idx="1083">
                  <c:v>3.1963997000000002</c:v>
                </c:pt>
                <c:pt idx="1084">
                  <c:v>4.0358752999999998</c:v>
                </c:pt>
                <c:pt idx="1085">
                  <c:v>5.4043899</c:v>
                </c:pt>
                <c:pt idx="1086">
                  <c:v>11.9407026</c:v>
                </c:pt>
                <c:pt idx="1087">
                  <c:v>8.6153087999999993</c:v>
                </c:pt>
                <c:pt idx="1088">
                  <c:v>5.1162422999999997</c:v>
                </c:pt>
                <c:pt idx="1089">
                  <c:v>8.1305324999999993</c:v>
                </c:pt>
                <c:pt idx="1090">
                  <c:v>11.158492000000001</c:v>
                </c:pt>
                <c:pt idx="1091">
                  <c:v>5.8472303999999999</c:v>
                </c:pt>
                <c:pt idx="1092">
                  <c:v>5.3260388000000001</c:v>
                </c:pt>
                <c:pt idx="1093">
                  <c:v>4.1591322999999996</c:v>
                </c:pt>
                <c:pt idx="1094">
                  <c:v>4.5032502000000001</c:v>
                </c:pt>
                <c:pt idx="1095">
                  <c:v>2.9350535999999998</c:v>
                </c:pt>
                <c:pt idx="1096">
                  <c:v>3.8640005999999998</c:v>
                </c:pt>
                <c:pt idx="1097">
                  <c:v>3.5376618</c:v>
                </c:pt>
                <c:pt idx="1098">
                  <c:v>3.6121667999999998</c:v>
                </c:pt>
                <c:pt idx="1099">
                  <c:v>3.6647292</c:v>
                </c:pt>
                <c:pt idx="1100">
                  <c:v>4.4668125999999999</c:v>
                </c:pt>
                <c:pt idx="1101">
                  <c:v>3.5040532</c:v>
                </c:pt>
                <c:pt idx="1102">
                  <c:v>3.0583138999999999</c:v>
                </c:pt>
                <c:pt idx="1103">
                  <c:v>5.8158985999999997</c:v>
                </c:pt>
                <c:pt idx="1104">
                  <c:v>6.1022977999999997</c:v>
                </c:pt>
                <c:pt idx="1105">
                  <c:v>5.6740291000000003</c:v>
                </c:pt>
                <c:pt idx="1106">
                  <c:v>6.5791784</c:v>
                </c:pt>
                <c:pt idx="1107">
                  <c:v>7.5330709000000002</c:v>
                </c:pt>
                <c:pt idx="1108">
                  <c:v>7.5262748999999998</c:v>
                </c:pt>
                <c:pt idx="1109">
                  <c:v>11.687485300000001</c:v>
                </c:pt>
                <c:pt idx="1110">
                  <c:v>10.5342538</c:v>
                </c:pt>
                <c:pt idx="1111">
                  <c:v>7.5462572000000003</c:v>
                </c:pt>
                <c:pt idx="1112">
                  <c:v>6.2459774000000001</c:v>
                </c:pt>
                <c:pt idx="1113">
                  <c:v>3.9073986000000001</c:v>
                </c:pt>
                <c:pt idx="1114">
                  <c:v>6.3031782999999999</c:v>
                </c:pt>
                <c:pt idx="1115">
                  <c:v>6.6178755000000002</c:v>
                </c:pt>
                <c:pt idx="1116">
                  <c:v>4.4088352000000004</c:v>
                </c:pt>
                <c:pt idx="1117">
                  <c:v>5.8569012000000003</c:v>
                </c:pt>
                <c:pt idx="1118">
                  <c:v>4.5257626999999996</c:v>
                </c:pt>
                <c:pt idx="1119">
                  <c:v>8.0924011</c:v>
                </c:pt>
                <c:pt idx="1120">
                  <c:v>8.4528317000000008</c:v>
                </c:pt>
                <c:pt idx="1121">
                  <c:v>6.1523819</c:v>
                </c:pt>
                <c:pt idx="1122">
                  <c:v>6.0240482999999996</c:v>
                </c:pt>
                <c:pt idx="1123">
                  <c:v>5.6385018999999996</c:v>
                </c:pt>
                <c:pt idx="1124">
                  <c:v>10.9932681</c:v>
                </c:pt>
                <c:pt idx="1125">
                  <c:v>7.3731920999999998</c:v>
                </c:pt>
                <c:pt idx="1126">
                  <c:v>4.7262481000000003</c:v>
                </c:pt>
                <c:pt idx="1127">
                  <c:v>3.9267403999999999</c:v>
                </c:pt>
                <c:pt idx="1128">
                  <c:v>4.5083228000000002</c:v>
                </c:pt>
                <c:pt idx="1129">
                  <c:v>4.8360842000000002</c:v>
                </c:pt>
                <c:pt idx="1130">
                  <c:v>5.8643853000000004</c:v>
                </c:pt>
                <c:pt idx="1131">
                  <c:v>7.4702207999999999</c:v>
                </c:pt>
                <c:pt idx="1132">
                  <c:v>8.1925951999999995</c:v>
                </c:pt>
                <c:pt idx="1133">
                  <c:v>8.6738909</c:v>
                </c:pt>
                <c:pt idx="1134">
                  <c:v>5.9863169000000003</c:v>
                </c:pt>
                <c:pt idx="1135">
                  <c:v>9.2006450999999991</c:v>
                </c:pt>
                <c:pt idx="1136">
                  <c:v>12.770876100000001</c:v>
                </c:pt>
                <c:pt idx="1137">
                  <c:v>6.1190867999999998</c:v>
                </c:pt>
                <c:pt idx="1138">
                  <c:v>9.1901338999999993</c:v>
                </c:pt>
                <c:pt idx="1139">
                  <c:v>6.4514912000000004</c:v>
                </c:pt>
                <c:pt idx="1140">
                  <c:v>5.0821756999999996</c:v>
                </c:pt>
                <c:pt idx="1141">
                  <c:v>13.3310157</c:v>
                </c:pt>
                <c:pt idx="1142">
                  <c:v>5.7723297999999996</c:v>
                </c:pt>
                <c:pt idx="1143">
                  <c:v>8.0274683000000007</c:v>
                </c:pt>
                <c:pt idx="1144">
                  <c:v>4.9204246999999999</c:v>
                </c:pt>
                <c:pt idx="1145">
                  <c:v>5.2150941</c:v>
                </c:pt>
                <c:pt idx="1146">
                  <c:v>6.5943842999999998</c:v>
                </c:pt>
                <c:pt idx="1147">
                  <c:v>7.8680452000000001</c:v>
                </c:pt>
                <c:pt idx="1148">
                  <c:v>6.4093641999999997</c:v>
                </c:pt>
                <c:pt idx="1149">
                  <c:v>5.5257166</c:v>
                </c:pt>
                <c:pt idx="1150">
                  <c:v>9.3466948999999993</c:v>
                </c:pt>
                <c:pt idx="1151">
                  <c:v>10.598108099999999</c:v>
                </c:pt>
                <c:pt idx="1152">
                  <c:v>10.212361400000001</c:v>
                </c:pt>
                <c:pt idx="1153">
                  <c:v>10.3512235</c:v>
                </c:pt>
                <c:pt idx="1154">
                  <c:v>12.1033002</c:v>
                </c:pt>
                <c:pt idx="1155">
                  <c:v>22.419011399999999</c:v>
                </c:pt>
                <c:pt idx="1156">
                  <c:v>25.196596499999998</c:v>
                </c:pt>
                <c:pt idx="1157">
                  <c:v>16.565550000000002</c:v>
                </c:pt>
                <c:pt idx="1158">
                  <c:v>13.844234800000001</c:v>
                </c:pt>
                <c:pt idx="1159">
                  <c:v>12.9156876</c:v>
                </c:pt>
                <c:pt idx="1160">
                  <c:v>12.6586833</c:v>
                </c:pt>
                <c:pt idx="1161">
                  <c:v>16.434691300000001</c:v>
                </c:pt>
                <c:pt idx="1162">
                  <c:v>31.600860900000001</c:v>
                </c:pt>
                <c:pt idx="1163">
                  <c:v>28.361446300000001</c:v>
                </c:pt>
                <c:pt idx="1164">
                  <c:v>20.514515100000001</c:v>
                </c:pt>
                <c:pt idx="1165">
                  <c:v>13.686105899999999</c:v>
                </c:pt>
                <c:pt idx="1166">
                  <c:v>17.338322399999999</c:v>
                </c:pt>
                <c:pt idx="1167">
                  <c:v>25.0038029</c:v>
                </c:pt>
                <c:pt idx="1168">
                  <c:v>8.6819518999999996</c:v>
                </c:pt>
                <c:pt idx="1169">
                  <c:v>16.464938700000001</c:v>
                </c:pt>
                <c:pt idx="1170">
                  <c:v>39.057783899999997</c:v>
                </c:pt>
                <c:pt idx="1171">
                  <c:v>18.24831</c:v>
                </c:pt>
                <c:pt idx="1172">
                  <c:v>5.3991568000000001</c:v>
                </c:pt>
                <c:pt idx="1173">
                  <c:v>6.6024848</c:v>
                </c:pt>
                <c:pt idx="1174">
                  <c:v>7.5621947</c:v>
                </c:pt>
                <c:pt idx="1175">
                  <c:v>7.5752592999999999</c:v>
                </c:pt>
                <c:pt idx="1176">
                  <c:v>6.3980597000000001</c:v>
                </c:pt>
                <c:pt idx="1177">
                  <c:v>2.7334421</c:v>
                </c:pt>
                <c:pt idx="1178">
                  <c:v>4.897831</c:v>
                </c:pt>
                <c:pt idx="1179">
                  <c:v>3.8576158999999999</c:v>
                </c:pt>
                <c:pt idx="1180">
                  <c:v>7.1318085</c:v>
                </c:pt>
                <c:pt idx="1181">
                  <c:v>9.8012134999999994</c:v>
                </c:pt>
                <c:pt idx="1182">
                  <c:v>7.3831319000000004</c:v>
                </c:pt>
                <c:pt idx="1183">
                  <c:v>5.6930071</c:v>
                </c:pt>
                <c:pt idx="1184">
                  <c:v>11.000984600000001</c:v>
                </c:pt>
                <c:pt idx="1185">
                  <c:v>7.5582906999999997</c:v>
                </c:pt>
                <c:pt idx="1186">
                  <c:v>4.6065196999999998</c:v>
                </c:pt>
                <c:pt idx="1187">
                  <c:v>3.4101954000000001</c:v>
                </c:pt>
                <c:pt idx="1188">
                  <c:v>5.1259394</c:v>
                </c:pt>
                <c:pt idx="1189">
                  <c:v>4.1190341000000004</c:v>
                </c:pt>
                <c:pt idx="1190">
                  <c:v>3.3186273000000002</c:v>
                </c:pt>
                <c:pt idx="1191">
                  <c:v>4.3065541999999999</c:v>
                </c:pt>
                <c:pt idx="1192">
                  <c:v>3.8368777000000001</c:v>
                </c:pt>
                <c:pt idx="1193">
                  <c:v>4.0300535000000002</c:v>
                </c:pt>
                <c:pt idx="1194">
                  <c:v>4.2143391000000001</c:v>
                </c:pt>
                <c:pt idx="1195">
                  <c:v>2.9802472</c:v>
                </c:pt>
                <c:pt idx="1196">
                  <c:v>4.7995638999999999</c:v>
                </c:pt>
                <c:pt idx="1197">
                  <c:v>3.3332481</c:v>
                </c:pt>
                <c:pt idx="1198">
                  <c:v>8.8107889000000004</c:v>
                </c:pt>
                <c:pt idx="1199">
                  <c:v>4.8881249999999996</c:v>
                </c:pt>
                <c:pt idx="1200">
                  <c:v>12.592606200000001</c:v>
                </c:pt>
                <c:pt idx="1201">
                  <c:v>3.9094723999999998</c:v>
                </c:pt>
                <c:pt idx="1202">
                  <c:v>5.4366608000000003</c:v>
                </c:pt>
                <c:pt idx="1203">
                  <c:v>4.7695246999999998</c:v>
                </c:pt>
                <c:pt idx="1204">
                  <c:v>5.4566251000000001</c:v>
                </c:pt>
                <c:pt idx="1205">
                  <c:v>6.6935703000000002</c:v>
                </c:pt>
                <c:pt idx="1206">
                  <c:v>10.9449407</c:v>
                </c:pt>
                <c:pt idx="1207">
                  <c:v>17.1801183</c:v>
                </c:pt>
                <c:pt idx="1208">
                  <c:v>8.2644841000000007</c:v>
                </c:pt>
                <c:pt idx="1209">
                  <c:v>1.1749453000000001</c:v>
                </c:pt>
                <c:pt idx="1210">
                  <c:v>3.2566537000000002</c:v>
                </c:pt>
                <c:pt idx="1211">
                  <c:v>5.6145516999999998</c:v>
                </c:pt>
                <c:pt idx="1212">
                  <c:v>7.8583629000000004</c:v>
                </c:pt>
                <c:pt idx="1213">
                  <c:v>6.8794369</c:v>
                </c:pt>
                <c:pt idx="1214">
                  <c:v>4.0277459999999996</c:v>
                </c:pt>
                <c:pt idx="1215">
                  <c:v>6.7966815</c:v>
                </c:pt>
                <c:pt idx="1216">
                  <c:v>3.8928601999999999</c:v>
                </c:pt>
                <c:pt idx="1217">
                  <c:v>4.4675934000000002</c:v>
                </c:pt>
                <c:pt idx="1218">
                  <c:v>5.2071475999999999</c:v>
                </c:pt>
                <c:pt idx="1219">
                  <c:v>4.038869</c:v>
                </c:pt>
                <c:pt idx="1220">
                  <c:v>5.1128679000000004</c:v>
                </c:pt>
                <c:pt idx="1221">
                  <c:v>6.6634175000000004</c:v>
                </c:pt>
                <c:pt idx="1222">
                  <c:v>15.236186200000001</c:v>
                </c:pt>
                <c:pt idx="1223">
                  <c:v>5.6861313000000004</c:v>
                </c:pt>
                <c:pt idx="1224">
                  <c:v>8.8533180999999992</c:v>
                </c:pt>
                <c:pt idx="1225">
                  <c:v>6.8712844999999998</c:v>
                </c:pt>
                <c:pt idx="1226">
                  <c:v>4.8808807999999999</c:v>
                </c:pt>
                <c:pt idx="1227">
                  <c:v>3.925268</c:v>
                </c:pt>
                <c:pt idx="1228">
                  <c:v>2.7470024999999998</c:v>
                </c:pt>
                <c:pt idx="1229">
                  <c:v>3.3161413999999998</c:v>
                </c:pt>
                <c:pt idx="1230">
                  <c:v>6.2554211000000004</c:v>
                </c:pt>
                <c:pt idx="1231">
                  <c:v>6.400461</c:v>
                </c:pt>
                <c:pt idx="1232">
                  <c:v>4.5792723000000004</c:v>
                </c:pt>
                <c:pt idx="1233">
                  <c:v>3.8973857000000001</c:v>
                </c:pt>
                <c:pt idx="1234">
                  <c:v>3.9279464000000002</c:v>
                </c:pt>
                <c:pt idx="1235">
                  <c:v>3.7097517</c:v>
                </c:pt>
                <c:pt idx="1236">
                  <c:v>4.0943141000000001</c:v>
                </c:pt>
                <c:pt idx="1237">
                  <c:v>6.8274103000000004</c:v>
                </c:pt>
                <c:pt idx="1238">
                  <c:v>16.204723999999999</c:v>
                </c:pt>
                <c:pt idx="1239">
                  <c:v>5.5268395000000003</c:v>
                </c:pt>
                <c:pt idx="1240">
                  <c:v>4.0491786999999997</c:v>
                </c:pt>
                <c:pt idx="1241">
                  <c:v>4.8859151000000001</c:v>
                </c:pt>
                <c:pt idx="1242">
                  <c:v>6.3367335000000002</c:v>
                </c:pt>
              </c:numCache>
            </c:numRef>
          </c:val>
          <c:extLst>
            <c:ext xmlns:c16="http://schemas.microsoft.com/office/drawing/2014/chart" uri="{C3380CC4-5D6E-409C-BE32-E72D297353CC}">
              <c16:uniqueId val="{00000000-50C9-43D7-A684-24735E5E08B9}"/>
            </c:ext>
          </c:extLst>
        </c:ser>
        <c:dLbls>
          <c:showLegendKey val="0"/>
          <c:showVal val="0"/>
          <c:showCatName val="0"/>
          <c:showSerName val="0"/>
          <c:showPercent val="0"/>
          <c:showBubbleSize val="0"/>
        </c:dLbls>
        <c:axId val="959158943"/>
        <c:axId val="959159423"/>
      </c:areaChart>
      <c:dateAx>
        <c:axId val="959158943"/>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159423"/>
        <c:crosses val="autoZero"/>
        <c:auto val="1"/>
        <c:lblOffset val="100"/>
        <c:baseTimeUnit val="days"/>
      </c:dateAx>
      <c:valAx>
        <c:axId val="959159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158943"/>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615413901674791E-2"/>
          <c:y val="0.10108352950880668"/>
          <c:w val="0.86703292101165386"/>
          <c:h val="0.7839450408413009"/>
        </c:manualLayout>
      </c:layout>
      <c:barChart>
        <c:barDir val="col"/>
        <c:grouping val="clustered"/>
        <c:varyColors val="0"/>
        <c:ser>
          <c:idx val="0"/>
          <c:order val="0"/>
          <c:spPr>
            <a:solidFill>
              <a:srgbClr val="13398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3-DF1F-484E-8F63-01C63A033243}"/>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2-DF1F-484E-8F63-01C63A033243}"/>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1-DF1F-484E-8F63-01C63A033243}"/>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Analysis'!$F$83,'Dupont Analysis'!$G$83,'Dupont Analysis'!$H$83,'Dupont Analysis'!$I$83)</c:f>
              <c:numCache>
                <c:formatCode>mmm\-yy</c:formatCode>
                <c:ptCount val="4"/>
                <c:pt idx="0">
                  <c:v>44651</c:v>
                </c:pt>
                <c:pt idx="1">
                  <c:v>45016</c:v>
                </c:pt>
                <c:pt idx="2">
                  <c:v>45382</c:v>
                </c:pt>
                <c:pt idx="3">
                  <c:v>45747</c:v>
                </c:pt>
              </c:numCache>
            </c:numRef>
          </c:cat>
          <c:val>
            <c:numRef>
              <c:f>('Dupont Analysis'!$F$85,'Dupont Analysis'!$G$85,'Dupont Analysis'!$H$85,'Dupont Analysis'!$I$85)</c:f>
              <c:numCache>
                <c:formatCode>General</c:formatCode>
                <c:ptCount val="4"/>
                <c:pt idx="0">
                  <c:v>278453.62</c:v>
                </c:pt>
                <c:pt idx="1">
                  <c:v>345966.97</c:v>
                </c:pt>
                <c:pt idx="2">
                  <c:v>434016</c:v>
                </c:pt>
                <c:pt idx="3">
                  <c:v>439695</c:v>
                </c:pt>
              </c:numCache>
            </c:numRef>
          </c:val>
          <c:extLst>
            <c:ext xmlns:c16="http://schemas.microsoft.com/office/drawing/2014/chart" uri="{C3380CC4-5D6E-409C-BE32-E72D297353CC}">
              <c16:uniqueId val="{00000000-DF1F-484E-8F63-01C63A033243}"/>
            </c:ext>
          </c:extLst>
        </c:ser>
        <c:dLbls>
          <c:showLegendKey val="0"/>
          <c:showVal val="0"/>
          <c:showCatName val="0"/>
          <c:showSerName val="0"/>
          <c:showPercent val="0"/>
          <c:showBubbleSize val="0"/>
        </c:dLbls>
        <c:gapWidth val="219"/>
        <c:overlap val="-27"/>
        <c:axId val="1385535663"/>
        <c:axId val="1385536623"/>
      </c:barChart>
      <c:dateAx>
        <c:axId val="138553566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5536623"/>
        <c:crosses val="autoZero"/>
        <c:auto val="1"/>
        <c:lblOffset val="100"/>
        <c:baseTimeUnit val="years"/>
      </c:dateAx>
      <c:valAx>
        <c:axId val="1385536623"/>
        <c:scaling>
          <c:orientation val="minMax"/>
        </c:scaling>
        <c:delete val="1"/>
        <c:axPos val="l"/>
        <c:numFmt formatCode="General" sourceLinked="1"/>
        <c:majorTickMark val="none"/>
        <c:minorTickMark val="none"/>
        <c:tickLblPos val="nextTo"/>
        <c:crossAx val="1385535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615211145639302E-2"/>
          <c:y val="0.10786417392724984"/>
          <c:w val="0.86703292101165386"/>
          <c:h val="0.7839450408413009"/>
        </c:manualLayout>
      </c:layout>
      <c:barChart>
        <c:barDir val="col"/>
        <c:grouping val="clustered"/>
        <c:varyColors val="0"/>
        <c:ser>
          <c:idx val="0"/>
          <c:order val="0"/>
          <c:spPr>
            <a:solidFill>
              <a:srgbClr val="13398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987A-4AB4-BD26-1278C1A942CC}"/>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987A-4AB4-BD26-1278C1A942CC}"/>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987A-4AB4-BD26-1278C1A942CC}"/>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Analysis'!$F$59:$I$59</c:f>
              <c:numCache>
                <c:formatCode>mmm\-yy</c:formatCode>
                <c:ptCount val="4"/>
                <c:pt idx="0">
                  <c:v>44651</c:v>
                </c:pt>
                <c:pt idx="1">
                  <c:v>45016</c:v>
                </c:pt>
                <c:pt idx="2">
                  <c:v>45382</c:v>
                </c:pt>
                <c:pt idx="3">
                  <c:v>45747</c:v>
                </c:pt>
              </c:numCache>
            </c:numRef>
          </c:cat>
          <c:val>
            <c:numRef>
              <c:f>'Dupont Analysis'!$F$60:$I$60</c:f>
              <c:numCache>
                <c:formatCode>General</c:formatCode>
                <c:ptCount val="4"/>
                <c:pt idx="0">
                  <c:v>-11441.47</c:v>
                </c:pt>
                <c:pt idx="1">
                  <c:v>2414.29</c:v>
                </c:pt>
                <c:pt idx="2">
                  <c:v>31399</c:v>
                </c:pt>
                <c:pt idx="3">
                  <c:v>27830</c:v>
                </c:pt>
              </c:numCache>
            </c:numRef>
          </c:val>
          <c:extLst>
            <c:ext xmlns:c16="http://schemas.microsoft.com/office/drawing/2014/chart" uri="{C3380CC4-5D6E-409C-BE32-E72D297353CC}">
              <c16:uniqueId val="{00000006-987A-4AB4-BD26-1278C1A942CC}"/>
            </c:ext>
          </c:extLst>
        </c:ser>
        <c:dLbls>
          <c:showLegendKey val="0"/>
          <c:showVal val="0"/>
          <c:showCatName val="0"/>
          <c:showSerName val="0"/>
          <c:showPercent val="0"/>
          <c:showBubbleSize val="0"/>
        </c:dLbls>
        <c:gapWidth val="219"/>
        <c:overlap val="-27"/>
        <c:axId val="1385535663"/>
        <c:axId val="1385536623"/>
      </c:barChart>
      <c:dateAx>
        <c:axId val="138553566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5536623"/>
        <c:crosses val="autoZero"/>
        <c:auto val="1"/>
        <c:lblOffset val="100"/>
        <c:baseTimeUnit val="years"/>
      </c:dateAx>
      <c:valAx>
        <c:axId val="1385536623"/>
        <c:scaling>
          <c:orientation val="minMax"/>
        </c:scaling>
        <c:delete val="1"/>
        <c:axPos val="l"/>
        <c:numFmt formatCode="General" sourceLinked="1"/>
        <c:majorTickMark val="none"/>
        <c:minorTickMark val="none"/>
        <c:tickLblPos val="nextTo"/>
        <c:crossAx val="1385535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615413901674791E-2"/>
          <c:y val="0.10108352950880668"/>
          <c:w val="0.86703292101165386"/>
          <c:h val="0.7839450408413009"/>
        </c:manualLayout>
      </c:layout>
      <c:barChart>
        <c:barDir val="col"/>
        <c:grouping val="clustered"/>
        <c:varyColors val="0"/>
        <c:ser>
          <c:idx val="0"/>
          <c:order val="0"/>
          <c:spPr>
            <a:solidFill>
              <a:srgbClr val="13398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6208-456E-8781-508F98D313A9}"/>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6208-456E-8781-508F98D313A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6208-456E-8781-508F98D313A9}"/>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Analysis'!$F$69:$I$69</c:f>
              <c:numCache>
                <c:formatCode>mmm\-yy</c:formatCode>
                <c:ptCount val="4"/>
                <c:pt idx="0">
                  <c:v>44651</c:v>
                </c:pt>
                <c:pt idx="1">
                  <c:v>45016</c:v>
                </c:pt>
                <c:pt idx="2">
                  <c:v>45382</c:v>
                </c:pt>
                <c:pt idx="3">
                  <c:v>45747</c:v>
                </c:pt>
              </c:numCache>
            </c:numRef>
          </c:cat>
          <c:val>
            <c:numRef>
              <c:f>'Dupont Analysis'!$F$70:$I$70</c:f>
              <c:numCache>
                <c:formatCode>General</c:formatCode>
                <c:ptCount val="4"/>
                <c:pt idx="0">
                  <c:v>335315.69999999995</c:v>
                </c:pt>
                <c:pt idx="1">
                  <c:v>331867.95999999996</c:v>
                </c:pt>
                <c:pt idx="2">
                  <c:v>352097.71499999997</c:v>
                </c:pt>
                <c:pt idx="3">
                  <c:v>373247</c:v>
                </c:pt>
              </c:numCache>
            </c:numRef>
          </c:val>
          <c:extLst>
            <c:ext xmlns:c16="http://schemas.microsoft.com/office/drawing/2014/chart" uri="{C3380CC4-5D6E-409C-BE32-E72D297353CC}">
              <c16:uniqueId val="{00000006-6208-456E-8781-508F98D313A9}"/>
            </c:ext>
          </c:extLst>
        </c:ser>
        <c:dLbls>
          <c:showLegendKey val="0"/>
          <c:showVal val="0"/>
          <c:showCatName val="0"/>
          <c:showSerName val="0"/>
          <c:showPercent val="0"/>
          <c:showBubbleSize val="0"/>
        </c:dLbls>
        <c:gapWidth val="219"/>
        <c:overlap val="-27"/>
        <c:axId val="1385535663"/>
        <c:axId val="1385536623"/>
      </c:barChart>
      <c:dateAx>
        <c:axId val="138553566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5536623"/>
        <c:crosses val="autoZero"/>
        <c:auto val="1"/>
        <c:lblOffset val="100"/>
        <c:baseTimeUnit val="years"/>
      </c:dateAx>
      <c:valAx>
        <c:axId val="1385536623"/>
        <c:scaling>
          <c:orientation val="minMax"/>
        </c:scaling>
        <c:delete val="1"/>
        <c:axPos val="l"/>
        <c:numFmt formatCode="General" sourceLinked="1"/>
        <c:majorTickMark val="none"/>
        <c:minorTickMark val="none"/>
        <c:tickLblPos val="nextTo"/>
        <c:crossAx val="1385535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615413901674791E-2"/>
          <c:y val="0.10108352950880668"/>
          <c:w val="0.86703292101165386"/>
          <c:h val="0.7839450408413009"/>
        </c:manualLayout>
      </c:layout>
      <c:barChart>
        <c:barDir val="col"/>
        <c:grouping val="clustered"/>
        <c:varyColors val="0"/>
        <c:ser>
          <c:idx val="0"/>
          <c:order val="0"/>
          <c:spPr>
            <a:solidFill>
              <a:srgbClr val="13398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8D80-4AD0-906F-4F7B96251C60}"/>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8D80-4AD0-906F-4F7B96251C60}"/>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8D80-4AD0-906F-4F7B96251C60}"/>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Analysis'!$F$53:$I$53</c:f>
              <c:numCache>
                <c:formatCode>mmm\-yy</c:formatCode>
                <c:ptCount val="4"/>
                <c:pt idx="0">
                  <c:v>44651</c:v>
                </c:pt>
                <c:pt idx="1">
                  <c:v>45016</c:v>
                </c:pt>
                <c:pt idx="2">
                  <c:v>45382</c:v>
                </c:pt>
                <c:pt idx="3">
                  <c:v>45747</c:v>
                </c:pt>
              </c:numCache>
            </c:numRef>
          </c:cat>
          <c:val>
            <c:numRef>
              <c:f>'Dupont Analysis'!$F$56:$I$56</c:f>
              <c:numCache>
                <c:formatCode>0.00%</c:formatCode>
                <c:ptCount val="4"/>
                <c:pt idx="0">
                  <c:v>-0.22926968951173834</c:v>
                </c:pt>
                <c:pt idx="1">
                  <c:v>5.372070790225919E-2</c:v>
                </c:pt>
                <c:pt idx="2">
                  <c:v>0.48217215337954711</c:v>
                </c:pt>
                <c:pt idx="3">
                  <c:v>0.27683003252728017</c:v>
                </c:pt>
              </c:numCache>
            </c:numRef>
          </c:val>
          <c:extLst>
            <c:ext xmlns:c16="http://schemas.microsoft.com/office/drawing/2014/chart" uri="{C3380CC4-5D6E-409C-BE32-E72D297353CC}">
              <c16:uniqueId val="{00000006-8D80-4AD0-906F-4F7B96251C60}"/>
            </c:ext>
          </c:extLst>
        </c:ser>
        <c:dLbls>
          <c:showLegendKey val="0"/>
          <c:showVal val="0"/>
          <c:showCatName val="0"/>
          <c:showSerName val="0"/>
          <c:showPercent val="0"/>
          <c:showBubbleSize val="0"/>
        </c:dLbls>
        <c:gapWidth val="219"/>
        <c:overlap val="-27"/>
        <c:axId val="1385535663"/>
        <c:axId val="1385536623"/>
      </c:barChart>
      <c:dateAx>
        <c:axId val="138553566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5536623"/>
        <c:crosses val="autoZero"/>
        <c:auto val="1"/>
        <c:lblOffset val="100"/>
        <c:baseTimeUnit val="years"/>
      </c:dateAx>
      <c:valAx>
        <c:axId val="1385536623"/>
        <c:scaling>
          <c:orientation val="minMax"/>
        </c:scaling>
        <c:delete val="1"/>
        <c:axPos val="l"/>
        <c:numFmt formatCode="0.00%" sourceLinked="1"/>
        <c:majorTickMark val="none"/>
        <c:minorTickMark val="none"/>
        <c:tickLblPos val="nextTo"/>
        <c:crossAx val="1385535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615413901674791E-2"/>
          <c:y val="0.10108352950880668"/>
          <c:w val="0.86703292101165386"/>
          <c:h val="0.7839450408413009"/>
        </c:manualLayout>
      </c:layout>
      <c:barChart>
        <c:barDir val="col"/>
        <c:grouping val="clustered"/>
        <c:varyColors val="0"/>
        <c:ser>
          <c:idx val="0"/>
          <c:order val="0"/>
          <c:spPr>
            <a:solidFill>
              <a:srgbClr val="13398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7C8C-4F7B-848B-23D95C7827BF}"/>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7C8C-4F7B-848B-23D95C7827BF}"/>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7C8C-4F7B-848B-23D95C7827BF}"/>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Analysis'!$F$77:$I$77</c:f>
              <c:numCache>
                <c:formatCode>mmm\-yy</c:formatCode>
                <c:ptCount val="4"/>
                <c:pt idx="0">
                  <c:v>44651</c:v>
                </c:pt>
                <c:pt idx="1">
                  <c:v>45016</c:v>
                </c:pt>
                <c:pt idx="2">
                  <c:v>45382</c:v>
                </c:pt>
                <c:pt idx="3">
                  <c:v>45747</c:v>
                </c:pt>
              </c:numCache>
            </c:numRef>
          </c:cat>
          <c:val>
            <c:numRef>
              <c:f>'Dupont Analysis'!$F$80:$I$80</c:f>
              <c:numCache>
                <c:formatCode>0.00%</c:formatCode>
                <c:ptCount val="4"/>
                <c:pt idx="0">
                  <c:v>-3.4121486109955489E-2</c:v>
                </c:pt>
                <c:pt idx="1">
                  <c:v>7.2748511184990566E-3</c:v>
                </c:pt>
                <c:pt idx="2">
                  <c:v>8.9176949075060033E-2</c:v>
                </c:pt>
                <c:pt idx="3">
                  <c:v>7.4561885293116886E-2</c:v>
                </c:pt>
              </c:numCache>
            </c:numRef>
          </c:val>
          <c:extLst>
            <c:ext xmlns:c16="http://schemas.microsoft.com/office/drawing/2014/chart" uri="{C3380CC4-5D6E-409C-BE32-E72D297353CC}">
              <c16:uniqueId val="{00000006-7C8C-4F7B-848B-23D95C7827BF}"/>
            </c:ext>
          </c:extLst>
        </c:ser>
        <c:dLbls>
          <c:showLegendKey val="0"/>
          <c:showVal val="0"/>
          <c:showCatName val="0"/>
          <c:showSerName val="0"/>
          <c:showPercent val="0"/>
          <c:showBubbleSize val="0"/>
        </c:dLbls>
        <c:gapWidth val="219"/>
        <c:overlap val="-27"/>
        <c:axId val="1385535663"/>
        <c:axId val="1385536623"/>
      </c:barChart>
      <c:dateAx>
        <c:axId val="138553566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5536623"/>
        <c:crosses val="autoZero"/>
        <c:auto val="1"/>
        <c:lblOffset val="100"/>
        <c:baseTimeUnit val="years"/>
      </c:dateAx>
      <c:valAx>
        <c:axId val="1385536623"/>
        <c:scaling>
          <c:orientation val="minMax"/>
        </c:scaling>
        <c:delete val="1"/>
        <c:axPos val="l"/>
        <c:numFmt formatCode="0.00%" sourceLinked="1"/>
        <c:majorTickMark val="none"/>
        <c:minorTickMark val="none"/>
        <c:tickLblPos val="nextTo"/>
        <c:crossAx val="1385535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615413901674791E-2"/>
          <c:y val="0.10108352950880668"/>
          <c:w val="0.86703292101165386"/>
          <c:h val="0.7839450408413009"/>
        </c:manualLayout>
      </c:layout>
      <c:barChart>
        <c:barDir val="col"/>
        <c:grouping val="clustered"/>
        <c:varyColors val="0"/>
        <c:ser>
          <c:idx val="0"/>
          <c:order val="0"/>
          <c:spPr>
            <a:solidFill>
              <a:srgbClr val="13398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0B49-48E9-8A27-4814CC27F7AF}"/>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0B49-48E9-8A27-4814CC27F7AF}"/>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0B49-48E9-8A27-4814CC27F7AF}"/>
              </c:ext>
            </c:extLst>
          </c:dPt>
          <c:dLbls>
            <c:numFmt formatCode="0.0\x"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Analysis'!$F$69:$I$69</c:f>
              <c:numCache>
                <c:formatCode>mmm\-yy</c:formatCode>
                <c:ptCount val="4"/>
                <c:pt idx="0">
                  <c:v>44651</c:v>
                </c:pt>
                <c:pt idx="1">
                  <c:v>45016</c:v>
                </c:pt>
                <c:pt idx="2">
                  <c:v>45382</c:v>
                </c:pt>
                <c:pt idx="3">
                  <c:v>45747</c:v>
                </c:pt>
              </c:numCache>
            </c:numRef>
          </c:cat>
          <c:val>
            <c:numRef>
              <c:f>'Dupont Analysis'!$F$72:$I$72</c:f>
              <c:numCache>
                <c:formatCode>0.0\x</c:formatCode>
                <c:ptCount val="4"/>
                <c:pt idx="0">
                  <c:v>6.7192175854510996</c:v>
                </c:pt>
                <c:pt idx="1">
                  <c:v>7.3844408672026294</c:v>
                </c:pt>
                <c:pt idx="2">
                  <c:v>5.4069146610264038</c:v>
                </c:pt>
                <c:pt idx="3">
                  <c:v>3.7127552695188548</c:v>
                </c:pt>
              </c:numCache>
            </c:numRef>
          </c:val>
          <c:extLst>
            <c:ext xmlns:c16="http://schemas.microsoft.com/office/drawing/2014/chart" uri="{C3380CC4-5D6E-409C-BE32-E72D297353CC}">
              <c16:uniqueId val="{00000006-0B49-48E9-8A27-4814CC27F7AF}"/>
            </c:ext>
          </c:extLst>
        </c:ser>
        <c:dLbls>
          <c:showLegendKey val="0"/>
          <c:showVal val="0"/>
          <c:showCatName val="0"/>
          <c:showSerName val="0"/>
          <c:showPercent val="0"/>
          <c:showBubbleSize val="0"/>
        </c:dLbls>
        <c:gapWidth val="219"/>
        <c:overlap val="-27"/>
        <c:axId val="1385535663"/>
        <c:axId val="1385536623"/>
      </c:barChart>
      <c:dateAx>
        <c:axId val="138553566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5536623"/>
        <c:crosses val="autoZero"/>
        <c:auto val="1"/>
        <c:lblOffset val="100"/>
        <c:baseTimeUnit val="years"/>
      </c:dateAx>
      <c:valAx>
        <c:axId val="1385536623"/>
        <c:scaling>
          <c:orientation val="minMax"/>
        </c:scaling>
        <c:delete val="1"/>
        <c:axPos val="l"/>
        <c:numFmt formatCode="0.0\x" sourceLinked="1"/>
        <c:majorTickMark val="none"/>
        <c:minorTickMark val="none"/>
        <c:tickLblPos val="nextTo"/>
        <c:crossAx val="1385535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615413901674791E-2"/>
          <c:y val="0.10108352950880668"/>
          <c:w val="0.86703292101165386"/>
          <c:h val="0.7839450408413009"/>
        </c:manualLayout>
      </c:layout>
      <c:barChart>
        <c:barDir val="col"/>
        <c:grouping val="clustered"/>
        <c:varyColors val="0"/>
        <c:ser>
          <c:idx val="0"/>
          <c:order val="0"/>
          <c:spPr>
            <a:solidFill>
              <a:srgbClr val="13398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6957-4209-AE01-C87DFFA97B62}"/>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6957-4209-AE01-C87DFFA97B62}"/>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6957-4209-AE01-C87DFFA97B62}"/>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SCORE'!$C$53:$I$53</c:f>
              <c:numCache>
                <c:formatCode>mmm\-yy</c:formatCode>
                <c:ptCount val="7"/>
                <c:pt idx="0">
                  <c:v>43555</c:v>
                </c:pt>
                <c:pt idx="1">
                  <c:v>43921</c:v>
                </c:pt>
                <c:pt idx="2">
                  <c:v>44286</c:v>
                </c:pt>
                <c:pt idx="3">
                  <c:v>44651</c:v>
                </c:pt>
                <c:pt idx="4">
                  <c:v>45016</c:v>
                </c:pt>
                <c:pt idx="5">
                  <c:v>45382</c:v>
                </c:pt>
                <c:pt idx="6">
                  <c:v>45747</c:v>
                </c:pt>
              </c:numCache>
            </c:numRef>
          </c:cat>
          <c:val>
            <c:numRef>
              <c:f>'ALTMAN Z SCORE'!$C$56:$I$56</c:f>
              <c:numCache>
                <c:formatCode>0.00%</c:formatCode>
                <c:ptCount val="7"/>
                <c:pt idx="0">
                  <c:v>2.4421932507214739E-2</c:v>
                </c:pt>
                <c:pt idx="1">
                  <c:v>2.7572855329632582E-2</c:v>
                </c:pt>
                <c:pt idx="2">
                  <c:v>3.8309785542877596E-2</c:v>
                </c:pt>
                <c:pt idx="3">
                  <c:v>3.8060363733234209E-2</c:v>
                </c:pt>
                <c:pt idx="4">
                  <c:v>2.002486416425658E-2</c:v>
                </c:pt>
                <c:pt idx="5">
                  <c:v>3.3091488711061073E-2</c:v>
                </c:pt>
                <c:pt idx="6">
                  <c:v>-7.8188623588426751E-2</c:v>
                </c:pt>
              </c:numCache>
            </c:numRef>
          </c:val>
          <c:extLst>
            <c:ext xmlns:c16="http://schemas.microsoft.com/office/drawing/2014/chart" uri="{C3380CC4-5D6E-409C-BE32-E72D297353CC}">
              <c16:uniqueId val="{00000006-6957-4209-AE01-C87DFFA97B62}"/>
            </c:ext>
          </c:extLst>
        </c:ser>
        <c:dLbls>
          <c:showLegendKey val="0"/>
          <c:showVal val="0"/>
          <c:showCatName val="0"/>
          <c:showSerName val="0"/>
          <c:showPercent val="0"/>
          <c:showBubbleSize val="0"/>
        </c:dLbls>
        <c:gapWidth val="219"/>
        <c:overlap val="-27"/>
        <c:axId val="1385535663"/>
        <c:axId val="1385536623"/>
      </c:barChart>
      <c:dateAx>
        <c:axId val="138553566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5536623"/>
        <c:crosses val="autoZero"/>
        <c:auto val="1"/>
        <c:lblOffset val="100"/>
        <c:baseTimeUnit val="years"/>
      </c:dateAx>
      <c:valAx>
        <c:axId val="1385536623"/>
        <c:scaling>
          <c:orientation val="minMax"/>
        </c:scaling>
        <c:delete val="1"/>
        <c:axPos val="l"/>
        <c:numFmt formatCode="0.00%" sourceLinked="1"/>
        <c:majorTickMark val="none"/>
        <c:minorTickMark val="none"/>
        <c:tickLblPos val="nextTo"/>
        <c:crossAx val="1385535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615211145639302E-2"/>
          <c:y val="0.10786417392724984"/>
          <c:w val="0.86703292101165386"/>
          <c:h val="0.7839450408413009"/>
        </c:manualLayout>
      </c:layout>
      <c:barChart>
        <c:barDir val="col"/>
        <c:grouping val="clustered"/>
        <c:varyColors val="0"/>
        <c:ser>
          <c:idx val="0"/>
          <c:order val="0"/>
          <c:spPr>
            <a:solidFill>
              <a:srgbClr val="13398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C8E4-4BC9-85CD-7D714BDBBB40}"/>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C8E4-4BC9-85CD-7D714BDBBB40}"/>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8E4-4BC9-85CD-7D714BDBBB40}"/>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SCORE'!$C$59:$I$59</c:f>
              <c:numCache>
                <c:formatCode>mmm\-yy</c:formatCode>
                <c:ptCount val="7"/>
                <c:pt idx="0">
                  <c:v>43555</c:v>
                </c:pt>
                <c:pt idx="1">
                  <c:v>43921</c:v>
                </c:pt>
                <c:pt idx="2">
                  <c:v>44286</c:v>
                </c:pt>
                <c:pt idx="3">
                  <c:v>44651</c:v>
                </c:pt>
                <c:pt idx="4">
                  <c:v>45016</c:v>
                </c:pt>
                <c:pt idx="5">
                  <c:v>45382</c:v>
                </c:pt>
                <c:pt idx="6">
                  <c:v>45747</c:v>
                </c:pt>
              </c:numCache>
            </c:numRef>
          </c:cat>
          <c:val>
            <c:numRef>
              <c:f>'ALTMAN Z SCORE'!$C$62:$I$62</c:f>
              <c:numCache>
                <c:formatCode>0.00%</c:formatCode>
                <c:ptCount val="7"/>
                <c:pt idx="0">
                  <c:v>-7.3517315749322323E-3</c:v>
                </c:pt>
                <c:pt idx="1">
                  <c:v>-3.459604317442181E-2</c:v>
                </c:pt>
                <c:pt idx="2">
                  <c:v>-5.5576031272778336E-3</c:v>
                </c:pt>
                <c:pt idx="3">
                  <c:v>-4.1508199576924032E-2</c:v>
                </c:pt>
                <c:pt idx="4">
                  <c:v>-1.4163376628444659E-2</c:v>
                </c:pt>
                <c:pt idx="5">
                  <c:v>6.6881178606899211E-2</c:v>
                </c:pt>
                <c:pt idx="6">
                  <c:v>3.7580940810084541E-2</c:v>
                </c:pt>
              </c:numCache>
            </c:numRef>
          </c:val>
          <c:extLst>
            <c:ext xmlns:c16="http://schemas.microsoft.com/office/drawing/2014/chart" uri="{C3380CC4-5D6E-409C-BE32-E72D297353CC}">
              <c16:uniqueId val="{00000006-C8E4-4BC9-85CD-7D714BDBBB40}"/>
            </c:ext>
          </c:extLst>
        </c:ser>
        <c:dLbls>
          <c:showLegendKey val="0"/>
          <c:showVal val="0"/>
          <c:showCatName val="0"/>
          <c:showSerName val="0"/>
          <c:showPercent val="0"/>
          <c:showBubbleSize val="0"/>
        </c:dLbls>
        <c:gapWidth val="219"/>
        <c:overlap val="-27"/>
        <c:axId val="1385535663"/>
        <c:axId val="1385536623"/>
      </c:barChart>
      <c:dateAx>
        <c:axId val="138553566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5536623"/>
        <c:crosses val="autoZero"/>
        <c:auto val="1"/>
        <c:lblOffset val="100"/>
        <c:baseTimeUnit val="years"/>
      </c:dateAx>
      <c:valAx>
        <c:axId val="1385536623"/>
        <c:scaling>
          <c:orientation val="minMax"/>
        </c:scaling>
        <c:delete val="1"/>
        <c:axPos val="l"/>
        <c:numFmt formatCode="0.00%" sourceLinked="1"/>
        <c:majorTickMark val="none"/>
        <c:minorTickMark val="none"/>
        <c:tickLblPos val="nextTo"/>
        <c:crossAx val="1385535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615413901674791E-2"/>
          <c:y val="0.10108352950880668"/>
          <c:w val="0.86703292101165386"/>
          <c:h val="0.7839450408413009"/>
        </c:manualLayout>
      </c:layout>
      <c:barChart>
        <c:barDir val="col"/>
        <c:grouping val="clustered"/>
        <c:varyColors val="0"/>
        <c:ser>
          <c:idx val="0"/>
          <c:order val="0"/>
          <c:spPr>
            <a:solidFill>
              <a:srgbClr val="13398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33EB-43FC-AC92-79F405D09683}"/>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33EB-43FC-AC92-79F405D09683}"/>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33EB-43FC-AC92-79F405D09683}"/>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SCORE'!$C$65:$I$65</c:f>
              <c:numCache>
                <c:formatCode>mmm\-yy</c:formatCode>
                <c:ptCount val="7"/>
                <c:pt idx="0">
                  <c:v>43555</c:v>
                </c:pt>
                <c:pt idx="1">
                  <c:v>43921</c:v>
                </c:pt>
                <c:pt idx="2">
                  <c:v>44286</c:v>
                </c:pt>
                <c:pt idx="3">
                  <c:v>44651</c:v>
                </c:pt>
                <c:pt idx="4">
                  <c:v>45016</c:v>
                </c:pt>
                <c:pt idx="5">
                  <c:v>45382</c:v>
                </c:pt>
                <c:pt idx="6">
                  <c:v>45747</c:v>
                </c:pt>
              </c:numCache>
            </c:numRef>
          </c:cat>
          <c:val>
            <c:numRef>
              <c:f>'ALTMAN Z SCORE'!$C$68:$I$68</c:f>
              <c:numCache>
                <c:formatCode>0.00%</c:formatCode>
                <c:ptCount val="7"/>
                <c:pt idx="0">
                  <c:v>3.5122268312999063E-3</c:v>
                </c:pt>
                <c:pt idx="1">
                  <c:v>-1.0738854865080593E-2</c:v>
                </c:pt>
                <c:pt idx="2">
                  <c:v>2.5589841915524675E-2</c:v>
                </c:pt>
                <c:pt idx="3">
                  <c:v>-3.5130212289497626E-4</c:v>
                </c:pt>
                <c:pt idx="4">
                  <c:v>2.0782705150196142E-2</c:v>
                </c:pt>
                <c:pt idx="5">
                  <c:v>8.2769314869790889E-2</c:v>
                </c:pt>
                <c:pt idx="6">
                  <c:v>8.4780607629724142E-2</c:v>
                </c:pt>
              </c:numCache>
            </c:numRef>
          </c:val>
          <c:extLst>
            <c:ext xmlns:c16="http://schemas.microsoft.com/office/drawing/2014/chart" uri="{C3380CC4-5D6E-409C-BE32-E72D297353CC}">
              <c16:uniqueId val="{00000006-33EB-43FC-AC92-79F405D09683}"/>
            </c:ext>
          </c:extLst>
        </c:ser>
        <c:dLbls>
          <c:showLegendKey val="0"/>
          <c:showVal val="0"/>
          <c:showCatName val="0"/>
          <c:showSerName val="0"/>
          <c:showPercent val="0"/>
          <c:showBubbleSize val="0"/>
        </c:dLbls>
        <c:gapWidth val="219"/>
        <c:overlap val="-27"/>
        <c:axId val="1385535663"/>
        <c:axId val="1385536623"/>
      </c:barChart>
      <c:dateAx>
        <c:axId val="138553566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5536623"/>
        <c:crosses val="autoZero"/>
        <c:auto val="1"/>
        <c:lblOffset val="100"/>
        <c:baseTimeUnit val="years"/>
      </c:dateAx>
      <c:valAx>
        <c:axId val="1385536623"/>
        <c:scaling>
          <c:orientation val="minMax"/>
        </c:scaling>
        <c:delete val="1"/>
        <c:axPos val="l"/>
        <c:numFmt formatCode="0.00%" sourceLinked="1"/>
        <c:majorTickMark val="none"/>
        <c:minorTickMark val="none"/>
        <c:tickLblPos val="nextTo"/>
        <c:crossAx val="1385535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615413901674791E-2"/>
          <c:y val="0.10108352950880668"/>
          <c:w val="0.86703292101165386"/>
          <c:h val="0.7839450408413009"/>
        </c:manualLayout>
      </c:layout>
      <c:barChart>
        <c:barDir val="col"/>
        <c:grouping val="clustered"/>
        <c:varyColors val="0"/>
        <c:ser>
          <c:idx val="0"/>
          <c:order val="0"/>
          <c:spPr>
            <a:solidFill>
              <a:srgbClr val="13398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F354-466B-8D32-270A8DA6B425}"/>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F354-466B-8D32-270A8DA6B425}"/>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F354-466B-8D32-270A8DA6B425}"/>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SCORE'!$C$71:$I$71</c:f>
              <c:numCache>
                <c:formatCode>mmm\-yy</c:formatCode>
                <c:ptCount val="7"/>
                <c:pt idx="0">
                  <c:v>43555</c:v>
                </c:pt>
                <c:pt idx="1">
                  <c:v>43921</c:v>
                </c:pt>
                <c:pt idx="2">
                  <c:v>44286</c:v>
                </c:pt>
                <c:pt idx="3">
                  <c:v>44651</c:v>
                </c:pt>
                <c:pt idx="4">
                  <c:v>45016</c:v>
                </c:pt>
                <c:pt idx="5">
                  <c:v>45382</c:v>
                </c:pt>
                <c:pt idx="6">
                  <c:v>45747</c:v>
                </c:pt>
              </c:numCache>
            </c:numRef>
          </c:cat>
          <c:val>
            <c:numRef>
              <c:f>'ALTMAN Z SCORE'!$C$74:$I$74</c:f>
              <c:numCache>
                <c:formatCode>0.00%</c:formatCode>
                <c:ptCount val="7"/>
                <c:pt idx="0">
                  <c:v>0.55735215944281413</c:v>
                </c:pt>
                <c:pt idx="1">
                  <c:v>0.2048427596228681</c:v>
                </c:pt>
                <c:pt idx="2">
                  <c:v>0.81306259975584427</c:v>
                </c:pt>
                <c:pt idx="3">
                  <c:v>1.1341889489990136</c:v>
                </c:pt>
                <c:pt idx="4">
                  <c:v>1.2017474986823096</c:v>
                </c:pt>
                <c:pt idx="5">
                  <c:v>3.5472273599172133</c:v>
                </c:pt>
                <c:pt idx="6">
                  <c:v>3.4706257464941297</c:v>
                </c:pt>
              </c:numCache>
            </c:numRef>
          </c:val>
          <c:extLst>
            <c:ext xmlns:c16="http://schemas.microsoft.com/office/drawing/2014/chart" uri="{C3380CC4-5D6E-409C-BE32-E72D297353CC}">
              <c16:uniqueId val="{00000006-F354-466B-8D32-270A8DA6B425}"/>
            </c:ext>
          </c:extLst>
        </c:ser>
        <c:dLbls>
          <c:showLegendKey val="0"/>
          <c:showVal val="0"/>
          <c:showCatName val="0"/>
          <c:showSerName val="0"/>
          <c:showPercent val="0"/>
          <c:showBubbleSize val="0"/>
        </c:dLbls>
        <c:gapWidth val="219"/>
        <c:overlap val="-27"/>
        <c:axId val="1385535663"/>
        <c:axId val="1385536623"/>
      </c:barChart>
      <c:dateAx>
        <c:axId val="138553566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5536623"/>
        <c:crosses val="autoZero"/>
        <c:auto val="1"/>
        <c:lblOffset val="100"/>
        <c:baseTimeUnit val="years"/>
      </c:dateAx>
      <c:valAx>
        <c:axId val="1385536623"/>
        <c:scaling>
          <c:orientation val="minMax"/>
        </c:scaling>
        <c:delete val="1"/>
        <c:axPos val="l"/>
        <c:numFmt formatCode="0.00%" sourceLinked="1"/>
        <c:majorTickMark val="none"/>
        <c:minorTickMark val="none"/>
        <c:tickLblPos val="nextTo"/>
        <c:crossAx val="1385535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615413901674791E-2"/>
          <c:y val="0.10108352950880668"/>
          <c:w val="0.86703292101165386"/>
          <c:h val="0.7839450408413009"/>
        </c:manualLayout>
      </c:layout>
      <c:barChart>
        <c:barDir val="col"/>
        <c:grouping val="clustered"/>
        <c:varyColors val="0"/>
        <c:ser>
          <c:idx val="0"/>
          <c:order val="0"/>
          <c:spPr>
            <a:solidFill>
              <a:srgbClr val="13398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D5A6-4AF7-A153-4D90617C5F09}"/>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D5A6-4AF7-A153-4D90617C5F0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D5A6-4AF7-A153-4D90617C5F09}"/>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SCORE'!$C$77:$I$77</c:f>
              <c:numCache>
                <c:formatCode>mmm\-yy</c:formatCode>
                <c:ptCount val="7"/>
                <c:pt idx="0">
                  <c:v>43555</c:v>
                </c:pt>
                <c:pt idx="1">
                  <c:v>43921</c:v>
                </c:pt>
                <c:pt idx="2">
                  <c:v>44286</c:v>
                </c:pt>
                <c:pt idx="3">
                  <c:v>44651</c:v>
                </c:pt>
                <c:pt idx="4">
                  <c:v>45016</c:v>
                </c:pt>
                <c:pt idx="5">
                  <c:v>45382</c:v>
                </c:pt>
                <c:pt idx="6">
                  <c:v>45747</c:v>
                </c:pt>
              </c:numCache>
            </c:numRef>
          </c:cat>
          <c:val>
            <c:numRef>
              <c:f>'ALTMAN Z SCORE'!$C$80:$I$80</c:f>
              <c:numCache>
                <c:formatCode>0.00%</c:formatCode>
                <c:ptCount val="7"/>
                <c:pt idx="0">
                  <c:v>0.98768385012549265</c:v>
                </c:pt>
                <c:pt idx="1">
                  <c:v>0.81538030914482029</c:v>
                </c:pt>
                <c:pt idx="2">
                  <c:v>0.73131368626703686</c:v>
                </c:pt>
                <c:pt idx="3">
                  <c:v>0.84620543108827473</c:v>
                </c:pt>
                <c:pt idx="4">
                  <c:v>1.0337418666851841</c:v>
                </c:pt>
                <c:pt idx="5">
                  <c:v>1.1745367651635497</c:v>
                </c:pt>
                <c:pt idx="6">
                  <c:v>1.1663832688282716</c:v>
                </c:pt>
              </c:numCache>
            </c:numRef>
          </c:val>
          <c:extLst>
            <c:ext xmlns:c16="http://schemas.microsoft.com/office/drawing/2014/chart" uri="{C3380CC4-5D6E-409C-BE32-E72D297353CC}">
              <c16:uniqueId val="{00000006-D5A6-4AF7-A153-4D90617C5F09}"/>
            </c:ext>
          </c:extLst>
        </c:ser>
        <c:dLbls>
          <c:showLegendKey val="0"/>
          <c:showVal val="0"/>
          <c:showCatName val="0"/>
          <c:showSerName val="0"/>
          <c:showPercent val="0"/>
          <c:showBubbleSize val="0"/>
        </c:dLbls>
        <c:gapWidth val="219"/>
        <c:overlap val="-27"/>
        <c:axId val="1385535663"/>
        <c:axId val="1385536623"/>
      </c:barChart>
      <c:dateAx>
        <c:axId val="138553566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5536623"/>
        <c:crosses val="autoZero"/>
        <c:auto val="1"/>
        <c:lblOffset val="100"/>
        <c:baseTimeUnit val="years"/>
      </c:dateAx>
      <c:valAx>
        <c:axId val="1385536623"/>
        <c:scaling>
          <c:orientation val="minMax"/>
        </c:scaling>
        <c:delete val="1"/>
        <c:axPos val="l"/>
        <c:numFmt formatCode="0.00%" sourceLinked="1"/>
        <c:majorTickMark val="none"/>
        <c:minorTickMark val="none"/>
        <c:tickLblPos val="nextTo"/>
        <c:crossAx val="1385535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615413901674791E-2"/>
          <c:y val="0.10108352950880668"/>
          <c:w val="0.86703292101165386"/>
          <c:h val="0.7839450408413009"/>
        </c:manualLayout>
      </c:layout>
      <c:barChart>
        <c:barDir val="col"/>
        <c:grouping val="clustered"/>
        <c:varyColors val="0"/>
        <c:ser>
          <c:idx val="0"/>
          <c:order val="0"/>
          <c:spPr>
            <a:solidFill>
              <a:srgbClr val="13398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A14E-40C4-B838-378BB3C88AAD}"/>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A14E-40C4-B838-378BB3C88AAD}"/>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A14E-40C4-B838-378BB3C88AAD}"/>
              </c:ext>
            </c:extLst>
          </c:dPt>
          <c:dLbls>
            <c:numFmt formatCode="0.0\x"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'ALTMAN Z SCORE'!$C$83:$I$83</c:f>
              <c:numCache>
                <c:formatCode>mmm\-yy</c:formatCode>
                <c:ptCount val="7"/>
                <c:pt idx="0">
                  <c:v>43555</c:v>
                </c:pt>
                <c:pt idx="1">
                  <c:v>43921</c:v>
                </c:pt>
                <c:pt idx="2">
                  <c:v>44286</c:v>
                </c:pt>
                <c:pt idx="3">
                  <c:v>44651</c:v>
                </c:pt>
                <c:pt idx="4">
                  <c:v>45016</c:v>
                </c:pt>
                <c:pt idx="5">
                  <c:v>45382</c:v>
                </c:pt>
                <c:pt idx="6">
                  <c:v>45747</c:v>
                </c:pt>
              </c:numCache>
            </c:numRef>
          </c:cat>
          <c:val>
            <c:numRef>
              <c:f>'ALTMAN Z SCORE'!$C$84:$I$84</c:f>
              <c:numCache>
                <c:formatCode>0.00</c:formatCode>
                <c:ptCount val="7"/>
                <c:pt idx="0">
                  <c:v>1.3526993891382233</c:v>
                </c:pt>
                <c:pt idx="1">
                  <c:v>0.88750070981514373</c:v>
                </c:pt>
                <c:pt idx="2">
                  <c:v>1.341788822715039</c:v>
                </c:pt>
                <c:pt idx="3">
                  <c:v>1.5131204605543167</c:v>
                </c:pt>
                <c:pt idx="4">
                  <c:v>1.8275744026075025</c:v>
                </c:pt>
                <c:pt idx="5">
                  <c:v>3.7093553566871198</c:v>
                </c:pt>
                <c:pt idx="6">
                  <c:v>3.4873216907308446</c:v>
                </c:pt>
              </c:numCache>
            </c:numRef>
          </c:val>
          <c:extLst>
            <c:ext xmlns:c16="http://schemas.microsoft.com/office/drawing/2014/chart" uri="{C3380CC4-5D6E-409C-BE32-E72D297353CC}">
              <c16:uniqueId val="{00000006-A14E-40C4-B838-378BB3C88AAD}"/>
            </c:ext>
          </c:extLst>
        </c:ser>
        <c:dLbls>
          <c:showLegendKey val="0"/>
          <c:showVal val="0"/>
          <c:showCatName val="0"/>
          <c:showSerName val="0"/>
          <c:showPercent val="0"/>
          <c:showBubbleSize val="0"/>
        </c:dLbls>
        <c:gapWidth val="219"/>
        <c:overlap val="-27"/>
        <c:axId val="1385535663"/>
        <c:axId val="1385536623"/>
      </c:barChart>
      <c:dateAx>
        <c:axId val="1385535663"/>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5536623"/>
        <c:crosses val="autoZero"/>
        <c:auto val="1"/>
        <c:lblOffset val="100"/>
        <c:baseTimeUnit val="years"/>
      </c:dateAx>
      <c:valAx>
        <c:axId val="1385536623"/>
        <c:scaling>
          <c:orientation val="minMax"/>
        </c:scaling>
        <c:delete val="1"/>
        <c:axPos val="l"/>
        <c:numFmt formatCode="0.00" sourceLinked="1"/>
        <c:majorTickMark val="none"/>
        <c:minorTickMark val="none"/>
        <c:tickLblPos val="nextTo"/>
        <c:crossAx val="13855356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2.png"/><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image" Target="../media/image3.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image" Target="../media/image3.png"/><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388620</xdr:colOff>
      <xdr:row>18</xdr:row>
      <xdr:rowOff>148590</xdr:rowOff>
    </xdr:from>
    <xdr:to>
      <xdr:col>9</xdr:col>
      <xdr:colOff>22860</xdr:colOff>
      <xdr:row>33</xdr:row>
      <xdr:rowOff>148590</xdr:rowOff>
    </xdr:to>
    <xdr:graphicFrame macro="">
      <xdr:nvGraphicFramePr>
        <xdr:cNvPr id="2" name="Chart 1">
          <a:extLst>
            <a:ext uri="{FF2B5EF4-FFF2-40B4-BE49-F238E27FC236}">
              <a16:creationId xmlns:a16="http://schemas.microsoft.com/office/drawing/2014/main" id="{0BE1D690-9C54-4A3A-DFFB-C8D3D15AEB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190500</xdr:colOff>
      <xdr:row>2</xdr:row>
      <xdr:rowOff>45720</xdr:rowOff>
    </xdr:from>
    <xdr:to>
      <xdr:col>1</xdr:col>
      <xdr:colOff>1779185</xdr:colOff>
      <xdr:row>2</xdr:row>
      <xdr:rowOff>937260</xdr:rowOff>
    </xdr:to>
    <xdr:pic>
      <xdr:nvPicPr>
        <xdr:cNvPr id="2" name="Picture 1">
          <a:extLst>
            <a:ext uri="{FF2B5EF4-FFF2-40B4-BE49-F238E27FC236}">
              <a16:creationId xmlns:a16="http://schemas.microsoft.com/office/drawing/2014/main" id="{FB0FF850-327A-9E58-8C0A-13A87F018229}"/>
            </a:ext>
          </a:extLst>
        </xdr:cNvPr>
        <xdr:cNvPicPr>
          <a:picLocks noChangeAspect="1"/>
        </xdr:cNvPicPr>
      </xdr:nvPicPr>
      <xdr:blipFill>
        <a:blip xmlns:r="http://schemas.openxmlformats.org/officeDocument/2006/relationships" r:embed="rId1"/>
        <a:stretch>
          <a:fillRect/>
        </a:stretch>
      </xdr:blipFill>
      <xdr:spPr>
        <a:xfrm>
          <a:off x="320040" y="457200"/>
          <a:ext cx="1588685" cy="891540"/>
        </a:xfrm>
        <a:prstGeom prst="rect">
          <a:avLst/>
        </a:prstGeom>
      </xdr:spPr>
    </xdr:pic>
    <xdr:clientData/>
  </xdr:twoCellAnchor>
  <xdr:twoCellAnchor>
    <xdr:from>
      <xdr:col>7</xdr:col>
      <xdr:colOff>14380</xdr:colOff>
      <xdr:row>28</xdr:row>
      <xdr:rowOff>57509</xdr:rowOff>
    </xdr:from>
    <xdr:to>
      <xdr:col>11</xdr:col>
      <xdr:colOff>546339</xdr:colOff>
      <xdr:row>37</xdr:row>
      <xdr:rowOff>35943</xdr:rowOff>
    </xdr:to>
    <xdr:graphicFrame macro="">
      <xdr:nvGraphicFramePr>
        <xdr:cNvPr id="5" name="Chart 4">
          <a:extLst>
            <a:ext uri="{FF2B5EF4-FFF2-40B4-BE49-F238E27FC236}">
              <a16:creationId xmlns:a16="http://schemas.microsoft.com/office/drawing/2014/main" id="{F459B1B8-C818-4311-8E03-D1664274E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86264</xdr:colOff>
      <xdr:row>5</xdr:row>
      <xdr:rowOff>158153</xdr:rowOff>
    </xdr:from>
    <xdr:to>
      <xdr:col>10</xdr:col>
      <xdr:colOff>812322</xdr:colOff>
      <xdr:row>15</xdr:row>
      <xdr:rowOff>21567</xdr:rowOff>
    </xdr:to>
    <xdr:graphicFrame macro="">
      <xdr:nvGraphicFramePr>
        <xdr:cNvPr id="3" name="Chart 2">
          <a:extLst>
            <a:ext uri="{FF2B5EF4-FFF2-40B4-BE49-F238E27FC236}">
              <a16:creationId xmlns:a16="http://schemas.microsoft.com/office/drawing/2014/main" id="{14E59372-F969-4652-90CB-D1B595191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36285</xdr:colOff>
      <xdr:row>18</xdr:row>
      <xdr:rowOff>63500</xdr:rowOff>
    </xdr:from>
    <xdr:to>
      <xdr:col>11</xdr:col>
      <xdr:colOff>217714</xdr:colOff>
      <xdr:row>25</xdr:row>
      <xdr:rowOff>163285</xdr:rowOff>
    </xdr:to>
    <xdr:graphicFrame macro="">
      <xdr:nvGraphicFramePr>
        <xdr:cNvPr id="6" name="Chart 5">
          <a:extLst>
            <a:ext uri="{FF2B5EF4-FFF2-40B4-BE49-F238E27FC236}">
              <a16:creationId xmlns:a16="http://schemas.microsoft.com/office/drawing/2014/main" id="{377075B7-15BB-4F2D-A0B5-C3371A8A4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304800</xdr:colOff>
      <xdr:row>2</xdr:row>
      <xdr:rowOff>304800</xdr:rowOff>
    </xdr:to>
    <xdr:sp macro="" textlink="">
      <xdr:nvSpPr>
        <xdr:cNvPr id="7169" name="AutoShape 1" descr="Tata Motors Logo Meaning and History [Tata Motors symbol]">
          <a:extLst>
            <a:ext uri="{FF2B5EF4-FFF2-40B4-BE49-F238E27FC236}">
              <a16:creationId xmlns:a16="http://schemas.microsoft.com/office/drawing/2014/main" id="{E834DEF9-7F8C-DE1D-0F26-1ED45A388E42}"/>
            </a:ext>
          </a:extLst>
        </xdr:cNvPr>
        <xdr:cNvSpPr>
          <a:spLocks noChangeAspect="1" noChangeArrowheads="1"/>
        </xdr:cNvSpPr>
      </xdr:nvSpPr>
      <xdr:spPr bwMode="auto">
        <a:xfrm>
          <a:off x="3817620" y="365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2</xdr:row>
      <xdr:rowOff>0</xdr:rowOff>
    </xdr:from>
    <xdr:to>
      <xdr:col>4</xdr:col>
      <xdr:colOff>304800</xdr:colOff>
      <xdr:row>2</xdr:row>
      <xdr:rowOff>304800</xdr:rowOff>
    </xdr:to>
    <xdr:sp macro="" textlink="">
      <xdr:nvSpPr>
        <xdr:cNvPr id="7171" name="AutoShape 3" descr="Tata Motors Logo Meaning and History [Tata Motors symbol]">
          <a:extLst>
            <a:ext uri="{FF2B5EF4-FFF2-40B4-BE49-F238E27FC236}">
              <a16:creationId xmlns:a16="http://schemas.microsoft.com/office/drawing/2014/main" id="{D7FB383B-06C6-7E6A-F720-10EFFD8DCF65}"/>
            </a:ext>
          </a:extLst>
        </xdr:cNvPr>
        <xdr:cNvSpPr>
          <a:spLocks noChangeAspect="1" noChangeArrowheads="1"/>
        </xdr:cNvSpPr>
      </xdr:nvSpPr>
      <xdr:spPr bwMode="auto">
        <a:xfrm>
          <a:off x="3817620" y="365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187693</xdr:colOff>
      <xdr:row>1</xdr:row>
      <xdr:rowOff>152400</xdr:rowOff>
    </xdr:from>
    <xdr:to>
      <xdr:col>9</xdr:col>
      <xdr:colOff>310565</xdr:colOff>
      <xdr:row>4</xdr:row>
      <xdr:rowOff>83820</xdr:rowOff>
    </xdr:to>
    <xdr:pic>
      <xdr:nvPicPr>
        <xdr:cNvPr id="3" name="Picture 2">
          <a:extLst>
            <a:ext uri="{FF2B5EF4-FFF2-40B4-BE49-F238E27FC236}">
              <a16:creationId xmlns:a16="http://schemas.microsoft.com/office/drawing/2014/main" id="{DB25DEBA-7E6A-FFBD-02E0-372DCE76C2AF}"/>
            </a:ext>
          </a:extLst>
        </xdr:cNvPr>
        <xdr:cNvPicPr>
          <a:picLocks noChangeAspect="1"/>
        </xdr:cNvPicPr>
      </xdr:nvPicPr>
      <xdr:blipFill>
        <a:blip xmlns:r="http://schemas.openxmlformats.org/officeDocument/2006/relationships" r:embed="rId1"/>
        <a:stretch>
          <a:fillRect/>
        </a:stretch>
      </xdr:blipFill>
      <xdr:spPr>
        <a:xfrm>
          <a:off x="4614913" y="335280"/>
          <a:ext cx="2561272" cy="746760"/>
        </a:xfrm>
        <a:prstGeom prst="rect">
          <a:avLst/>
        </a:prstGeom>
      </xdr:spPr>
    </xdr:pic>
    <xdr:clientData/>
  </xdr:twoCellAnchor>
  <xdr:oneCellAnchor>
    <xdr:from>
      <xdr:col>0</xdr:col>
      <xdr:colOff>121920</xdr:colOff>
      <xdr:row>8</xdr:row>
      <xdr:rowOff>38100</xdr:rowOff>
    </xdr:from>
    <xdr:ext cx="6736080" cy="1112520"/>
    <xdr:sp macro="" textlink="">
      <xdr:nvSpPr>
        <xdr:cNvPr id="6" name="TextBox 5">
          <a:extLst>
            <a:ext uri="{FF2B5EF4-FFF2-40B4-BE49-F238E27FC236}">
              <a16:creationId xmlns:a16="http://schemas.microsoft.com/office/drawing/2014/main" id="{39F079B6-ABE8-27F2-7A1C-F61B13EAED2A}"/>
            </a:ext>
          </a:extLst>
        </xdr:cNvPr>
        <xdr:cNvSpPr txBox="1"/>
      </xdr:nvSpPr>
      <xdr:spPr>
        <a:xfrm>
          <a:off x="121920" y="1882140"/>
          <a:ext cx="6736080" cy="1112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i="0">
              <a:solidFill>
                <a:sysClr val="windowText" lastClr="000000"/>
              </a:solidFill>
              <a:effectLst/>
              <a:latin typeface="+mn-lt"/>
              <a:ea typeface="+mn-ea"/>
              <a:cs typeface="+mn-cs"/>
            </a:rPr>
            <a:t>Tata Motors Limited</a:t>
          </a:r>
          <a:r>
            <a:rPr lang="en-IN" sz="1200" b="0" i="0">
              <a:solidFill>
                <a:sysClr val="windowText" lastClr="000000"/>
              </a:solidFill>
              <a:effectLst/>
              <a:latin typeface="+mn-lt"/>
              <a:ea typeface="+mn-ea"/>
              <a:cs typeface="+mn-cs"/>
            </a:rPr>
            <a:t> is an Indian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multinational</a:t>
          </a:r>
          <a:r>
            <a:rPr lang="en-IN" sz="1200" b="0" i="0">
              <a:solidFill>
                <a:sysClr val="windowText" lastClr="000000"/>
              </a:solidFill>
              <a:effectLst/>
              <a:latin typeface="+mn-lt"/>
              <a:ea typeface="+mn-ea"/>
              <a:cs typeface="+mn-cs"/>
            </a:rPr>
            <a:t>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automotive</a:t>
          </a:r>
          <a:r>
            <a:rPr lang="en-IN" sz="1200" b="0" i="0">
              <a:solidFill>
                <a:sysClr val="windowText" lastClr="000000"/>
              </a:solidFill>
              <a:effectLst/>
              <a:latin typeface="+mn-lt"/>
              <a:ea typeface="+mn-ea"/>
              <a:cs typeface="+mn-cs"/>
            </a:rPr>
            <a:t> company, headquartered in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Mumbai</a:t>
          </a:r>
          <a:r>
            <a:rPr lang="en-IN" sz="1200" b="0" i="0">
              <a:solidFill>
                <a:sysClr val="windowText" lastClr="000000"/>
              </a:solidFill>
              <a:effectLst/>
              <a:latin typeface="+mn-lt"/>
              <a:ea typeface="+mn-ea"/>
              <a:cs typeface="+mn-cs"/>
            </a:rPr>
            <a:t> and part of the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Tata Group</a:t>
          </a:r>
          <a:r>
            <a:rPr lang="en-IN" sz="1200" b="0" i="0">
              <a:solidFill>
                <a:sysClr val="windowText" lastClr="000000"/>
              </a:solidFill>
              <a:effectLst/>
              <a:latin typeface="+mn-lt"/>
              <a:ea typeface="+mn-ea"/>
              <a:cs typeface="+mn-cs"/>
            </a:rPr>
            <a:t>. The company produces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cars</a:t>
          </a:r>
          <a:r>
            <a:rPr lang="en-IN" sz="1200" b="0" i="0">
              <a:solidFill>
                <a:sysClr val="windowText" lastClr="000000"/>
              </a:solidFill>
              <a:effectLst/>
              <a:latin typeface="+mn-lt"/>
              <a:ea typeface="+mn-ea"/>
              <a:cs typeface="+mn-cs"/>
            </a:rPr>
            <a:t>,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trucks</a:t>
          </a:r>
          <a:r>
            <a:rPr lang="en-IN" sz="1200" b="0" i="0">
              <a:solidFill>
                <a:sysClr val="windowText" lastClr="000000"/>
              </a:solidFill>
              <a:effectLst/>
              <a:latin typeface="+mn-lt"/>
              <a:ea typeface="+mn-ea"/>
              <a:cs typeface="+mn-cs"/>
            </a:rPr>
            <a:t>,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vans</a:t>
          </a:r>
          <a:r>
            <a:rPr lang="en-IN" sz="1200" b="0" i="0">
              <a:solidFill>
                <a:sysClr val="windowText" lastClr="000000"/>
              </a:solidFill>
              <a:effectLst/>
              <a:latin typeface="+mn-lt"/>
              <a:ea typeface="+mn-ea"/>
              <a:cs typeface="+mn-cs"/>
            </a:rPr>
            <a:t>, and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buses</a:t>
          </a:r>
          <a:r>
            <a:rPr lang="en-IN" sz="1200" b="0" i="0">
              <a:solidFill>
                <a:sysClr val="windowText" lastClr="000000"/>
              </a:solidFill>
              <a:effectLst/>
              <a:latin typeface="+mn-lt"/>
              <a:ea typeface="+mn-ea"/>
              <a:cs typeface="+mn-cs"/>
            </a:rPr>
            <a:t>.</a:t>
          </a:r>
        </a:p>
        <a:p>
          <a:r>
            <a:rPr lang="en-IN" sz="1200" b="0" i="0">
              <a:solidFill>
                <a:sysClr val="windowText" lastClr="000000"/>
              </a:solidFill>
              <a:effectLst/>
              <a:latin typeface="+mn-lt"/>
              <a:ea typeface="+mn-ea"/>
              <a:cs typeface="+mn-cs"/>
            </a:rPr>
            <a:t>The company's notable subsidiaries include British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Jaguar Land Rover</a:t>
          </a:r>
          <a:r>
            <a:rPr lang="en-IN" sz="1200" b="0" i="0">
              <a:solidFill>
                <a:sysClr val="windowText" lastClr="000000"/>
              </a:solidFill>
              <a:effectLst/>
              <a:latin typeface="+mn-lt"/>
              <a:ea typeface="+mn-ea"/>
              <a:cs typeface="+mn-cs"/>
            </a:rPr>
            <a:t> and South Korean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Tata Daewoo</a:t>
          </a:r>
          <a:r>
            <a:rPr lang="en-IN" sz="1200" b="0" i="0">
              <a:solidFill>
                <a:sysClr val="windowText" lastClr="000000"/>
              </a:solidFill>
              <a:effectLst/>
              <a:latin typeface="+mn-lt"/>
              <a:ea typeface="+mn-ea"/>
              <a:cs typeface="+mn-cs"/>
            </a:rPr>
            <a:t>. Tata Motors has joint ventures with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Hitachi</a:t>
          </a:r>
          <a:r>
            <a:rPr lang="en-IN" sz="1200" b="0" i="0">
              <a:solidFill>
                <a:sysClr val="windowText" lastClr="000000"/>
              </a:solidFill>
              <a:effectLst/>
              <a:latin typeface="+mn-lt"/>
              <a:ea typeface="+mn-ea"/>
              <a:cs typeface="+mn-cs"/>
            </a:rPr>
            <a:t>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Tata Hitachi Construction Machinery</a:t>
          </a:r>
          <a:r>
            <a:rPr lang="en-IN" sz="1200" b="0" i="0">
              <a:solidFill>
                <a:sysClr val="windowText" lastClr="000000"/>
              </a:solidFill>
              <a:effectLst/>
              <a:latin typeface="+mn-lt"/>
              <a:ea typeface="+mn-ea"/>
              <a:cs typeface="+mn-cs"/>
            </a:rPr>
            <a:t>) and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Stellantis</a:t>
          </a:r>
          <a:r>
            <a:rPr lang="en-IN" sz="1200" b="0" i="0">
              <a:solidFill>
                <a:sysClr val="windowText" lastClr="000000"/>
              </a:solidFill>
              <a:effectLst/>
              <a:latin typeface="+mn-lt"/>
              <a:ea typeface="+mn-ea"/>
              <a:cs typeface="+mn-cs"/>
            </a:rPr>
            <a:t>, which makes engines and vehicle components for Fiat Chrysler and Tata-branded vehicles.</a:t>
          </a:r>
        </a:p>
        <a:p>
          <a:endParaRPr lang="en-IN" sz="1200">
            <a:solidFill>
              <a:sysClr val="windowText" lastClr="000000"/>
            </a:solidFill>
          </a:endParaRPr>
        </a:p>
      </xdr:txBody>
    </xdr:sp>
    <xdr:clientData/>
  </xdr:oneCellAnchor>
  <xdr:twoCellAnchor>
    <xdr:from>
      <xdr:col>0</xdr:col>
      <xdr:colOff>0</xdr:colOff>
      <xdr:row>17</xdr:row>
      <xdr:rowOff>16382</xdr:rowOff>
    </xdr:from>
    <xdr:to>
      <xdr:col>1</xdr:col>
      <xdr:colOff>2087880</xdr:colOff>
      <xdr:row>27</xdr:row>
      <xdr:rowOff>68580</xdr:rowOff>
    </xdr:to>
    <xdr:graphicFrame macro="">
      <xdr:nvGraphicFramePr>
        <xdr:cNvPr id="9" name="Chart 8">
          <a:extLst>
            <a:ext uri="{FF2B5EF4-FFF2-40B4-BE49-F238E27FC236}">
              <a16:creationId xmlns:a16="http://schemas.microsoft.com/office/drawing/2014/main" id="{CBCB9961-7EED-5455-C633-30795621B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100304</xdr:colOff>
      <xdr:row>15</xdr:row>
      <xdr:rowOff>231619</xdr:rowOff>
    </xdr:from>
    <xdr:to>
      <xdr:col>1</xdr:col>
      <xdr:colOff>1840193</xdr:colOff>
      <xdr:row>15</xdr:row>
      <xdr:rowOff>232842</xdr:rowOff>
    </xdr:to>
    <xdr:cxnSp macro="">
      <xdr:nvCxnSpPr>
        <xdr:cNvPr id="11" name="Straight Connector 10">
          <a:extLst>
            <a:ext uri="{FF2B5EF4-FFF2-40B4-BE49-F238E27FC236}">
              <a16:creationId xmlns:a16="http://schemas.microsoft.com/office/drawing/2014/main" id="{C1DF8DA0-F7B1-CF4D-976C-96F0F2D639DE}"/>
            </a:ext>
          </a:extLst>
        </xdr:cNvPr>
        <xdr:cNvCxnSpPr/>
      </xdr:nvCxnSpPr>
      <xdr:spPr>
        <a:xfrm>
          <a:off x="229844" y="3492979"/>
          <a:ext cx="1739889" cy="1223"/>
        </a:xfrm>
        <a:prstGeom prst="line">
          <a:avLst/>
        </a:prstGeom>
        <a:ln>
          <a:solidFill>
            <a:srgbClr val="133984"/>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124408</xdr:colOff>
      <xdr:row>15</xdr:row>
      <xdr:rowOff>239394</xdr:rowOff>
    </xdr:from>
    <xdr:ext cx="1617361" cy="264560"/>
    <xdr:sp macro="" textlink="">
      <xdr:nvSpPr>
        <xdr:cNvPr id="13" name="TextBox 12">
          <a:extLst>
            <a:ext uri="{FF2B5EF4-FFF2-40B4-BE49-F238E27FC236}">
              <a16:creationId xmlns:a16="http://schemas.microsoft.com/office/drawing/2014/main" id="{E0BD2F3E-05EC-4A01-8705-8896AB8FC03C}"/>
            </a:ext>
          </a:extLst>
        </xdr:cNvPr>
        <xdr:cNvSpPr txBox="1"/>
      </xdr:nvSpPr>
      <xdr:spPr>
        <a:xfrm>
          <a:off x="253948" y="3500754"/>
          <a:ext cx="16173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solidFill>
                <a:srgbClr val="133984"/>
              </a:solidFill>
            </a:rPr>
            <a:t>REVENUES</a:t>
          </a:r>
          <a:r>
            <a:rPr lang="en-IN" sz="1100" b="1" baseline="0">
              <a:solidFill>
                <a:srgbClr val="133984"/>
              </a:solidFill>
            </a:rPr>
            <a:t> (INR CRS)</a:t>
          </a:r>
          <a:endParaRPr lang="en-IN" sz="1100" b="1">
            <a:solidFill>
              <a:srgbClr val="133984"/>
            </a:solidFill>
          </a:endParaRPr>
        </a:p>
      </xdr:txBody>
    </xdr:sp>
    <xdr:clientData/>
  </xdr:oneCellAnchor>
  <xdr:twoCellAnchor>
    <xdr:from>
      <xdr:col>1</xdr:col>
      <xdr:colOff>2194791</xdr:colOff>
      <xdr:row>19</xdr:row>
      <xdr:rowOff>123427</xdr:rowOff>
    </xdr:from>
    <xdr:to>
      <xdr:col>5</xdr:col>
      <xdr:colOff>114301</xdr:colOff>
      <xdr:row>29</xdr:row>
      <xdr:rowOff>167640</xdr:rowOff>
    </xdr:to>
    <xdr:graphicFrame macro="">
      <xdr:nvGraphicFramePr>
        <xdr:cNvPr id="14" name="Chart 13">
          <a:extLst>
            <a:ext uri="{FF2B5EF4-FFF2-40B4-BE49-F238E27FC236}">
              <a16:creationId xmlns:a16="http://schemas.microsoft.com/office/drawing/2014/main" id="{7B07655C-D748-4EAA-B0A5-3712474E3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xdr:col>
      <xdr:colOff>17960</xdr:colOff>
      <xdr:row>15</xdr:row>
      <xdr:rowOff>237450</xdr:rowOff>
    </xdr:from>
    <xdr:ext cx="1626527" cy="264560"/>
    <xdr:sp macro="" textlink="">
      <xdr:nvSpPr>
        <xdr:cNvPr id="15" name="TextBox 14">
          <a:extLst>
            <a:ext uri="{FF2B5EF4-FFF2-40B4-BE49-F238E27FC236}">
              <a16:creationId xmlns:a16="http://schemas.microsoft.com/office/drawing/2014/main" id="{C0E7E5BE-4FF6-4D48-A9FF-62C695624BF6}"/>
            </a:ext>
          </a:extLst>
        </xdr:cNvPr>
        <xdr:cNvSpPr txBox="1"/>
      </xdr:nvSpPr>
      <xdr:spPr>
        <a:xfrm>
          <a:off x="2616380" y="3498810"/>
          <a:ext cx="16265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baseline="0">
              <a:solidFill>
                <a:srgbClr val="133984"/>
              </a:solidFill>
            </a:rPr>
            <a:t>NET PROFIT (INR CRS)</a:t>
          </a:r>
          <a:endParaRPr lang="en-IN" sz="1100" b="1">
            <a:solidFill>
              <a:srgbClr val="133984"/>
            </a:solidFill>
          </a:endParaRPr>
        </a:p>
      </xdr:txBody>
    </xdr:sp>
    <xdr:clientData/>
  </xdr:oneCellAnchor>
  <xdr:twoCellAnchor>
    <xdr:from>
      <xdr:col>1</xdr:col>
      <xdr:colOff>2339571</xdr:colOff>
      <xdr:row>15</xdr:row>
      <xdr:rowOff>230142</xdr:rowOff>
    </xdr:from>
    <xdr:to>
      <xdr:col>4</xdr:col>
      <xdr:colOff>401240</xdr:colOff>
      <xdr:row>15</xdr:row>
      <xdr:rowOff>232201</xdr:rowOff>
    </xdr:to>
    <xdr:cxnSp macro="">
      <xdr:nvCxnSpPr>
        <xdr:cNvPr id="16" name="Straight Connector 15">
          <a:extLst>
            <a:ext uri="{FF2B5EF4-FFF2-40B4-BE49-F238E27FC236}">
              <a16:creationId xmlns:a16="http://schemas.microsoft.com/office/drawing/2014/main" id="{1FEEEC5E-E959-4F1C-B0ED-90456518AFDD}"/>
            </a:ext>
          </a:extLst>
        </xdr:cNvPr>
        <xdr:cNvCxnSpPr/>
      </xdr:nvCxnSpPr>
      <xdr:spPr>
        <a:xfrm>
          <a:off x="2469111" y="3491502"/>
          <a:ext cx="1749749" cy="2059"/>
        </a:xfrm>
        <a:prstGeom prst="line">
          <a:avLst/>
        </a:prstGeom>
        <a:ln>
          <a:solidFill>
            <a:srgbClr val="13398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261002</xdr:colOff>
      <xdr:row>17</xdr:row>
      <xdr:rowOff>55079</xdr:rowOff>
    </xdr:from>
    <xdr:to>
      <xdr:col>9</xdr:col>
      <xdr:colOff>15239</xdr:colOff>
      <xdr:row>27</xdr:row>
      <xdr:rowOff>30480</xdr:rowOff>
    </xdr:to>
    <xdr:graphicFrame macro="">
      <xdr:nvGraphicFramePr>
        <xdr:cNvPr id="19" name="Chart 18">
          <a:extLst>
            <a:ext uri="{FF2B5EF4-FFF2-40B4-BE49-F238E27FC236}">
              <a16:creationId xmlns:a16="http://schemas.microsoft.com/office/drawing/2014/main" id="{91197FCC-C74F-4CEA-9E92-D656B8D20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5</xdr:col>
      <xdr:colOff>307133</xdr:colOff>
      <xdr:row>16</xdr:row>
      <xdr:rowOff>24552</xdr:rowOff>
    </xdr:from>
    <xdr:ext cx="2296290" cy="311743"/>
    <xdr:sp macro="" textlink="">
      <xdr:nvSpPr>
        <xdr:cNvPr id="20" name="TextBox 19">
          <a:extLst>
            <a:ext uri="{FF2B5EF4-FFF2-40B4-BE49-F238E27FC236}">
              <a16:creationId xmlns:a16="http://schemas.microsoft.com/office/drawing/2014/main" id="{610ADD66-6EB9-45DF-920E-1C5D1F3C5AE8}"/>
            </a:ext>
          </a:extLst>
        </xdr:cNvPr>
        <xdr:cNvSpPr txBox="1"/>
      </xdr:nvSpPr>
      <xdr:spPr>
        <a:xfrm>
          <a:off x="4734353" y="3560232"/>
          <a:ext cx="2296290" cy="311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baseline="0">
              <a:solidFill>
                <a:srgbClr val="133984"/>
              </a:solidFill>
            </a:rPr>
            <a:t>AVERAGE TOTAL ASSET (INR CRS)</a:t>
          </a:r>
          <a:endParaRPr lang="en-IN" sz="1100" b="1">
            <a:solidFill>
              <a:srgbClr val="133984"/>
            </a:solidFill>
          </a:endParaRPr>
        </a:p>
      </xdr:txBody>
    </xdr:sp>
    <xdr:clientData/>
  </xdr:oneCellAnchor>
  <xdr:twoCellAnchor>
    <xdr:from>
      <xdr:col>5</xdr:col>
      <xdr:colOff>405783</xdr:colOff>
      <xdr:row>15</xdr:row>
      <xdr:rowOff>245614</xdr:rowOff>
    </xdr:from>
    <xdr:to>
      <xdr:col>8</xdr:col>
      <xdr:colOff>308101</xdr:colOff>
      <xdr:row>15</xdr:row>
      <xdr:rowOff>246542</xdr:rowOff>
    </xdr:to>
    <xdr:cxnSp macro="">
      <xdr:nvCxnSpPr>
        <xdr:cNvPr id="21" name="Straight Connector 20">
          <a:extLst>
            <a:ext uri="{FF2B5EF4-FFF2-40B4-BE49-F238E27FC236}">
              <a16:creationId xmlns:a16="http://schemas.microsoft.com/office/drawing/2014/main" id="{7AF3ADAE-70DD-43F8-ADF4-DA0843C6D5D8}"/>
            </a:ext>
          </a:extLst>
        </xdr:cNvPr>
        <xdr:cNvCxnSpPr/>
      </xdr:nvCxnSpPr>
      <xdr:spPr>
        <a:xfrm>
          <a:off x="4833003" y="3506974"/>
          <a:ext cx="1731118" cy="928"/>
        </a:xfrm>
        <a:prstGeom prst="line">
          <a:avLst/>
        </a:prstGeom>
        <a:ln>
          <a:solidFill>
            <a:srgbClr val="13398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46181</xdr:colOff>
      <xdr:row>32</xdr:row>
      <xdr:rowOff>138283</xdr:rowOff>
    </xdr:from>
    <xdr:to>
      <xdr:col>1</xdr:col>
      <xdr:colOff>2012730</xdr:colOff>
      <xdr:row>46</xdr:row>
      <xdr:rowOff>5368</xdr:rowOff>
    </xdr:to>
    <xdr:graphicFrame macro="">
      <xdr:nvGraphicFramePr>
        <xdr:cNvPr id="22" name="Chart 21">
          <a:extLst>
            <a:ext uri="{FF2B5EF4-FFF2-40B4-BE49-F238E27FC236}">
              <a16:creationId xmlns:a16="http://schemas.microsoft.com/office/drawing/2014/main" id="{DB24ADAD-3449-40C0-9F65-CDF09D208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xdr:col>
      <xdr:colOff>169282</xdr:colOff>
      <xdr:row>31</xdr:row>
      <xdr:rowOff>38022</xdr:rowOff>
    </xdr:from>
    <xdr:ext cx="1685688" cy="323735"/>
    <xdr:sp macro="" textlink="">
      <xdr:nvSpPr>
        <xdr:cNvPr id="23" name="TextBox 22">
          <a:extLst>
            <a:ext uri="{FF2B5EF4-FFF2-40B4-BE49-F238E27FC236}">
              <a16:creationId xmlns:a16="http://schemas.microsoft.com/office/drawing/2014/main" id="{469C4B74-A7A6-4036-98A4-987F18445D90}"/>
            </a:ext>
          </a:extLst>
        </xdr:cNvPr>
        <xdr:cNvSpPr txBox="1"/>
      </xdr:nvSpPr>
      <xdr:spPr>
        <a:xfrm>
          <a:off x="300130" y="6411113"/>
          <a:ext cx="1685688" cy="323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baseline="0">
              <a:solidFill>
                <a:srgbClr val="133984"/>
              </a:solidFill>
            </a:rPr>
            <a:t>RETURN ON EQUITY (%)</a:t>
          </a:r>
          <a:endParaRPr lang="en-IN" sz="1100" b="1">
            <a:solidFill>
              <a:srgbClr val="133984"/>
            </a:solidFill>
          </a:endParaRPr>
        </a:p>
      </xdr:txBody>
    </xdr:sp>
    <xdr:clientData/>
  </xdr:oneCellAnchor>
  <xdr:twoCellAnchor>
    <xdr:from>
      <xdr:col>1</xdr:col>
      <xdr:colOff>60113</xdr:colOff>
      <xdr:row>30</xdr:row>
      <xdr:rowOff>177030</xdr:rowOff>
    </xdr:from>
    <xdr:to>
      <xdr:col>1</xdr:col>
      <xdr:colOff>1715065</xdr:colOff>
      <xdr:row>31</xdr:row>
      <xdr:rowOff>7854</xdr:rowOff>
    </xdr:to>
    <xdr:cxnSp macro="">
      <xdr:nvCxnSpPr>
        <xdr:cNvPr id="24" name="Straight Connector 23">
          <a:extLst>
            <a:ext uri="{FF2B5EF4-FFF2-40B4-BE49-F238E27FC236}">
              <a16:creationId xmlns:a16="http://schemas.microsoft.com/office/drawing/2014/main" id="{EF904ED3-611B-4C01-A020-924C4664996B}"/>
            </a:ext>
          </a:extLst>
        </xdr:cNvPr>
        <xdr:cNvCxnSpPr/>
      </xdr:nvCxnSpPr>
      <xdr:spPr>
        <a:xfrm flipV="1">
          <a:off x="190961" y="6365394"/>
          <a:ext cx="1654952" cy="15551"/>
        </a:xfrm>
        <a:prstGeom prst="line">
          <a:avLst/>
        </a:prstGeom>
        <a:ln>
          <a:solidFill>
            <a:srgbClr val="13398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2216728</xdr:colOff>
      <xdr:row>32</xdr:row>
      <xdr:rowOff>122888</xdr:rowOff>
    </xdr:from>
    <xdr:to>
      <xdr:col>5</xdr:col>
      <xdr:colOff>19215</xdr:colOff>
      <xdr:row>41</xdr:row>
      <xdr:rowOff>174700</xdr:rowOff>
    </xdr:to>
    <xdr:graphicFrame macro="">
      <xdr:nvGraphicFramePr>
        <xdr:cNvPr id="25" name="Chart 24">
          <a:extLst>
            <a:ext uri="{FF2B5EF4-FFF2-40B4-BE49-F238E27FC236}">
              <a16:creationId xmlns:a16="http://schemas.microsoft.com/office/drawing/2014/main" id="{0B9773E3-F5FF-478E-9A5F-FAE77E2FC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xdr:col>
      <xdr:colOff>2470677</xdr:colOff>
      <xdr:row>31</xdr:row>
      <xdr:rowOff>22628</xdr:rowOff>
    </xdr:from>
    <xdr:ext cx="1539550" cy="264560"/>
    <xdr:sp macro="" textlink="">
      <xdr:nvSpPr>
        <xdr:cNvPr id="26" name="TextBox 25">
          <a:extLst>
            <a:ext uri="{FF2B5EF4-FFF2-40B4-BE49-F238E27FC236}">
              <a16:creationId xmlns:a16="http://schemas.microsoft.com/office/drawing/2014/main" id="{1A5B0F5F-6FF8-4ECA-AC49-A27B8926DAF1}"/>
            </a:ext>
          </a:extLst>
        </xdr:cNvPr>
        <xdr:cNvSpPr txBox="1"/>
      </xdr:nvSpPr>
      <xdr:spPr>
        <a:xfrm>
          <a:off x="2601525" y="6395719"/>
          <a:ext cx="15395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baseline="0">
              <a:solidFill>
                <a:srgbClr val="133984"/>
              </a:solidFill>
            </a:rPr>
            <a:t>RETURN ON ASSET (%)</a:t>
          </a:r>
          <a:endParaRPr lang="en-IN" sz="1100" b="1">
            <a:solidFill>
              <a:srgbClr val="133984"/>
            </a:solidFill>
          </a:endParaRPr>
        </a:p>
      </xdr:txBody>
    </xdr:sp>
    <xdr:clientData/>
  </xdr:oneCellAnchor>
  <xdr:twoCellAnchor>
    <xdr:from>
      <xdr:col>1</xdr:col>
      <xdr:colOff>2361508</xdr:colOff>
      <xdr:row>30</xdr:row>
      <xdr:rowOff>161635</xdr:rowOff>
    </xdr:from>
    <xdr:to>
      <xdr:col>4</xdr:col>
      <xdr:colOff>329611</xdr:colOff>
      <xdr:row>30</xdr:row>
      <xdr:rowOff>177186</xdr:rowOff>
    </xdr:to>
    <xdr:cxnSp macro="">
      <xdr:nvCxnSpPr>
        <xdr:cNvPr id="27" name="Straight Connector 26">
          <a:extLst>
            <a:ext uri="{FF2B5EF4-FFF2-40B4-BE49-F238E27FC236}">
              <a16:creationId xmlns:a16="http://schemas.microsoft.com/office/drawing/2014/main" id="{691EA6E5-84CC-4226-8757-71C7EB3376D2}"/>
            </a:ext>
          </a:extLst>
        </xdr:cNvPr>
        <xdr:cNvCxnSpPr/>
      </xdr:nvCxnSpPr>
      <xdr:spPr>
        <a:xfrm flipV="1">
          <a:off x="2492356" y="6349999"/>
          <a:ext cx="1654952" cy="15551"/>
        </a:xfrm>
        <a:prstGeom prst="line">
          <a:avLst/>
        </a:prstGeom>
        <a:ln>
          <a:solidFill>
            <a:srgbClr val="13398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177029</xdr:colOff>
      <xdr:row>32</xdr:row>
      <xdr:rowOff>107495</xdr:rowOff>
    </xdr:from>
    <xdr:to>
      <xdr:col>8</xdr:col>
      <xdr:colOff>450245</xdr:colOff>
      <xdr:row>41</xdr:row>
      <xdr:rowOff>159307</xdr:rowOff>
    </xdr:to>
    <xdr:graphicFrame macro="">
      <xdr:nvGraphicFramePr>
        <xdr:cNvPr id="28" name="Chart 27">
          <a:extLst>
            <a:ext uri="{FF2B5EF4-FFF2-40B4-BE49-F238E27FC236}">
              <a16:creationId xmlns:a16="http://schemas.microsoft.com/office/drawing/2014/main" id="{C15366B3-BB1C-4176-81F9-A3916FACB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5</xdr:col>
      <xdr:colOff>430978</xdr:colOff>
      <xdr:row>31</xdr:row>
      <xdr:rowOff>7235</xdr:rowOff>
    </xdr:from>
    <xdr:ext cx="1539550" cy="264560"/>
    <xdr:sp macro="" textlink="">
      <xdr:nvSpPr>
        <xdr:cNvPr id="29" name="TextBox 28">
          <a:extLst>
            <a:ext uri="{FF2B5EF4-FFF2-40B4-BE49-F238E27FC236}">
              <a16:creationId xmlns:a16="http://schemas.microsoft.com/office/drawing/2014/main" id="{CE007216-B6CC-4E24-81FB-59A17A5967E0}"/>
            </a:ext>
          </a:extLst>
        </xdr:cNvPr>
        <xdr:cNvSpPr txBox="1"/>
      </xdr:nvSpPr>
      <xdr:spPr>
        <a:xfrm>
          <a:off x="4856736" y="6380326"/>
          <a:ext cx="15395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baseline="0">
              <a:solidFill>
                <a:srgbClr val="133984"/>
              </a:solidFill>
            </a:rPr>
            <a:t>FINANCIAL LEVARAGE </a:t>
          </a:r>
          <a:endParaRPr lang="en-IN" sz="1100" b="1">
            <a:solidFill>
              <a:srgbClr val="133984"/>
            </a:solidFill>
          </a:endParaRPr>
        </a:p>
      </xdr:txBody>
    </xdr:sp>
    <xdr:clientData/>
  </xdr:oneCellAnchor>
  <xdr:twoCellAnchor>
    <xdr:from>
      <xdr:col>5</xdr:col>
      <xdr:colOff>321809</xdr:colOff>
      <xdr:row>30</xdr:row>
      <xdr:rowOff>153939</xdr:rowOff>
    </xdr:from>
    <xdr:to>
      <xdr:col>8</xdr:col>
      <xdr:colOff>152580</xdr:colOff>
      <xdr:row>30</xdr:row>
      <xdr:rowOff>169490</xdr:rowOff>
    </xdr:to>
    <xdr:cxnSp macro="">
      <xdr:nvCxnSpPr>
        <xdr:cNvPr id="30" name="Straight Connector 29">
          <a:extLst>
            <a:ext uri="{FF2B5EF4-FFF2-40B4-BE49-F238E27FC236}">
              <a16:creationId xmlns:a16="http://schemas.microsoft.com/office/drawing/2014/main" id="{A180E59A-FDF8-46B0-929B-5D488FE7137A}"/>
            </a:ext>
          </a:extLst>
        </xdr:cNvPr>
        <xdr:cNvCxnSpPr/>
      </xdr:nvCxnSpPr>
      <xdr:spPr>
        <a:xfrm flipV="1">
          <a:off x="4747567" y="6342303"/>
          <a:ext cx="1654952" cy="15551"/>
        </a:xfrm>
        <a:prstGeom prst="line">
          <a:avLst/>
        </a:prstGeom>
        <a:ln>
          <a:solidFill>
            <a:srgbClr val="133984"/>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304800</xdr:colOff>
      <xdr:row>2</xdr:row>
      <xdr:rowOff>304800</xdr:rowOff>
    </xdr:to>
    <xdr:sp macro="" textlink="">
      <xdr:nvSpPr>
        <xdr:cNvPr id="2" name="AutoShape 1" descr="Tata Motors Logo Meaning and History [Tata Motors symbol]">
          <a:extLst>
            <a:ext uri="{FF2B5EF4-FFF2-40B4-BE49-F238E27FC236}">
              <a16:creationId xmlns:a16="http://schemas.microsoft.com/office/drawing/2014/main" id="{ADEE18F3-C7C6-4D8F-9421-5B1F09DF74A4}"/>
            </a:ext>
          </a:extLst>
        </xdr:cNvPr>
        <xdr:cNvSpPr>
          <a:spLocks noChangeAspect="1" noChangeArrowheads="1"/>
        </xdr:cNvSpPr>
      </xdr:nvSpPr>
      <xdr:spPr bwMode="auto">
        <a:xfrm>
          <a:off x="3817620" y="365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2</xdr:row>
      <xdr:rowOff>0</xdr:rowOff>
    </xdr:from>
    <xdr:to>
      <xdr:col>4</xdr:col>
      <xdr:colOff>304800</xdr:colOff>
      <xdr:row>2</xdr:row>
      <xdr:rowOff>304800</xdr:rowOff>
    </xdr:to>
    <xdr:sp macro="" textlink="">
      <xdr:nvSpPr>
        <xdr:cNvPr id="3" name="AutoShape 3" descr="Tata Motors Logo Meaning and History [Tata Motors symbol]">
          <a:extLst>
            <a:ext uri="{FF2B5EF4-FFF2-40B4-BE49-F238E27FC236}">
              <a16:creationId xmlns:a16="http://schemas.microsoft.com/office/drawing/2014/main" id="{C02B9DAD-6D9B-4A7A-B9EB-7ABA7C38DD74}"/>
            </a:ext>
          </a:extLst>
        </xdr:cNvPr>
        <xdr:cNvSpPr>
          <a:spLocks noChangeAspect="1" noChangeArrowheads="1"/>
        </xdr:cNvSpPr>
      </xdr:nvSpPr>
      <xdr:spPr bwMode="auto">
        <a:xfrm>
          <a:off x="3817620" y="365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187693</xdr:colOff>
      <xdr:row>1</xdr:row>
      <xdr:rowOff>152400</xdr:rowOff>
    </xdr:from>
    <xdr:to>
      <xdr:col>9</xdr:col>
      <xdr:colOff>318185</xdr:colOff>
      <xdr:row>4</xdr:row>
      <xdr:rowOff>83820</xdr:rowOff>
    </xdr:to>
    <xdr:pic>
      <xdr:nvPicPr>
        <xdr:cNvPr id="4" name="Picture 3">
          <a:extLst>
            <a:ext uri="{FF2B5EF4-FFF2-40B4-BE49-F238E27FC236}">
              <a16:creationId xmlns:a16="http://schemas.microsoft.com/office/drawing/2014/main" id="{53FF9B50-F2FF-4003-A3D6-9C05ECCD5AB0}"/>
            </a:ext>
          </a:extLst>
        </xdr:cNvPr>
        <xdr:cNvPicPr>
          <a:picLocks noChangeAspect="1"/>
        </xdr:cNvPicPr>
      </xdr:nvPicPr>
      <xdr:blipFill>
        <a:blip xmlns:r="http://schemas.openxmlformats.org/officeDocument/2006/relationships" r:embed="rId1"/>
        <a:stretch>
          <a:fillRect/>
        </a:stretch>
      </xdr:blipFill>
      <xdr:spPr>
        <a:xfrm>
          <a:off x="4614913" y="335280"/>
          <a:ext cx="2561272" cy="746760"/>
        </a:xfrm>
        <a:prstGeom prst="rect">
          <a:avLst/>
        </a:prstGeom>
      </xdr:spPr>
    </xdr:pic>
    <xdr:clientData/>
  </xdr:twoCellAnchor>
  <xdr:oneCellAnchor>
    <xdr:from>
      <xdr:col>0</xdr:col>
      <xdr:colOff>121920</xdr:colOff>
      <xdr:row>8</xdr:row>
      <xdr:rowOff>38100</xdr:rowOff>
    </xdr:from>
    <xdr:ext cx="6736080" cy="1112520"/>
    <xdr:sp macro="" textlink="">
      <xdr:nvSpPr>
        <xdr:cNvPr id="5" name="TextBox 4">
          <a:extLst>
            <a:ext uri="{FF2B5EF4-FFF2-40B4-BE49-F238E27FC236}">
              <a16:creationId xmlns:a16="http://schemas.microsoft.com/office/drawing/2014/main" id="{95E2AB71-2235-459B-B4A9-5F656FE672B7}"/>
            </a:ext>
          </a:extLst>
        </xdr:cNvPr>
        <xdr:cNvSpPr txBox="1"/>
      </xdr:nvSpPr>
      <xdr:spPr>
        <a:xfrm>
          <a:off x="121920" y="1882140"/>
          <a:ext cx="6736080" cy="1112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i="0">
              <a:solidFill>
                <a:sysClr val="windowText" lastClr="000000"/>
              </a:solidFill>
              <a:effectLst/>
              <a:latin typeface="+mn-lt"/>
              <a:ea typeface="+mn-ea"/>
              <a:cs typeface="+mn-cs"/>
            </a:rPr>
            <a:t>Tata Motors Limited</a:t>
          </a:r>
          <a:r>
            <a:rPr lang="en-IN" sz="1200" b="0" i="0">
              <a:solidFill>
                <a:sysClr val="windowText" lastClr="000000"/>
              </a:solidFill>
              <a:effectLst/>
              <a:latin typeface="+mn-lt"/>
              <a:ea typeface="+mn-ea"/>
              <a:cs typeface="+mn-cs"/>
            </a:rPr>
            <a:t> is an Indian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multinational</a:t>
          </a:r>
          <a:r>
            <a:rPr lang="en-IN" sz="1200" b="0" i="0">
              <a:solidFill>
                <a:sysClr val="windowText" lastClr="000000"/>
              </a:solidFill>
              <a:effectLst/>
              <a:latin typeface="+mn-lt"/>
              <a:ea typeface="+mn-ea"/>
              <a:cs typeface="+mn-cs"/>
            </a:rPr>
            <a:t>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automotive</a:t>
          </a:r>
          <a:r>
            <a:rPr lang="en-IN" sz="1200" b="0" i="0">
              <a:solidFill>
                <a:sysClr val="windowText" lastClr="000000"/>
              </a:solidFill>
              <a:effectLst/>
              <a:latin typeface="+mn-lt"/>
              <a:ea typeface="+mn-ea"/>
              <a:cs typeface="+mn-cs"/>
            </a:rPr>
            <a:t> company, headquartered in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Mumbai</a:t>
          </a:r>
          <a:r>
            <a:rPr lang="en-IN" sz="1200" b="0" i="0">
              <a:solidFill>
                <a:sysClr val="windowText" lastClr="000000"/>
              </a:solidFill>
              <a:effectLst/>
              <a:latin typeface="+mn-lt"/>
              <a:ea typeface="+mn-ea"/>
              <a:cs typeface="+mn-cs"/>
            </a:rPr>
            <a:t> and part of the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Tata Group</a:t>
          </a:r>
          <a:r>
            <a:rPr lang="en-IN" sz="1200" b="0" i="0">
              <a:solidFill>
                <a:sysClr val="windowText" lastClr="000000"/>
              </a:solidFill>
              <a:effectLst/>
              <a:latin typeface="+mn-lt"/>
              <a:ea typeface="+mn-ea"/>
              <a:cs typeface="+mn-cs"/>
            </a:rPr>
            <a:t>. The company produces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cars</a:t>
          </a:r>
          <a:r>
            <a:rPr lang="en-IN" sz="1200" b="0" i="0">
              <a:solidFill>
                <a:sysClr val="windowText" lastClr="000000"/>
              </a:solidFill>
              <a:effectLst/>
              <a:latin typeface="+mn-lt"/>
              <a:ea typeface="+mn-ea"/>
              <a:cs typeface="+mn-cs"/>
            </a:rPr>
            <a:t>,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trucks</a:t>
          </a:r>
          <a:r>
            <a:rPr lang="en-IN" sz="1200" b="0" i="0">
              <a:solidFill>
                <a:sysClr val="windowText" lastClr="000000"/>
              </a:solidFill>
              <a:effectLst/>
              <a:latin typeface="+mn-lt"/>
              <a:ea typeface="+mn-ea"/>
              <a:cs typeface="+mn-cs"/>
            </a:rPr>
            <a:t>,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vans</a:t>
          </a:r>
          <a:r>
            <a:rPr lang="en-IN" sz="1200" b="0" i="0">
              <a:solidFill>
                <a:sysClr val="windowText" lastClr="000000"/>
              </a:solidFill>
              <a:effectLst/>
              <a:latin typeface="+mn-lt"/>
              <a:ea typeface="+mn-ea"/>
              <a:cs typeface="+mn-cs"/>
            </a:rPr>
            <a:t>, and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buses</a:t>
          </a:r>
          <a:r>
            <a:rPr lang="en-IN" sz="1200" b="0" i="0">
              <a:solidFill>
                <a:sysClr val="windowText" lastClr="000000"/>
              </a:solidFill>
              <a:effectLst/>
              <a:latin typeface="+mn-lt"/>
              <a:ea typeface="+mn-ea"/>
              <a:cs typeface="+mn-cs"/>
            </a:rPr>
            <a:t>.</a:t>
          </a:r>
        </a:p>
        <a:p>
          <a:r>
            <a:rPr lang="en-IN" sz="1200" b="0" i="0">
              <a:solidFill>
                <a:sysClr val="windowText" lastClr="000000"/>
              </a:solidFill>
              <a:effectLst/>
              <a:latin typeface="+mn-lt"/>
              <a:ea typeface="+mn-ea"/>
              <a:cs typeface="+mn-cs"/>
            </a:rPr>
            <a:t>The company's notable subsidiaries include British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Jaguar Land Rover</a:t>
          </a:r>
          <a:r>
            <a:rPr lang="en-IN" sz="1200" b="0" i="0">
              <a:solidFill>
                <a:sysClr val="windowText" lastClr="000000"/>
              </a:solidFill>
              <a:effectLst/>
              <a:latin typeface="+mn-lt"/>
              <a:ea typeface="+mn-ea"/>
              <a:cs typeface="+mn-cs"/>
            </a:rPr>
            <a:t> and South Korean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Tata Daewoo</a:t>
          </a:r>
          <a:r>
            <a:rPr lang="en-IN" sz="1200" b="0" i="0">
              <a:solidFill>
                <a:sysClr val="windowText" lastClr="000000"/>
              </a:solidFill>
              <a:effectLst/>
              <a:latin typeface="+mn-lt"/>
              <a:ea typeface="+mn-ea"/>
              <a:cs typeface="+mn-cs"/>
            </a:rPr>
            <a:t>. Tata Motors has joint ventures with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Hitachi</a:t>
          </a:r>
          <a:r>
            <a:rPr lang="en-IN" sz="1200" b="0" i="0">
              <a:solidFill>
                <a:sysClr val="windowText" lastClr="000000"/>
              </a:solidFill>
              <a:effectLst/>
              <a:latin typeface="+mn-lt"/>
              <a:ea typeface="+mn-ea"/>
              <a:cs typeface="+mn-cs"/>
            </a:rPr>
            <a:t>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Tata Hitachi Construction Machinery</a:t>
          </a:r>
          <a:r>
            <a:rPr lang="en-IN" sz="1200" b="0" i="0">
              <a:solidFill>
                <a:sysClr val="windowText" lastClr="000000"/>
              </a:solidFill>
              <a:effectLst/>
              <a:latin typeface="+mn-lt"/>
              <a:ea typeface="+mn-ea"/>
              <a:cs typeface="+mn-cs"/>
            </a:rPr>
            <a:t>) and </a:t>
          </a:r>
          <a:r>
            <a:rPr lang="en-IN" sz="12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Stellantis</a:t>
          </a:r>
          <a:r>
            <a:rPr lang="en-IN" sz="1200" b="0" i="0">
              <a:solidFill>
                <a:sysClr val="windowText" lastClr="000000"/>
              </a:solidFill>
              <a:effectLst/>
              <a:latin typeface="+mn-lt"/>
              <a:ea typeface="+mn-ea"/>
              <a:cs typeface="+mn-cs"/>
            </a:rPr>
            <a:t>, which makes engines and vehicle components for Fiat Chrysler and Tata-branded vehicles.</a:t>
          </a:r>
        </a:p>
        <a:p>
          <a:endParaRPr lang="en-IN" sz="1200">
            <a:solidFill>
              <a:sysClr val="windowText" lastClr="000000"/>
            </a:solidFill>
          </a:endParaRPr>
        </a:p>
      </xdr:txBody>
    </xdr:sp>
    <xdr:clientData/>
  </xdr:oneCellAnchor>
  <xdr:twoCellAnchor>
    <xdr:from>
      <xdr:col>0</xdr:col>
      <xdr:colOff>0</xdr:colOff>
      <xdr:row>19</xdr:row>
      <xdr:rowOff>153542</xdr:rowOff>
    </xdr:from>
    <xdr:to>
      <xdr:col>1</xdr:col>
      <xdr:colOff>2087880</xdr:colOff>
      <xdr:row>30</xdr:row>
      <xdr:rowOff>22860</xdr:rowOff>
    </xdr:to>
    <xdr:graphicFrame macro="">
      <xdr:nvGraphicFramePr>
        <xdr:cNvPr id="6" name="Chart 5">
          <a:extLst>
            <a:ext uri="{FF2B5EF4-FFF2-40B4-BE49-F238E27FC236}">
              <a16:creationId xmlns:a16="http://schemas.microsoft.com/office/drawing/2014/main" id="{7B0DDF4F-E395-41A2-9BE5-A4BDF80DF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100304</xdr:colOff>
      <xdr:row>15</xdr:row>
      <xdr:rowOff>231619</xdr:rowOff>
    </xdr:from>
    <xdr:to>
      <xdr:col>1</xdr:col>
      <xdr:colOff>1840193</xdr:colOff>
      <xdr:row>15</xdr:row>
      <xdr:rowOff>232842</xdr:rowOff>
    </xdr:to>
    <xdr:cxnSp macro="">
      <xdr:nvCxnSpPr>
        <xdr:cNvPr id="7" name="Straight Connector 6">
          <a:extLst>
            <a:ext uri="{FF2B5EF4-FFF2-40B4-BE49-F238E27FC236}">
              <a16:creationId xmlns:a16="http://schemas.microsoft.com/office/drawing/2014/main" id="{CE3F9097-99A0-4CBD-8C10-10C0434F391C}"/>
            </a:ext>
          </a:extLst>
        </xdr:cNvPr>
        <xdr:cNvCxnSpPr/>
      </xdr:nvCxnSpPr>
      <xdr:spPr>
        <a:xfrm>
          <a:off x="229844" y="3492979"/>
          <a:ext cx="1739889" cy="1223"/>
        </a:xfrm>
        <a:prstGeom prst="line">
          <a:avLst/>
        </a:prstGeom>
        <a:ln>
          <a:solidFill>
            <a:srgbClr val="133984"/>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124408</xdr:colOff>
      <xdr:row>15</xdr:row>
      <xdr:rowOff>239394</xdr:rowOff>
    </xdr:from>
    <xdr:ext cx="1617361" cy="436786"/>
    <xdr:sp macro="" textlink="">
      <xdr:nvSpPr>
        <xdr:cNvPr id="8" name="TextBox 7">
          <a:extLst>
            <a:ext uri="{FF2B5EF4-FFF2-40B4-BE49-F238E27FC236}">
              <a16:creationId xmlns:a16="http://schemas.microsoft.com/office/drawing/2014/main" id="{3F9DC3ED-84B7-4216-BF77-BCC5A15650AF}"/>
            </a:ext>
          </a:extLst>
        </xdr:cNvPr>
        <xdr:cNvSpPr txBox="1"/>
      </xdr:nvSpPr>
      <xdr:spPr>
        <a:xfrm>
          <a:off x="253948" y="3500754"/>
          <a:ext cx="161736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baseline="0">
              <a:solidFill>
                <a:srgbClr val="133984"/>
              </a:solidFill>
            </a:rPr>
            <a:t>WORKING CAP/ TOTAL ASSET (%)</a:t>
          </a:r>
          <a:endParaRPr lang="en-IN" sz="1100" b="1">
            <a:solidFill>
              <a:srgbClr val="133984"/>
            </a:solidFill>
          </a:endParaRPr>
        </a:p>
      </xdr:txBody>
    </xdr:sp>
    <xdr:clientData/>
  </xdr:oneCellAnchor>
  <xdr:twoCellAnchor>
    <xdr:from>
      <xdr:col>1</xdr:col>
      <xdr:colOff>2126211</xdr:colOff>
      <xdr:row>18</xdr:row>
      <xdr:rowOff>39607</xdr:rowOff>
    </xdr:from>
    <xdr:to>
      <xdr:col>5</xdr:col>
      <xdr:colOff>45721</xdr:colOff>
      <xdr:row>28</xdr:row>
      <xdr:rowOff>83820</xdr:rowOff>
    </xdr:to>
    <xdr:graphicFrame macro="">
      <xdr:nvGraphicFramePr>
        <xdr:cNvPr id="9" name="Chart 8">
          <a:extLst>
            <a:ext uri="{FF2B5EF4-FFF2-40B4-BE49-F238E27FC236}">
              <a16:creationId xmlns:a16="http://schemas.microsoft.com/office/drawing/2014/main" id="{D22B7024-9549-4A5B-BA03-BC5490E98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xdr:col>
      <xdr:colOff>17960</xdr:colOff>
      <xdr:row>15</xdr:row>
      <xdr:rowOff>237450</xdr:rowOff>
    </xdr:from>
    <xdr:ext cx="2008960" cy="436786"/>
    <xdr:sp macro="" textlink="">
      <xdr:nvSpPr>
        <xdr:cNvPr id="10" name="TextBox 9">
          <a:extLst>
            <a:ext uri="{FF2B5EF4-FFF2-40B4-BE49-F238E27FC236}">
              <a16:creationId xmlns:a16="http://schemas.microsoft.com/office/drawing/2014/main" id="{DEADA074-2448-4831-9A93-A437F5343215}"/>
            </a:ext>
          </a:extLst>
        </xdr:cNvPr>
        <xdr:cNvSpPr txBox="1"/>
      </xdr:nvSpPr>
      <xdr:spPr>
        <a:xfrm>
          <a:off x="2616380" y="3498810"/>
          <a:ext cx="200896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baseline="0">
              <a:solidFill>
                <a:srgbClr val="133984"/>
              </a:solidFill>
            </a:rPr>
            <a:t>RETAINED EARNING/TOTAL ASSET (%)</a:t>
          </a:r>
          <a:endParaRPr lang="en-IN" sz="1100" b="1">
            <a:solidFill>
              <a:srgbClr val="133984"/>
            </a:solidFill>
          </a:endParaRPr>
        </a:p>
      </xdr:txBody>
    </xdr:sp>
    <xdr:clientData/>
  </xdr:oneCellAnchor>
  <xdr:twoCellAnchor>
    <xdr:from>
      <xdr:col>1</xdr:col>
      <xdr:colOff>2339571</xdr:colOff>
      <xdr:row>15</xdr:row>
      <xdr:rowOff>230142</xdr:rowOff>
    </xdr:from>
    <xdr:to>
      <xdr:col>4</xdr:col>
      <xdr:colOff>401240</xdr:colOff>
      <xdr:row>15</xdr:row>
      <xdr:rowOff>232201</xdr:rowOff>
    </xdr:to>
    <xdr:cxnSp macro="">
      <xdr:nvCxnSpPr>
        <xdr:cNvPr id="11" name="Straight Connector 10">
          <a:extLst>
            <a:ext uri="{FF2B5EF4-FFF2-40B4-BE49-F238E27FC236}">
              <a16:creationId xmlns:a16="http://schemas.microsoft.com/office/drawing/2014/main" id="{D2F4AD96-CBFE-4084-9383-A2D1210D2E1A}"/>
            </a:ext>
          </a:extLst>
        </xdr:cNvPr>
        <xdr:cNvCxnSpPr/>
      </xdr:nvCxnSpPr>
      <xdr:spPr>
        <a:xfrm>
          <a:off x="2469111" y="3491502"/>
          <a:ext cx="1749749" cy="2059"/>
        </a:xfrm>
        <a:prstGeom prst="line">
          <a:avLst/>
        </a:prstGeom>
        <a:ln>
          <a:solidFill>
            <a:srgbClr val="13398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131462</xdr:colOff>
      <xdr:row>16</xdr:row>
      <xdr:rowOff>131279</xdr:rowOff>
    </xdr:from>
    <xdr:to>
      <xdr:col>8</xdr:col>
      <xdr:colOff>426719</xdr:colOff>
      <xdr:row>26</xdr:row>
      <xdr:rowOff>60960</xdr:rowOff>
    </xdr:to>
    <xdr:graphicFrame macro="">
      <xdr:nvGraphicFramePr>
        <xdr:cNvPr id="12" name="Chart 11">
          <a:extLst>
            <a:ext uri="{FF2B5EF4-FFF2-40B4-BE49-F238E27FC236}">
              <a16:creationId xmlns:a16="http://schemas.microsoft.com/office/drawing/2014/main" id="{9681C51F-8966-4B3D-AB91-B53B781AD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5</xdr:col>
      <xdr:colOff>307133</xdr:colOff>
      <xdr:row>16</xdr:row>
      <xdr:rowOff>24552</xdr:rowOff>
    </xdr:from>
    <xdr:ext cx="2296290" cy="311743"/>
    <xdr:sp macro="" textlink="">
      <xdr:nvSpPr>
        <xdr:cNvPr id="13" name="TextBox 12">
          <a:extLst>
            <a:ext uri="{FF2B5EF4-FFF2-40B4-BE49-F238E27FC236}">
              <a16:creationId xmlns:a16="http://schemas.microsoft.com/office/drawing/2014/main" id="{621021D2-95B3-468F-B5F3-9376B2698CC3}"/>
            </a:ext>
          </a:extLst>
        </xdr:cNvPr>
        <xdr:cNvSpPr txBox="1"/>
      </xdr:nvSpPr>
      <xdr:spPr>
        <a:xfrm>
          <a:off x="4734353" y="3560232"/>
          <a:ext cx="2296290" cy="311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baseline="0">
              <a:solidFill>
                <a:srgbClr val="133984"/>
              </a:solidFill>
            </a:rPr>
            <a:t>EBIT/TOTAL ASSET (%)</a:t>
          </a:r>
          <a:endParaRPr lang="en-IN" sz="1100" b="1">
            <a:solidFill>
              <a:srgbClr val="133984"/>
            </a:solidFill>
          </a:endParaRPr>
        </a:p>
      </xdr:txBody>
    </xdr:sp>
    <xdr:clientData/>
  </xdr:oneCellAnchor>
  <xdr:twoCellAnchor>
    <xdr:from>
      <xdr:col>5</xdr:col>
      <xdr:colOff>405783</xdr:colOff>
      <xdr:row>15</xdr:row>
      <xdr:rowOff>245614</xdr:rowOff>
    </xdr:from>
    <xdr:to>
      <xdr:col>8</xdr:col>
      <xdr:colOff>308101</xdr:colOff>
      <xdr:row>15</xdr:row>
      <xdr:rowOff>246542</xdr:rowOff>
    </xdr:to>
    <xdr:cxnSp macro="">
      <xdr:nvCxnSpPr>
        <xdr:cNvPr id="14" name="Straight Connector 13">
          <a:extLst>
            <a:ext uri="{FF2B5EF4-FFF2-40B4-BE49-F238E27FC236}">
              <a16:creationId xmlns:a16="http://schemas.microsoft.com/office/drawing/2014/main" id="{42AEE9B1-5DA2-430C-B17F-392FA9AD7302}"/>
            </a:ext>
          </a:extLst>
        </xdr:cNvPr>
        <xdr:cNvCxnSpPr/>
      </xdr:nvCxnSpPr>
      <xdr:spPr>
        <a:xfrm>
          <a:off x="4833003" y="3506974"/>
          <a:ext cx="1731118" cy="928"/>
        </a:xfrm>
        <a:prstGeom prst="line">
          <a:avLst/>
        </a:prstGeom>
        <a:ln>
          <a:solidFill>
            <a:srgbClr val="13398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46181</xdr:colOff>
      <xdr:row>32</xdr:row>
      <xdr:rowOff>138283</xdr:rowOff>
    </xdr:from>
    <xdr:to>
      <xdr:col>1</xdr:col>
      <xdr:colOff>2385060</xdr:colOff>
      <xdr:row>45</xdr:row>
      <xdr:rowOff>60960</xdr:rowOff>
    </xdr:to>
    <xdr:graphicFrame macro="">
      <xdr:nvGraphicFramePr>
        <xdr:cNvPr id="15" name="Chart 14">
          <a:extLst>
            <a:ext uri="{FF2B5EF4-FFF2-40B4-BE49-F238E27FC236}">
              <a16:creationId xmlns:a16="http://schemas.microsoft.com/office/drawing/2014/main" id="{A0F327A6-DC36-4CCF-A535-025115F3F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xdr:col>
      <xdr:colOff>176902</xdr:colOff>
      <xdr:row>31</xdr:row>
      <xdr:rowOff>22782</xdr:rowOff>
    </xdr:from>
    <xdr:ext cx="2017658" cy="472518"/>
    <xdr:sp macro="" textlink="">
      <xdr:nvSpPr>
        <xdr:cNvPr id="16" name="TextBox 15">
          <a:extLst>
            <a:ext uri="{FF2B5EF4-FFF2-40B4-BE49-F238E27FC236}">
              <a16:creationId xmlns:a16="http://schemas.microsoft.com/office/drawing/2014/main" id="{B25E020A-0BA2-454B-8161-CFB2E8B209AF}"/>
            </a:ext>
          </a:extLst>
        </xdr:cNvPr>
        <xdr:cNvSpPr txBox="1"/>
      </xdr:nvSpPr>
      <xdr:spPr>
        <a:xfrm>
          <a:off x="306442" y="6347382"/>
          <a:ext cx="2017658" cy="472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baseline="0">
              <a:solidFill>
                <a:srgbClr val="133984"/>
              </a:solidFill>
            </a:rPr>
            <a:t>MARKET CAP/LONG TERM LIABLITY (%)</a:t>
          </a:r>
          <a:endParaRPr lang="en-IN" sz="1100" b="1">
            <a:solidFill>
              <a:srgbClr val="133984"/>
            </a:solidFill>
          </a:endParaRPr>
        </a:p>
      </xdr:txBody>
    </xdr:sp>
    <xdr:clientData/>
  </xdr:oneCellAnchor>
  <xdr:twoCellAnchor>
    <xdr:from>
      <xdr:col>1</xdr:col>
      <xdr:colOff>212513</xdr:colOff>
      <xdr:row>30</xdr:row>
      <xdr:rowOff>169410</xdr:rowOff>
    </xdr:from>
    <xdr:to>
      <xdr:col>1</xdr:col>
      <xdr:colOff>1867465</xdr:colOff>
      <xdr:row>31</xdr:row>
      <xdr:rowOff>234</xdr:rowOff>
    </xdr:to>
    <xdr:cxnSp macro="">
      <xdr:nvCxnSpPr>
        <xdr:cNvPr id="17" name="Straight Connector 16">
          <a:extLst>
            <a:ext uri="{FF2B5EF4-FFF2-40B4-BE49-F238E27FC236}">
              <a16:creationId xmlns:a16="http://schemas.microsoft.com/office/drawing/2014/main" id="{385F27A9-7DA9-43DF-90AE-DCD74887BF8E}"/>
            </a:ext>
          </a:extLst>
        </xdr:cNvPr>
        <xdr:cNvCxnSpPr/>
      </xdr:nvCxnSpPr>
      <xdr:spPr>
        <a:xfrm flipV="1">
          <a:off x="342053" y="6311130"/>
          <a:ext cx="1654952" cy="13704"/>
        </a:xfrm>
        <a:prstGeom prst="line">
          <a:avLst/>
        </a:prstGeom>
        <a:ln>
          <a:solidFill>
            <a:srgbClr val="13398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2315788</xdr:colOff>
      <xdr:row>35</xdr:row>
      <xdr:rowOff>115268</xdr:rowOff>
    </xdr:from>
    <xdr:to>
      <xdr:col>5</xdr:col>
      <xdr:colOff>118275</xdr:colOff>
      <xdr:row>44</xdr:row>
      <xdr:rowOff>167080</xdr:rowOff>
    </xdr:to>
    <xdr:graphicFrame macro="">
      <xdr:nvGraphicFramePr>
        <xdr:cNvPr id="18" name="Chart 17">
          <a:extLst>
            <a:ext uri="{FF2B5EF4-FFF2-40B4-BE49-F238E27FC236}">
              <a16:creationId xmlns:a16="http://schemas.microsoft.com/office/drawing/2014/main" id="{A3EC2E82-B10C-4766-B585-267C5C63B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xdr:col>
      <xdr:colOff>291356</xdr:colOff>
      <xdr:row>31</xdr:row>
      <xdr:rowOff>22628</xdr:rowOff>
    </xdr:from>
    <xdr:ext cx="2055604" cy="251692"/>
    <xdr:sp macro="" textlink="">
      <xdr:nvSpPr>
        <xdr:cNvPr id="19" name="TextBox 18">
          <a:extLst>
            <a:ext uri="{FF2B5EF4-FFF2-40B4-BE49-F238E27FC236}">
              <a16:creationId xmlns:a16="http://schemas.microsoft.com/office/drawing/2014/main" id="{32E899D6-BE3F-4C44-86EE-C860D1285DCC}"/>
            </a:ext>
          </a:extLst>
        </xdr:cNvPr>
        <xdr:cNvSpPr txBox="1"/>
      </xdr:nvSpPr>
      <xdr:spPr>
        <a:xfrm>
          <a:off x="2889776" y="6347228"/>
          <a:ext cx="2055604" cy="2516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baseline="0">
              <a:solidFill>
                <a:srgbClr val="133984"/>
              </a:solidFill>
            </a:rPr>
            <a:t>SALES/TOTAL ASSET (%)</a:t>
          </a:r>
          <a:endParaRPr lang="en-IN" sz="1100" b="1">
            <a:solidFill>
              <a:srgbClr val="133984"/>
            </a:solidFill>
          </a:endParaRPr>
        </a:p>
      </xdr:txBody>
    </xdr:sp>
    <xdr:clientData/>
  </xdr:oneCellAnchor>
  <xdr:twoCellAnchor>
    <xdr:from>
      <xdr:col>2</xdr:col>
      <xdr:colOff>105988</xdr:colOff>
      <xdr:row>30</xdr:row>
      <xdr:rowOff>146395</xdr:rowOff>
    </xdr:from>
    <xdr:to>
      <xdr:col>4</xdr:col>
      <xdr:colOff>542971</xdr:colOff>
      <xdr:row>30</xdr:row>
      <xdr:rowOff>161946</xdr:rowOff>
    </xdr:to>
    <xdr:cxnSp macro="">
      <xdr:nvCxnSpPr>
        <xdr:cNvPr id="20" name="Straight Connector 19">
          <a:extLst>
            <a:ext uri="{FF2B5EF4-FFF2-40B4-BE49-F238E27FC236}">
              <a16:creationId xmlns:a16="http://schemas.microsoft.com/office/drawing/2014/main" id="{21BB5E47-A8CE-4ADF-BFC2-5391DE15A2C7}"/>
            </a:ext>
          </a:extLst>
        </xdr:cNvPr>
        <xdr:cNvCxnSpPr/>
      </xdr:nvCxnSpPr>
      <xdr:spPr>
        <a:xfrm flipV="1">
          <a:off x="2704408" y="6288115"/>
          <a:ext cx="1915263" cy="15551"/>
        </a:xfrm>
        <a:prstGeom prst="line">
          <a:avLst/>
        </a:prstGeom>
        <a:ln>
          <a:solidFill>
            <a:srgbClr val="13398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39868</xdr:colOff>
      <xdr:row>34</xdr:row>
      <xdr:rowOff>115114</xdr:rowOff>
    </xdr:from>
    <xdr:to>
      <xdr:col>8</xdr:col>
      <xdr:colOff>480059</xdr:colOff>
      <xdr:row>45</xdr:row>
      <xdr:rowOff>15239</xdr:rowOff>
    </xdr:to>
    <xdr:graphicFrame macro="">
      <xdr:nvGraphicFramePr>
        <xdr:cNvPr id="21" name="Chart 20">
          <a:extLst>
            <a:ext uri="{FF2B5EF4-FFF2-40B4-BE49-F238E27FC236}">
              <a16:creationId xmlns:a16="http://schemas.microsoft.com/office/drawing/2014/main" id="{35F90F56-FBD5-4FB8-9269-314E09CC6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5</xdr:col>
      <xdr:colOff>530038</xdr:colOff>
      <xdr:row>30</xdr:row>
      <xdr:rowOff>174875</xdr:rowOff>
    </xdr:from>
    <xdr:ext cx="1539550" cy="264560"/>
    <xdr:sp macro="" textlink="">
      <xdr:nvSpPr>
        <xdr:cNvPr id="22" name="TextBox 21">
          <a:extLst>
            <a:ext uri="{FF2B5EF4-FFF2-40B4-BE49-F238E27FC236}">
              <a16:creationId xmlns:a16="http://schemas.microsoft.com/office/drawing/2014/main" id="{2B936F15-2B2C-4391-996A-F47B33DA78AA}"/>
            </a:ext>
          </a:extLst>
        </xdr:cNvPr>
        <xdr:cNvSpPr txBox="1"/>
      </xdr:nvSpPr>
      <xdr:spPr>
        <a:xfrm>
          <a:off x="5345878" y="6316595"/>
          <a:ext cx="15395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baseline="0">
              <a:solidFill>
                <a:srgbClr val="133984"/>
              </a:solidFill>
            </a:rPr>
            <a:t>ALTMAN'S Z SCORE </a:t>
          </a:r>
          <a:endParaRPr lang="en-IN" sz="1100" b="1">
            <a:solidFill>
              <a:srgbClr val="133984"/>
            </a:solidFill>
          </a:endParaRPr>
        </a:p>
      </xdr:txBody>
    </xdr:sp>
    <xdr:clientData/>
  </xdr:oneCellAnchor>
  <xdr:twoCellAnchor>
    <xdr:from>
      <xdr:col>5</xdr:col>
      <xdr:colOff>306569</xdr:colOff>
      <xdr:row>30</xdr:row>
      <xdr:rowOff>123459</xdr:rowOff>
    </xdr:from>
    <xdr:to>
      <xdr:col>8</xdr:col>
      <xdr:colOff>137340</xdr:colOff>
      <xdr:row>30</xdr:row>
      <xdr:rowOff>139010</xdr:rowOff>
    </xdr:to>
    <xdr:cxnSp macro="">
      <xdr:nvCxnSpPr>
        <xdr:cNvPr id="23" name="Straight Connector 22">
          <a:extLst>
            <a:ext uri="{FF2B5EF4-FFF2-40B4-BE49-F238E27FC236}">
              <a16:creationId xmlns:a16="http://schemas.microsoft.com/office/drawing/2014/main" id="{F70DA4DB-AAC7-4494-A54C-F2C56F8D1BE6}"/>
            </a:ext>
          </a:extLst>
        </xdr:cNvPr>
        <xdr:cNvCxnSpPr/>
      </xdr:nvCxnSpPr>
      <xdr:spPr>
        <a:xfrm flipV="1">
          <a:off x="5122409" y="6265179"/>
          <a:ext cx="1720531" cy="15551"/>
        </a:xfrm>
        <a:prstGeom prst="line">
          <a:avLst/>
        </a:prstGeom>
        <a:ln>
          <a:solidFill>
            <a:srgbClr val="133984"/>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Priyanshu%20Tiwari\Downloads\Tata%20Motors%20Stock%20Price%20History%20(1).csv" TargetMode="External"/><Relationship Id="rId1" Type="http://schemas.openxmlformats.org/officeDocument/2006/relationships/externalLinkPath" Target="/Users/Priyanshu%20Tiwari/Downloads/Tata%20Motors%20Stock%20Price%20History%20(1).csv"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Priyanshu%20Tiwari\Downloads\TAMO%202020-2025.csv" TargetMode="External"/><Relationship Id="rId1" Type="http://schemas.openxmlformats.org/officeDocument/2006/relationships/externalLinkPath" Target="/Users/Priyanshu%20Tiwari/Downloads/TAMO%202020-2025.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ta Motors Stock Price History"/>
    </sheetNames>
    <sheetDataSet>
      <sheetData sheetId="0">
        <row r="2">
          <cell r="A2">
            <v>43840</v>
          </cell>
        </row>
        <row r="3">
          <cell r="A3">
            <v>43842</v>
          </cell>
        </row>
        <row r="4">
          <cell r="A4">
            <v>43872</v>
          </cell>
        </row>
        <row r="5">
          <cell r="A5">
            <v>43873</v>
          </cell>
        </row>
        <row r="6">
          <cell r="A6">
            <v>43901</v>
          </cell>
        </row>
        <row r="7">
          <cell r="A7">
            <v>43902</v>
          </cell>
        </row>
        <row r="8">
          <cell r="A8">
            <v>43932</v>
          </cell>
        </row>
        <row r="9">
          <cell r="A9">
            <v>43933</v>
          </cell>
        </row>
        <row r="10">
          <cell r="A10">
            <v>43961</v>
          </cell>
        </row>
        <row r="11">
          <cell r="A11">
            <v>43962</v>
          </cell>
        </row>
        <row r="12">
          <cell r="A12">
            <v>43992</v>
          </cell>
        </row>
        <row r="13">
          <cell r="A13">
            <v>43993</v>
          </cell>
        </row>
        <row r="14">
          <cell r="A14">
            <v>44022</v>
          </cell>
        </row>
        <row r="15">
          <cell r="A15">
            <v>44024</v>
          </cell>
        </row>
        <row r="16">
          <cell r="A16">
            <v>44053</v>
          </cell>
        </row>
        <row r="17">
          <cell r="A17">
            <v>44055</v>
          </cell>
        </row>
        <row r="18">
          <cell r="A18">
            <v>44084</v>
          </cell>
        </row>
        <row r="19">
          <cell r="A19">
            <v>44085</v>
          </cell>
        </row>
        <row r="20">
          <cell r="A20">
            <v>44086</v>
          </cell>
        </row>
        <row r="21">
          <cell r="A21">
            <v>44115</v>
          </cell>
        </row>
        <row r="22">
          <cell r="A22">
            <v>44116</v>
          </cell>
        </row>
        <row r="23">
          <cell r="A23">
            <v>44146</v>
          </cell>
        </row>
        <row r="24">
          <cell r="A24">
            <v>44147</v>
          </cell>
        </row>
        <row r="25">
          <cell r="A25">
            <v>44175</v>
          </cell>
        </row>
        <row r="26">
          <cell r="A26">
            <v>44176</v>
          </cell>
        </row>
        <row r="27">
          <cell r="A27">
            <v>44197</v>
          </cell>
        </row>
        <row r="28">
          <cell r="A28">
            <v>44198</v>
          </cell>
        </row>
        <row r="29">
          <cell r="A29">
            <v>44199</v>
          </cell>
        </row>
        <row r="30">
          <cell r="A30">
            <v>44200</v>
          </cell>
        </row>
        <row r="31">
          <cell r="A31">
            <v>44202</v>
          </cell>
        </row>
        <row r="32">
          <cell r="A32">
            <v>44203</v>
          </cell>
        </row>
        <row r="33">
          <cell r="A33">
            <v>44205</v>
          </cell>
        </row>
        <row r="34">
          <cell r="A34">
            <v>44206</v>
          </cell>
        </row>
        <row r="35">
          <cell r="A35">
            <v>44207</v>
          </cell>
        </row>
        <row r="36">
          <cell r="A36">
            <v>44208</v>
          </cell>
        </row>
        <row r="37">
          <cell r="A37">
            <v>44229</v>
          </cell>
        </row>
        <row r="38">
          <cell r="A38">
            <v>44230</v>
          </cell>
        </row>
        <row r="39">
          <cell r="A39">
            <v>44233</v>
          </cell>
        </row>
        <row r="40">
          <cell r="A40">
            <v>44234</v>
          </cell>
        </row>
        <row r="41">
          <cell r="A41">
            <v>44235</v>
          </cell>
        </row>
        <row r="42">
          <cell r="A42">
            <v>44236</v>
          </cell>
        </row>
        <row r="43">
          <cell r="A43">
            <v>44238</v>
          </cell>
        </row>
        <row r="44">
          <cell r="A44">
            <v>44239</v>
          </cell>
        </row>
        <row r="45">
          <cell r="A45">
            <v>44257</v>
          </cell>
        </row>
        <row r="46">
          <cell r="A46">
            <v>44258</v>
          </cell>
        </row>
        <row r="47">
          <cell r="A47">
            <v>44260</v>
          </cell>
        </row>
        <row r="48">
          <cell r="A48">
            <v>44261</v>
          </cell>
        </row>
        <row r="49">
          <cell r="A49">
            <v>44263</v>
          </cell>
        </row>
        <row r="50">
          <cell r="A50">
            <v>44264</v>
          </cell>
        </row>
        <row r="51">
          <cell r="A51">
            <v>44266</v>
          </cell>
        </row>
        <row r="52">
          <cell r="A52">
            <v>44267</v>
          </cell>
        </row>
        <row r="53">
          <cell r="A53">
            <v>44287</v>
          </cell>
        </row>
        <row r="54">
          <cell r="A54">
            <v>44288</v>
          </cell>
        </row>
        <row r="55">
          <cell r="A55">
            <v>44289</v>
          </cell>
        </row>
        <row r="56">
          <cell r="A56">
            <v>44291</v>
          </cell>
        </row>
        <row r="57">
          <cell r="A57">
            <v>44292</v>
          </cell>
        </row>
        <row r="58">
          <cell r="A58">
            <v>44294</v>
          </cell>
        </row>
        <row r="59">
          <cell r="A59">
            <v>44296</v>
          </cell>
        </row>
        <row r="60">
          <cell r="A60">
            <v>44297</v>
          </cell>
        </row>
        <row r="61">
          <cell r="A61">
            <v>44317</v>
          </cell>
        </row>
        <row r="62">
          <cell r="A62">
            <v>44318</v>
          </cell>
        </row>
        <row r="63">
          <cell r="A63">
            <v>44319</v>
          </cell>
        </row>
        <row r="64">
          <cell r="A64">
            <v>44320</v>
          </cell>
        </row>
        <row r="65">
          <cell r="A65">
            <v>44321</v>
          </cell>
        </row>
        <row r="66">
          <cell r="A66">
            <v>44323</v>
          </cell>
        </row>
        <row r="67">
          <cell r="A67">
            <v>44324</v>
          </cell>
        </row>
        <row r="68">
          <cell r="A68">
            <v>44326</v>
          </cell>
        </row>
        <row r="69">
          <cell r="A69">
            <v>44348</v>
          </cell>
        </row>
        <row r="70">
          <cell r="A70">
            <v>44351</v>
          </cell>
        </row>
        <row r="71">
          <cell r="A71">
            <v>44352</v>
          </cell>
        </row>
        <row r="72">
          <cell r="A72">
            <v>44354</v>
          </cell>
        </row>
        <row r="73">
          <cell r="A73">
            <v>44355</v>
          </cell>
        </row>
        <row r="74">
          <cell r="A74">
            <v>44356</v>
          </cell>
        </row>
        <row r="75">
          <cell r="A75">
            <v>44357</v>
          </cell>
        </row>
        <row r="76">
          <cell r="A76">
            <v>44359</v>
          </cell>
        </row>
        <row r="77">
          <cell r="A77">
            <v>44378</v>
          </cell>
        </row>
        <row r="78">
          <cell r="A78">
            <v>44381</v>
          </cell>
        </row>
        <row r="79">
          <cell r="A79">
            <v>44382</v>
          </cell>
        </row>
        <row r="80">
          <cell r="A80">
            <v>44383</v>
          </cell>
        </row>
        <row r="81">
          <cell r="A81">
            <v>44384</v>
          </cell>
        </row>
        <row r="82">
          <cell r="A82">
            <v>44386</v>
          </cell>
        </row>
        <row r="83">
          <cell r="A83">
            <v>44387</v>
          </cell>
        </row>
        <row r="84">
          <cell r="A84">
            <v>44389</v>
          </cell>
        </row>
        <row r="85">
          <cell r="A85">
            <v>44409</v>
          </cell>
        </row>
        <row r="86">
          <cell r="A86">
            <v>44410</v>
          </cell>
        </row>
        <row r="87">
          <cell r="A87">
            <v>44411</v>
          </cell>
        </row>
        <row r="88">
          <cell r="A88">
            <v>44412</v>
          </cell>
        </row>
        <row r="89">
          <cell r="A89">
            <v>44414</v>
          </cell>
        </row>
        <row r="90">
          <cell r="A90">
            <v>44415</v>
          </cell>
        </row>
        <row r="91">
          <cell r="A91">
            <v>44417</v>
          </cell>
        </row>
        <row r="92">
          <cell r="A92">
            <v>44418</v>
          </cell>
        </row>
        <row r="93">
          <cell r="A93">
            <v>44419</v>
          </cell>
        </row>
        <row r="94">
          <cell r="A94">
            <v>44420</v>
          </cell>
        </row>
        <row r="95">
          <cell r="A95">
            <v>44441</v>
          </cell>
        </row>
        <row r="96">
          <cell r="A96">
            <v>44442</v>
          </cell>
        </row>
        <row r="97">
          <cell r="A97">
            <v>44443</v>
          </cell>
        </row>
        <row r="98">
          <cell r="A98">
            <v>44445</v>
          </cell>
        </row>
        <row r="99">
          <cell r="A99">
            <v>44446</v>
          </cell>
        </row>
        <row r="100">
          <cell r="A100">
            <v>44447</v>
          </cell>
        </row>
        <row r="101">
          <cell r="A101">
            <v>44448</v>
          </cell>
        </row>
        <row r="102">
          <cell r="A102">
            <v>44450</v>
          </cell>
        </row>
        <row r="103">
          <cell r="A103">
            <v>44451</v>
          </cell>
        </row>
        <row r="104">
          <cell r="A104">
            <v>44471</v>
          </cell>
        </row>
        <row r="105">
          <cell r="A105">
            <v>44472</v>
          </cell>
        </row>
        <row r="106">
          <cell r="A106">
            <v>44474</v>
          </cell>
        </row>
        <row r="107">
          <cell r="A107">
            <v>44475</v>
          </cell>
        </row>
        <row r="108">
          <cell r="A108">
            <v>44477</v>
          </cell>
        </row>
        <row r="109">
          <cell r="A109">
            <v>44480</v>
          </cell>
        </row>
        <row r="110">
          <cell r="A110">
            <v>44481</v>
          </cell>
        </row>
        <row r="111">
          <cell r="A111">
            <v>44501</v>
          </cell>
        </row>
        <row r="112">
          <cell r="A112">
            <v>44502</v>
          </cell>
        </row>
        <row r="113">
          <cell r="A113">
            <v>44505</v>
          </cell>
        </row>
        <row r="114">
          <cell r="A114">
            <v>44506</v>
          </cell>
        </row>
        <row r="115">
          <cell r="A115">
            <v>44508</v>
          </cell>
        </row>
        <row r="116">
          <cell r="A116">
            <v>44510</v>
          </cell>
        </row>
        <row r="117">
          <cell r="A117">
            <v>44511</v>
          </cell>
        </row>
        <row r="118">
          <cell r="A118">
            <v>44531</v>
          </cell>
        </row>
        <row r="119">
          <cell r="A119">
            <v>44532</v>
          </cell>
        </row>
        <row r="120">
          <cell r="A120">
            <v>44533</v>
          </cell>
        </row>
        <row r="121">
          <cell r="A121">
            <v>44534</v>
          </cell>
        </row>
        <row r="122">
          <cell r="A122">
            <v>44535</v>
          </cell>
        </row>
        <row r="123">
          <cell r="A123">
            <v>44537</v>
          </cell>
        </row>
        <row r="124">
          <cell r="A124">
            <v>44538</v>
          </cell>
        </row>
        <row r="125">
          <cell r="A125">
            <v>44540</v>
          </cell>
        </row>
        <row r="126">
          <cell r="A126">
            <v>44541</v>
          </cell>
        </row>
        <row r="127">
          <cell r="A127">
            <v>44563</v>
          </cell>
        </row>
        <row r="128">
          <cell r="A128">
            <v>44565</v>
          </cell>
        </row>
        <row r="129">
          <cell r="A129">
            <v>44567</v>
          </cell>
        </row>
        <row r="130">
          <cell r="A130">
            <v>44568</v>
          </cell>
        </row>
        <row r="131">
          <cell r="A131">
            <v>44569</v>
          </cell>
        </row>
        <row r="132">
          <cell r="A132">
            <v>44570</v>
          </cell>
        </row>
        <row r="133">
          <cell r="A133">
            <v>44572</v>
          </cell>
        </row>
        <row r="134">
          <cell r="A134">
            <v>44573</v>
          </cell>
        </row>
        <row r="135">
          <cell r="A135">
            <v>44594</v>
          </cell>
        </row>
        <row r="136">
          <cell r="A136">
            <v>44595</v>
          </cell>
        </row>
        <row r="137">
          <cell r="A137">
            <v>44597</v>
          </cell>
        </row>
        <row r="138">
          <cell r="A138">
            <v>44598</v>
          </cell>
        </row>
        <row r="139">
          <cell r="A139">
            <v>44600</v>
          </cell>
        </row>
        <row r="140">
          <cell r="A140">
            <v>44601</v>
          </cell>
        </row>
        <row r="141">
          <cell r="A141">
            <v>44603</v>
          </cell>
        </row>
        <row r="142">
          <cell r="A142">
            <v>44604</v>
          </cell>
        </row>
        <row r="143">
          <cell r="A143">
            <v>44621</v>
          </cell>
        </row>
        <row r="144">
          <cell r="A144">
            <v>44622</v>
          </cell>
        </row>
        <row r="145">
          <cell r="A145">
            <v>44623</v>
          </cell>
        </row>
        <row r="146">
          <cell r="A146">
            <v>44626</v>
          </cell>
        </row>
        <row r="147">
          <cell r="A147">
            <v>44628</v>
          </cell>
        </row>
        <row r="148">
          <cell r="A148">
            <v>44630</v>
          </cell>
        </row>
        <row r="149">
          <cell r="A149">
            <v>44631</v>
          </cell>
        </row>
        <row r="150">
          <cell r="A150">
            <v>44652</v>
          </cell>
        </row>
        <row r="151">
          <cell r="A151">
            <v>44653</v>
          </cell>
        </row>
        <row r="152">
          <cell r="A152">
            <v>44654</v>
          </cell>
        </row>
        <row r="153">
          <cell r="A153">
            <v>44655</v>
          </cell>
        </row>
        <row r="154">
          <cell r="A154">
            <v>44656</v>
          </cell>
        </row>
        <row r="155">
          <cell r="A155">
            <v>44658</v>
          </cell>
        </row>
        <row r="156">
          <cell r="A156">
            <v>44659</v>
          </cell>
        </row>
        <row r="157">
          <cell r="A157">
            <v>44661</v>
          </cell>
        </row>
        <row r="158">
          <cell r="A158">
            <v>44662</v>
          </cell>
        </row>
        <row r="159">
          <cell r="A159">
            <v>44682</v>
          </cell>
        </row>
        <row r="160">
          <cell r="A160">
            <v>44685</v>
          </cell>
        </row>
        <row r="161">
          <cell r="A161">
            <v>44686</v>
          </cell>
        </row>
        <row r="162">
          <cell r="A162">
            <v>44688</v>
          </cell>
        </row>
        <row r="163">
          <cell r="A163">
            <v>44689</v>
          </cell>
        </row>
        <row r="164">
          <cell r="A164">
            <v>44690</v>
          </cell>
        </row>
        <row r="165">
          <cell r="A165">
            <v>44693</v>
          </cell>
        </row>
        <row r="166">
          <cell r="A166">
            <v>44713</v>
          </cell>
        </row>
        <row r="167">
          <cell r="A167">
            <v>44716</v>
          </cell>
        </row>
        <row r="168">
          <cell r="A168">
            <v>44717</v>
          </cell>
        </row>
        <row r="169">
          <cell r="A169">
            <v>44718</v>
          </cell>
        </row>
        <row r="170">
          <cell r="A170">
            <v>44719</v>
          </cell>
        </row>
        <row r="171">
          <cell r="A171">
            <v>44721</v>
          </cell>
        </row>
        <row r="172">
          <cell r="A172">
            <v>44722</v>
          </cell>
        </row>
        <row r="173">
          <cell r="A173">
            <v>44724</v>
          </cell>
        </row>
        <row r="174">
          <cell r="A174">
            <v>44743</v>
          </cell>
        </row>
        <row r="175">
          <cell r="A175">
            <v>44744</v>
          </cell>
        </row>
        <row r="176">
          <cell r="A176">
            <v>44745</v>
          </cell>
        </row>
        <row r="177">
          <cell r="A177">
            <v>44746</v>
          </cell>
        </row>
        <row r="178">
          <cell r="A178">
            <v>44748</v>
          </cell>
        </row>
        <row r="179">
          <cell r="A179">
            <v>44749</v>
          </cell>
        </row>
        <row r="180">
          <cell r="A180">
            <v>44751</v>
          </cell>
        </row>
        <row r="181">
          <cell r="A181">
            <v>44752</v>
          </cell>
        </row>
        <row r="182">
          <cell r="A182">
            <v>44753</v>
          </cell>
        </row>
        <row r="183">
          <cell r="A183">
            <v>44754</v>
          </cell>
        </row>
        <row r="184">
          <cell r="A184">
            <v>44775</v>
          </cell>
        </row>
        <row r="185">
          <cell r="A185">
            <v>44776</v>
          </cell>
        </row>
        <row r="186">
          <cell r="A186">
            <v>44777</v>
          </cell>
        </row>
        <row r="187">
          <cell r="A187">
            <v>44779</v>
          </cell>
        </row>
        <row r="188">
          <cell r="A188">
            <v>44780</v>
          </cell>
        </row>
        <row r="189">
          <cell r="A189">
            <v>44781</v>
          </cell>
        </row>
        <row r="190">
          <cell r="A190">
            <v>44782</v>
          </cell>
        </row>
        <row r="191">
          <cell r="A191">
            <v>44785</v>
          </cell>
        </row>
        <row r="192">
          <cell r="A192">
            <v>44806</v>
          </cell>
        </row>
        <row r="193">
          <cell r="A193">
            <v>44807</v>
          </cell>
        </row>
        <row r="194">
          <cell r="A194">
            <v>44809</v>
          </cell>
        </row>
        <row r="195">
          <cell r="A195">
            <v>44810</v>
          </cell>
        </row>
        <row r="196">
          <cell r="A196">
            <v>44813</v>
          </cell>
        </row>
        <row r="197">
          <cell r="A197">
            <v>44815</v>
          </cell>
        </row>
        <row r="198">
          <cell r="A198">
            <v>44816</v>
          </cell>
        </row>
        <row r="199">
          <cell r="A199">
            <v>44835</v>
          </cell>
        </row>
        <row r="200">
          <cell r="A200">
            <v>44836</v>
          </cell>
        </row>
        <row r="201">
          <cell r="A201">
            <v>44837</v>
          </cell>
        </row>
        <row r="202">
          <cell r="A202">
            <v>44839</v>
          </cell>
        </row>
        <row r="203">
          <cell r="A203">
            <v>44840</v>
          </cell>
        </row>
        <row r="204">
          <cell r="A204">
            <v>44842</v>
          </cell>
        </row>
        <row r="205">
          <cell r="A205">
            <v>44844</v>
          </cell>
        </row>
        <row r="206">
          <cell r="A206">
            <v>44845</v>
          </cell>
        </row>
        <row r="207">
          <cell r="A207">
            <v>44866</v>
          </cell>
        </row>
        <row r="208">
          <cell r="A208">
            <v>44867</v>
          </cell>
        </row>
        <row r="209">
          <cell r="A209">
            <v>44868</v>
          </cell>
        </row>
        <row r="210">
          <cell r="A210">
            <v>44869</v>
          </cell>
        </row>
        <row r="211">
          <cell r="A211">
            <v>44870</v>
          </cell>
        </row>
        <row r="212">
          <cell r="A212">
            <v>44872</v>
          </cell>
        </row>
        <row r="213">
          <cell r="A213">
            <v>44873</v>
          </cell>
        </row>
        <row r="214">
          <cell r="A214">
            <v>44875</v>
          </cell>
        </row>
        <row r="215">
          <cell r="A215">
            <v>44876</v>
          </cell>
        </row>
        <row r="216">
          <cell r="A216">
            <v>44896</v>
          </cell>
        </row>
        <row r="217">
          <cell r="A217">
            <v>44899</v>
          </cell>
        </row>
        <row r="218">
          <cell r="A218">
            <v>44900</v>
          </cell>
        </row>
        <row r="219">
          <cell r="A219">
            <v>44902</v>
          </cell>
        </row>
        <row r="220">
          <cell r="A220">
            <v>44903</v>
          </cell>
        </row>
        <row r="221">
          <cell r="A221">
            <v>44904</v>
          </cell>
        </row>
        <row r="222">
          <cell r="A222">
            <v>44905</v>
          </cell>
        </row>
        <row r="223">
          <cell r="A223">
            <v>44907</v>
          </cell>
        </row>
        <row r="224">
          <cell r="A224">
            <v>44928</v>
          </cell>
        </row>
        <row r="225">
          <cell r="A225">
            <v>44929</v>
          </cell>
        </row>
        <row r="226">
          <cell r="A226">
            <v>44932</v>
          </cell>
        </row>
        <row r="227">
          <cell r="A227">
            <v>44934</v>
          </cell>
        </row>
        <row r="228">
          <cell r="A228">
            <v>44935</v>
          </cell>
        </row>
        <row r="229">
          <cell r="A229">
            <v>44937</v>
          </cell>
        </row>
        <row r="230">
          <cell r="A230">
            <v>44938</v>
          </cell>
        </row>
        <row r="231">
          <cell r="A231">
            <v>44958</v>
          </cell>
        </row>
        <row r="232">
          <cell r="A232">
            <v>44959</v>
          </cell>
        </row>
        <row r="233">
          <cell r="A233">
            <v>44960</v>
          </cell>
        </row>
        <row r="234">
          <cell r="A234">
            <v>44962</v>
          </cell>
        </row>
        <row r="235">
          <cell r="A235">
            <v>44963</v>
          </cell>
        </row>
        <row r="236">
          <cell r="A236">
            <v>44965</v>
          </cell>
        </row>
        <row r="237">
          <cell r="A237">
            <v>44968</v>
          </cell>
        </row>
        <row r="238">
          <cell r="A238">
            <v>44986</v>
          </cell>
        </row>
        <row r="239">
          <cell r="A239">
            <v>44987</v>
          </cell>
        </row>
        <row r="240">
          <cell r="A240">
            <v>44988</v>
          </cell>
        </row>
        <row r="241">
          <cell r="A241">
            <v>44989</v>
          </cell>
        </row>
        <row r="242">
          <cell r="A242">
            <v>44990</v>
          </cell>
        </row>
        <row r="243">
          <cell r="A243">
            <v>44992</v>
          </cell>
        </row>
        <row r="244">
          <cell r="A244">
            <v>44993</v>
          </cell>
        </row>
        <row r="245">
          <cell r="A245">
            <v>44995</v>
          </cell>
        </row>
        <row r="246">
          <cell r="A246">
            <v>44996</v>
          </cell>
        </row>
        <row r="247">
          <cell r="A247">
            <v>45017</v>
          </cell>
        </row>
        <row r="248">
          <cell r="A248">
            <v>45021</v>
          </cell>
        </row>
        <row r="249">
          <cell r="A249">
            <v>45023</v>
          </cell>
        </row>
        <row r="250">
          <cell r="A250">
            <v>45024</v>
          </cell>
        </row>
        <row r="251">
          <cell r="A251">
            <v>45025</v>
          </cell>
        </row>
        <row r="252">
          <cell r="A252">
            <v>45026</v>
          </cell>
        </row>
        <row r="253">
          <cell r="A253">
            <v>45028</v>
          </cell>
        </row>
        <row r="254">
          <cell r="A254">
            <v>45047</v>
          </cell>
        </row>
        <row r="255">
          <cell r="A255">
            <v>45050</v>
          </cell>
        </row>
        <row r="256">
          <cell r="A256">
            <v>45051</v>
          </cell>
        </row>
        <row r="257">
          <cell r="A257">
            <v>45052</v>
          </cell>
        </row>
        <row r="258">
          <cell r="A258">
            <v>45053</v>
          </cell>
        </row>
        <row r="259">
          <cell r="A259">
            <v>45055</v>
          </cell>
        </row>
        <row r="260">
          <cell r="A260">
            <v>45056</v>
          </cell>
        </row>
        <row r="261">
          <cell r="A261">
            <v>45058</v>
          </cell>
        </row>
        <row r="262">
          <cell r="A262">
            <v>45078</v>
          </cell>
        </row>
        <row r="263">
          <cell r="A263">
            <v>45079</v>
          </cell>
        </row>
        <row r="264">
          <cell r="A264">
            <v>45080</v>
          </cell>
        </row>
        <row r="265">
          <cell r="A265">
            <v>45081</v>
          </cell>
        </row>
        <row r="266">
          <cell r="A266">
            <v>45083</v>
          </cell>
        </row>
        <row r="267">
          <cell r="A267">
            <v>45084</v>
          </cell>
        </row>
        <row r="268">
          <cell r="A268">
            <v>45086</v>
          </cell>
        </row>
        <row r="269">
          <cell r="A269">
            <v>45087</v>
          </cell>
        </row>
        <row r="270">
          <cell r="A270">
            <v>45088</v>
          </cell>
        </row>
        <row r="271">
          <cell r="A271">
            <v>45089</v>
          </cell>
        </row>
        <row r="272">
          <cell r="A272">
            <v>45109</v>
          </cell>
        </row>
        <row r="273">
          <cell r="A273">
            <v>45113</v>
          </cell>
        </row>
        <row r="274">
          <cell r="A274">
            <v>45114</v>
          </cell>
        </row>
        <row r="275">
          <cell r="A275">
            <v>45115</v>
          </cell>
        </row>
        <row r="276">
          <cell r="A276">
            <v>45116</v>
          </cell>
        </row>
        <row r="277">
          <cell r="A277">
            <v>45118</v>
          </cell>
        </row>
        <row r="278">
          <cell r="A278">
            <v>45119</v>
          </cell>
        </row>
        <row r="279">
          <cell r="A279">
            <v>45140</v>
          </cell>
        </row>
        <row r="280">
          <cell r="A280">
            <v>45141</v>
          </cell>
        </row>
        <row r="281">
          <cell r="A281">
            <v>45143</v>
          </cell>
        </row>
        <row r="282">
          <cell r="A282">
            <v>45144</v>
          </cell>
        </row>
        <row r="283">
          <cell r="A283">
            <v>45146</v>
          </cell>
        </row>
        <row r="284">
          <cell r="A284">
            <v>45147</v>
          </cell>
        </row>
        <row r="285">
          <cell r="A285">
            <v>45149</v>
          </cell>
        </row>
        <row r="286">
          <cell r="A286">
            <v>45150</v>
          </cell>
        </row>
        <row r="287">
          <cell r="A287">
            <v>45170</v>
          </cell>
        </row>
        <row r="288">
          <cell r="A288">
            <v>45171</v>
          </cell>
        </row>
        <row r="289">
          <cell r="A289">
            <v>45172</v>
          </cell>
        </row>
        <row r="290">
          <cell r="A290">
            <v>45174</v>
          </cell>
        </row>
        <row r="291">
          <cell r="A291">
            <v>45175</v>
          </cell>
        </row>
        <row r="292">
          <cell r="A292">
            <v>45177</v>
          </cell>
        </row>
        <row r="293">
          <cell r="A293">
            <v>45179</v>
          </cell>
        </row>
        <row r="294">
          <cell r="A294">
            <v>45180</v>
          </cell>
        </row>
        <row r="295">
          <cell r="A295">
            <v>45200</v>
          </cell>
        </row>
        <row r="296">
          <cell r="A296">
            <v>45201</v>
          </cell>
        </row>
        <row r="297">
          <cell r="A297">
            <v>45202</v>
          </cell>
        </row>
        <row r="298">
          <cell r="A298">
            <v>45203</v>
          </cell>
        </row>
        <row r="299">
          <cell r="A299">
            <v>45204</v>
          </cell>
        </row>
        <row r="300">
          <cell r="A300">
            <v>45206</v>
          </cell>
        </row>
        <row r="301">
          <cell r="A301">
            <v>45207</v>
          </cell>
        </row>
        <row r="302">
          <cell r="A302">
            <v>45209</v>
          </cell>
        </row>
        <row r="303">
          <cell r="A303">
            <v>45210</v>
          </cell>
        </row>
        <row r="304">
          <cell r="A304">
            <v>45231</v>
          </cell>
        </row>
        <row r="305">
          <cell r="A305">
            <v>45234</v>
          </cell>
        </row>
        <row r="306">
          <cell r="A306">
            <v>45235</v>
          </cell>
        </row>
        <row r="307">
          <cell r="A307">
            <v>45237</v>
          </cell>
        </row>
        <row r="308">
          <cell r="A308">
            <v>45238</v>
          </cell>
        </row>
        <row r="309">
          <cell r="A309">
            <v>45239</v>
          </cell>
        </row>
        <row r="310">
          <cell r="A310">
            <v>45240</v>
          </cell>
        </row>
        <row r="311">
          <cell r="A311">
            <v>45242</v>
          </cell>
        </row>
        <row r="312">
          <cell r="A312">
            <v>45261</v>
          </cell>
        </row>
        <row r="313">
          <cell r="A313">
            <v>45264</v>
          </cell>
        </row>
        <row r="314">
          <cell r="A314">
            <v>45265</v>
          </cell>
        </row>
        <row r="315">
          <cell r="A315">
            <v>45266</v>
          </cell>
        </row>
        <row r="316">
          <cell r="A316">
            <v>45267</v>
          </cell>
        </row>
        <row r="317">
          <cell r="A317">
            <v>45269</v>
          </cell>
        </row>
        <row r="318">
          <cell r="A318">
            <v>45270</v>
          </cell>
        </row>
        <row r="319">
          <cell r="A319">
            <v>45271</v>
          </cell>
        </row>
        <row r="320">
          <cell r="A320">
            <v>45272</v>
          </cell>
        </row>
        <row r="321">
          <cell r="A321">
            <v>45292</v>
          </cell>
        </row>
        <row r="322">
          <cell r="A322">
            <v>45293</v>
          </cell>
        </row>
        <row r="323">
          <cell r="A323">
            <v>45294</v>
          </cell>
        </row>
        <row r="324">
          <cell r="A324">
            <v>45295</v>
          </cell>
        </row>
        <row r="325">
          <cell r="A325">
            <v>45298</v>
          </cell>
        </row>
        <row r="326">
          <cell r="A326">
            <v>45299</v>
          </cell>
        </row>
        <row r="327">
          <cell r="A327">
            <v>45301</v>
          </cell>
        </row>
        <row r="328">
          <cell r="A328">
            <v>45302</v>
          </cell>
        </row>
        <row r="329">
          <cell r="A329">
            <v>45323</v>
          </cell>
        </row>
        <row r="330">
          <cell r="A330">
            <v>45324</v>
          </cell>
        </row>
        <row r="331">
          <cell r="A331">
            <v>45325</v>
          </cell>
        </row>
        <row r="332">
          <cell r="A332">
            <v>45326</v>
          </cell>
        </row>
        <row r="333">
          <cell r="A333">
            <v>45327</v>
          </cell>
        </row>
        <row r="334">
          <cell r="A334">
            <v>45329</v>
          </cell>
        </row>
        <row r="335">
          <cell r="A335">
            <v>45330</v>
          </cell>
        </row>
        <row r="336">
          <cell r="A336">
            <v>45331</v>
          </cell>
        </row>
        <row r="337">
          <cell r="A337">
            <v>45334</v>
          </cell>
        </row>
        <row r="338">
          <cell r="A338">
            <v>45352</v>
          </cell>
        </row>
        <row r="339">
          <cell r="A339">
            <v>45355</v>
          </cell>
        </row>
        <row r="340">
          <cell r="A340">
            <v>45356</v>
          </cell>
        </row>
        <row r="341">
          <cell r="A341">
            <v>45357</v>
          </cell>
        </row>
        <row r="342">
          <cell r="A342">
            <v>45358</v>
          </cell>
        </row>
        <row r="343">
          <cell r="A343">
            <v>45360</v>
          </cell>
        </row>
        <row r="344">
          <cell r="A344">
            <v>45361</v>
          </cell>
        </row>
        <row r="345">
          <cell r="A345">
            <v>45363</v>
          </cell>
        </row>
        <row r="346">
          <cell r="A346">
            <v>45383</v>
          </cell>
        </row>
        <row r="347">
          <cell r="A347">
            <v>45385</v>
          </cell>
        </row>
        <row r="348">
          <cell r="A348">
            <v>45386</v>
          </cell>
        </row>
        <row r="349">
          <cell r="A349">
            <v>45388</v>
          </cell>
        </row>
        <row r="350">
          <cell r="A350">
            <v>45389</v>
          </cell>
        </row>
        <row r="351">
          <cell r="A351">
            <v>45391</v>
          </cell>
        </row>
        <row r="352">
          <cell r="A352">
            <v>45392</v>
          </cell>
        </row>
        <row r="353">
          <cell r="A353">
            <v>45393</v>
          </cell>
        </row>
        <row r="354">
          <cell r="A354">
            <v>45394</v>
          </cell>
        </row>
        <row r="355">
          <cell r="A355">
            <v>45413</v>
          </cell>
        </row>
        <row r="356">
          <cell r="A356">
            <v>45414</v>
          </cell>
        </row>
        <row r="357">
          <cell r="A357">
            <v>45415</v>
          </cell>
        </row>
        <row r="358">
          <cell r="A358">
            <v>45416</v>
          </cell>
        </row>
        <row r="359">
          <cell r="A359">
            <v>45418</v>
          </cell>
        </row>
        <row r="360">
          <cell r="A360">
            <v>45419</v>
          </cell>
        </row>
        <row r="361">
          <cell r="A361">
            <v>45420</v>
          </cell>
        </row>
        <row r="362">
          <cell r="A362">
            <v>45421</v>
          </cell>
        </row>
        <row r="363">
          <cell r="A363">
            <v>45423</v>
          </cell>
        </row>
        <row r="364">
          <cell r="A364">
            <v>45424</v>
          </cell>
        </row>
        <row r="365">
          <cell r="A365">
            <v>45445</v>
          </cell>
        </row>
        <row r="366">
          <cell r="A366">
            <v>45446</v>
          </cell>
        </row>
        <row r="367">
          <cell r="A367">
            <v>45448</v>
          </cell>
        </row>
        <row r="368">
          <cell r="A368">
            <v>45449</v>
          </cell>
        </row>
        <row r="369">
          <cell r="A369">
            <v>45451</v>
          </cell>
        </row>
        <row r="370">
          <cell r="A370">
            <v>45452</v>
          </cell>
        </row>
        <row r="371">
          <cell r="A371">
            <v>45454</v>
          </cell>
        </row>
        <row r="372">
          <cell r="A372">
            <v>45455</v>
          </cell>
        </row>
        <row r="373">
          <cell r="A373">
            <v>45475</v>
          </cell>
        </row>
        <row r="374">
          <cell r="A374">
            <v>45476</v>
          </cell>
        </row>
        <row r="375">
          <cell r="A375">
            <v>45478</v>
          </cell>
        </row>
        <row r="376">
          <cell r="A376">
            <v>45479</v>
          </cell>
        </row>
        <row r="377">
          <cell r="A377">
            <v>45481</v>
          </cell>
        </row>
        <row r="378">
          <cell r="A378">
            <v>45483</v>
          </cell>
        </row>
        <row r="379">
          <cell r="A379">
            <v>45484</v>
          </cell>
        </row>
        <row r="380">
          <cell r="A380">
            <v>45505</v>
          </cell>
        </row>
        <row r="381">
          <cell r="A381">
            <v>45506</v>
          </cell>
        </row>
        <row r="382">
          <cell r="A382">
            <v>45508</v>
          </cell>
        </row>
        <row r="383">
          <cell r="A383">
            <v>45509</v>
          </cell>
        </row>
        <row r="384">
          <cell r="A384">
            <v>45511</v>
          </cell>
        </row>
        <row r="385">
          <cell r="A385">
            <v>45512</v>
          </cell>
        </row>
        <row r="386">
          <cell r="A386">
            <v>45514</v>
          </cell>
        </row>
        <row r="387">
          <cell r="A387">
            <v>45515</v>
          </cell>
        </row>
        <row r="388">
          <cell r="A388">
            <v>45536</v>
          </cell>
        </row>
        <row r="389">
          <cell r="A389">
            <v>45537</v>
          </cell>
        </row>
        <row r="390">
          <cell r="A390">
            <v>45539</v>
          </cell>
        </row>
        <row r="391">
          <cell r="A391">
            <v>45540</v>
          </cell>
        </row>
        <row r="392">
          <cell r="A392">
            <v>45542</v>
          </cell>
        </row>
        <row r="393">
          <cell r="A393">
            <v>45543</v>
          </cell>
        </row>
        <row r="394">
          <cell r="A394">
            <v>45544</v>
          </cell>
        </row>
        <row r="395">
          <cell r="A395">
            <v>45545</v>
          </cell>
        </row>
        <row r="396">
          <cell r="A396">
            <v>45547</v>
          </cell>
        </row>
        <row r="397">
          <cell r="A397">
            <v>45566</v>
          </cell>
        </row>
        <row r="398">
          <cell r="A398">
            <v>45569</v>
          </cell>
        </row>
        <row r="399">
          <cell r="A399">
            <v>45570</v>
          </cell>
        </row>
        <row r="400">
          <cell r="A400">
            <v>45571</v>
          </cell>
        </row>
        <row r="401">
          <cell r="A401">
            <v>45572</v>
          </cell>
        </row>
        <row r="402">
          <cell r="A402">
            <v>45574</v>
          </cell>
        </row>
        <row r="403">
          <cell r="A403">
            <v>45575</v>
          </cell>
        </row>
        <row r="404">
          <cell r="A404">
            <v>45577</v>
          </cell>
        </row>
        <row r="405">
          <cell r="A405">
            <v>45597</v>
          </cell>
        </row>
        <row r="406">
          <cell r="A406">
            <v>45599</v>
          </cell>
        </row>
        <row r="407">
          <cell r="A407">
            <v>45602</v>
          </cell>
        </row>
        <row r="408">
          <cell r="A408">
            <v>45603</v>
          </cell>
        </row>
        <row r="409">
          <cell r="A409">
            <v>45605</v>
          </cell>
        </row>
        <row r="410">
          <cell r="A410">
            <v>45606</v>
          </cell>
        </row>
        <row r="411">
          <cell r="A411">
            <v>45607</v>
          </cell>
        </row>
        <row r="412">
          <cell r="A412">
            <v>45608</v>
          </cell>
        </row>
        <row r="413">
          <cell r="A413">
            <v>45627</v>
          </cell>
        </row>
        <row r="414">
          <cell r="A414">
            <v>45628</v>
          </cell>
        </row>
        <row r="415">
          <cell r="A415">
            <v>45629</v>
          </cell>
        </row>
        <row r="416">
          <cell r="A416">
            <v>45630</v>
          </cell>
        </row>
        <row r="417">
          <cell r="A417">
            <v>45632</v>
          </cell>
        </row>
        <row r="418">
          <cell r="A418">
            <v>45633</v>
          </cell>
        </row>
        <row r="419">
          <cell r="A419">
            <v>45634</v>
          </cell>
        </row>
        <row r="420">
          <cell r="A420">
            <v>45635</v>
          </cell>
        </row>
        <row r="421">
          <cell r="A421">
            <v>45637</v>
          </cell>
        </row>
        <row r="422">
          <cell r="A422">
            <v>45638</v>
          </cell>
        </row>
        <row r="423">
          <cell r="A423">
            <v>45658</v>
          </cell>
        </row>
        <row r="424">
          <cell r="A424">
            <v>45659</v>
          </cell>
        </row>
        <row r="425">
          <cell r="A425">
            <v>45661</v>
          </cell>
        </row>
        <row r="426">
          <cell r="A426">
            <v>45664</v>
          </cell>
        </row>
        <row r="427">
          <cell r="A427">
            <v>45665</v>
          </cell>
        </row>
        <row r="428">
          <cell r="A428">
            <v>45666</v>
          </cell>
        </row>
        <row r="429">
          <cell r="A429">
            <v>45689</v>
          </cell>
        </row>
        <row r="430">
          <cell r="A430">
            <v>45692</v>
          </cell>
        </row>
        <row r="431">
          <cell r="A431">
            <v>45693</v>
          </cell>
        </row>
        <row r="432">
          <cell r="A432">
            <v>45694</v>
          </cell>
        </row>
        <row r="433">
          <cell r="A433">
            <v>45695</v>
          </cell>
        </row>
        <row r="434">
          <cell r="A434">
            <v>45697</v>
          </cell>
        </row>
        <row r="435">
          <cell r="A435">
            <v>45717</v>
          </cell>
        </row>
        <row r="436">
          <cell r="A436">
            <v>45718</v>
          </cell>
        </row>
        <row r="437">
          <cell r="A437">
            <v>45719</v>
          </cell>
        </row>
        <row r="438">
          <cell r="A438">
            <v>45720</v>
          </cell>
        </row>
        <row r="439">
          <cell r="A439">
            <v>45722</v>
          </cell>
        </row>
        <row r="440">
          <cell r="A440">
            <v>45723</v>
          </cell>
        </row>
        <row r="441">
          <cell r="A441">
            <v>45725</v>
          </cell>
        </row>
        <row r="442">
          <cell r="A442">
            <v>45749</v>
          </cell>
        </row>
        <row r="443">
          <cell r="A443">
            <v>45750</v>
          </cell>
        </row>
        <row r="444">
          <cell r="A444">
            <v>45751</v>
          </cell>
        </row>
        <row r="445">
          <cell r="A445">
            <v>45753</v>
          </cell>
        </row>
        <row r="446">
          <cell r="A446">
            <v>45754</v>
          </cell>
        </row>
        <row r="447">
          <cell r="A447">
            <v>45755</v>
          </cell>
        </row>
        <row r="448">
          <cell r="A448">
            <v>45756</v>
          </cell>
        </row>
        <row r="449">
          <cell r="A449">
            <v>45779</v>
          </cell>
        </row>
        <row r="450">
          <cell r="A450">
            <v>45780</v>
          </cell>
        </row>
        <row r="451">
          <cell r="A451">
            <v>45782</v>
          </cell>
        </row>
        <row r="452">
          <cell r="A452">
            <v>45783</v>
          </cell>
        </row>
        <row r="453">
          <cell r="A453">
            <v>45785</v>
          </cell>
        </row>
        <row r="454">
          <cell r="A454">
            <v>45786</v>
          </cell>
        </row>
        <row r="455">
          <cell r="A455">
            <v>45809</v>
          </cell>
        </row>
        <row r="456">
          <cell r="A456">
            <v>45810</v>
          </cell>
        </row>
        <row r="457">
          <cell r="A457">
            <v>45811</v>
          </cell>
        </row>
        <row r="458">
          <cell r="A458">
            <v>45813</v>
          </cell>
        </row>
        <row r="459">
          <cell r="A459">
            <v>45814</v>
          </cell>
        </row>
        <row r="460">
          <cell r="A460">
            <v>45816</v>
          </cell>
        </row>
        <row r="461">
          <cell r="A461">
            <v>45839</v>
          </cell>
        </row>
        <row r="462">
          <cell r="A462">
            <v>45840</v>
          </cell>
        </row>
        <row r="463">
          <cell r="A463">
            <v>45841</v>
          </cell>
        </row>
        <row r="464">
          <cell r="A464">
            <v>45842</v>
          </cell>
        </row>
        <row r="465">
          <cell r="A465">
            <v>45843</v>
          </cell>
        </row>
        <row r="466">
          <cell r="A466">
            <v>45845</v>
          </cell>
        </row>
        <row r="467">
          <cell r="A467">
            <v>45846</v>
          </cell>
        </row>
        <row r="468">
          <cell r="A468">
            <v>45870</v>
          </cell>
        </row>
        <row r="469">
          <cell r="A469">
            <v>45873</v>
          </cell>
        </row>
        <row r="470">
          <cell r="A470">
            <v>45874</v>
          </cell>
        </row>
        <row r="471">
          <cell r="A471">
            <v>45876</v>
          </cell>
        </row>
        <row r="472">
          <cell r="A472">
            <v>45877</v>
          </cell>
        </row>
        <row r="473">
          <cell r="A473">
            <v>45878</v>
          </cell>
        </row>
        <row r="474">
          <cell r="A474">
            <v>45901</v>
          </cell>
        </row>
        <row r="475">
          <cell r="A475">
            <v>45904</v>
          </cell>
        </row>
        <row r="476">
          <cell r="A476">
            <v>45905</v>
          </cell>
        </row>
        <row r="477">
          <cell r="A477">
            <v>45906</v>
          </cell>
        </row>
        <row r="478">
          <cell r="A478">
            <v>45907</v>
          </cell>
        </row>
        <row r="479">
          <cell r="A479">
            <v>45909</v>
          </cell>
        </row>
        <row r="480">
          <cell r="A480">
            <v>45931</v>
          </cell>
        </row>
        <row r="481">
          <cell r="A481">
            <v>45932</v>
          </cell>
        </row>
        <row r="482">
          <cell r="A482">
            <v>45933</v>
          </cell>
        </row>
        <row r="483">
          <cell r="A483">
            <v>45936</v>
          </cell>
        </row>
        <row r="484">
          <cell r="A484">
            <v>45937</v>
          </cell>
        </row>
        <row r="485">
          <cell r="A485">
            <v>45939</v>
          </cell>
        </row>
        <row r="486">
          <cell r="A486">
            <v>45963</v>
          </cell>
        </row>
        <row r="487">
          <cell r="A487">
            <v>45964</v>
          </cell>
        </row>
        <row r="488">
          <cell r="A488">
            <v>45965</v>
          </cell>
        </row>
        <row r="489">
          <cell r="A489">
            <v>45967</v>
          </cell>
        </row>
        <row r="490">
          <cell r="A490">
            <v>45968</v>
          </cell>
        </row>
        <row r="491">
          <cell r="A491">
            <v>45969</v>
          </cell>
        </row>
        <row r="492">
          <cell r="A492">
            <v>45970</v>
          </cell>
        </row>
        <row r="493">
          <cell r="A493">
            <v>45993</v>
          </cell>
        </row>
        <row r="494">
          <cell r="A494">
            <v>45994</v>
          </cell>
        </row>
        <row r="495">
          <cell r="A495">
            <v>45996</v>
          </cell>
        </row>
        <row r="496">
          <cell r="A496">
            <v>45997</v>
          </cell>
        </row>
        <row r="497">
          <cell r="A497">
            <v>45999</v>
          </cell>
        </row>
        <row r="498">
          <cell r="A498">
            <v>46000</v>
          </cell>
        </row>
        <row r="499">
          <cell r="A499" t="str">
            <v>01/13/2021</v>
          </cell>
        </row>
        <row r="500">
          <cell r="A500" t="str">
            <v>01/13/2022</v>
          </cell>
        </row>
        <row r="501">
          <cell r="A501" t="str">
            <v>01/13/2023</v>
          </cell>
        </row>
        <row r="502">
          <cell r="A502" t="str">
            <v>01/13/2025</v>
          </cell>
        </row>
        <row r="503">
          <cell r="A503" t="str">
            <v>01/14/2021</v>
          </cell>
        </row>
        <row r="504">
          <cell r="A504" t="str">
            <v>01/14/2022</v>
          </cell>
        </row>
        <row r="505">
          <cell r="A505" t="str">
            <v>01/14/2025</v>
          </cell>
        </row>
        <row r="506">
          <cell r="A506" t="str">
            <v>01/15/2021</v>
          </cell>
        </row>
        <row r="507">
          <cell r="A507" t="str">
            <v>01/15/2024</v>
          </cell>
        </row>
        <row r="508">
          <cell r="A508" t="str">
            <v>01/15/2025</v>
          </cell>
        </row>
        <row r="509">
          <cell r="A509" t="str">
            <v>01/16/2023</v>
          </cell>
        </row>
        <row r="510">
          <cell r="A510" t="str">
            <v>01/16/2024</v>
          </cell>
        </row>
        <row r="511">
          <cell r="A511" t="str">
            <v>01/16/2025</v>
          </cell>
        </row>
        <row r="512">
          <cell r="A512" t="str">
            <v>01/17/2022</v>
          </cell>
        </row>
        <row r="513">
          <cell r="A513" t="str">
            <v>01/17/2023</v>
          </cell>
        </row>
        <row r="514">
          <cell r="A514" t="str">
            <v>01/17/2024</v>
          </cell>
        </row>
        <row r="515">
          <cell r="A515" t="str">
            <v>01/17/2025</v>
          </cell>
        </row>
        <row r="516">
          <cell r="A516" t="str">
            <v>01/18/2021</v>
          </cell>
        </row>
        <row r="517">
          <cell r="A517" t="str">
            <v>01/18/2022</v>
          </cell>
        </row>
        <row r="518">
          <cell r="A518" t="str">
            <v>01/18/2023</v>
          </cell>
        </row>
        <row r="519">
          <cell r="A519" t="str">
            <v>01/18/2024</v>
          </cell>
        </row>
        <row r="520">
          <cell r="A520" t="str">
            <v>01/19/2021</v>
          </cell>
        </row>
        <row r="521">
          <cell r="A521" t="str">
            <v>01/19/2022</v>
          </cell>
        </row>
        <row r="522">
          <cell r="A522" t="str">
            <v>01/19/2023</v>
          </cell>
        </row>
        <row r="523">
          <cell r="A523" t="str">
            <v>01/19/2024</v>
          </cell>
        </row>
        <row r="524">
          <cell r="A524" t="str">
            <v>01/20/2021</v>
          </cell>
        </row>
        <row r="525">
          <cell r="A525" t="str">
            <v>01/20/2022</v>
          </cell>
        </row>
        <row r="526">
          <cell r="A526" t="str">
            <v>01/20/2023</v>
          </cell>
        </row>
        <row r="527">
          <cell r="A527" t="str">
            <v>01/20/2024</v>
          </cell>
        </row>
        <row r="528">
          <cell r="A528" t="str">
            <v>01/20/2025</v>
          </cell>
        </row>
        <row r="529">
          <cell r="A529" t="str">
            <v>01/21/2021</v>
          </cell>
        </row>
        <row r="530">
          <cell r="A530" t="str">
            <v>01/21/2022</v>
          </cell>
        </row>
        <row r="531">
          <cell r="A531" t="str">
            <v>01/21/2025</v>
          </cell>
        </row>
        <row r="532">
          <cell r="A532" t="str">
            <v>01/22/2021</v>
          </cell>
        </row>
        <row r="533">
          <cell r="A533" t="str">
            <v>01/22/2025</v>
          </cell>
        </row>
        <row r="534">
          <cell r="A534" t="str">
            <v>01/23/2023</v>
          </cell>
        </row>
        <row r="535">
          <cell r="A535" t="str">
            <v>01/23/2024</v>
          </cell>
        </row>
        <row r="536">
          <cell r="A536" t="str">
            <v>01/23/2025</v>
          </cell>
        </row>
        <row r="537">
          <cell r="A537" t="str">
            <v>01/24/2022</v>
          </cell>
        </row>
        <row r="538">
          <cell r="A538" t="str">
            <v>01/24/2023</v>
          </cell>
        </row>
        <row r="539">
          <cell r="A539" t="str">
            <v>01/24/2024</v>
          </cell>
        </row>
        <row r="540">
          <cell r="A540" t="str">
            <v>01/24/2025</v>
          </cell>
        </row>
        <row r="541">
          <cell r="A541" t="str">
            <v>01/25/2021</v>
          </cell>
        </row>
        <row r="542">
          <cell r="A542" t="str">
            <v>01/25/2022</v>
          </cell>
        </row>
        <row r="543">
          <cell r="A543" t="str">
            <v>01/25/2023</v>
          </cell>
        </row>
        <row r="544">
          <cell r="A544" t="str">
            <v>01/25/2024</v>
          </cell>
        </row>
        <row r="545">
          <cell r="A545" t="str">
            <v>01/27/2021</v>
          </cell>
        </row>
        <row r="546">
          <cell r="A546" t="str">
            <v>01/27/2022</v>
          </cell>
        </row>
        <row r="547">
          <cell r="A547" t="str">
            <v>01/27/2023</v>
          </cell>
        </row>
        <row r="548">
          <cell r="A548" t="str">
            <v>01/27/2025</v>
          </cell>
        </row>
        <row r="549">
          <cell r="A549" t="str">
            <v>01/28/2021</v>
          </cell>
        </row>
        <row r="550">
          <cell r="A550" t="str">
            <v>01/28/2022</v>
          </cell>
        </row>
        <row r="551">
          <cell r="A551" t="str">
            <v>01/28/2025</v>
          </cell>
        </row>
        <row r="552">
          <cell r="A552" t="str">
            <v>01/29/2021</v>
          </cell>
        </row>
        <row r="553">
          <cell r="A553" t="str">
            <v>01/29/2024</v>
          </cell>
        </row>
        <row r="554">
          <cell r="A554" t="str">
            <v>01/29/2025</v>
          </cell>
        </row>
        <row r="555">
          <cell r="A555" t="str">
            <v>01/30/2023</v>
          </cell>
        </row>
        <row r="556">
          <cell r="A556" t="str">
            <v>01/30/2024</v>
          </cell>
        </row>
        <row r="557">
          <cell r="A557" t="str">
            <v>01/30/2025</v>
          </cell>
        </row>
        <row r="558">
          <cell r="A558" t="str">
            <v>01/31/2022</v>
          </cell>
        </row>
        <row r="559">
          <cell r="A559" t="str">
            <v>01/31/2023</v>
          </cell>
        </row>
        <row r="560">
          <cell r="A560" t="str">
            <v>01/31/2024</v>
          </cell>
        </row>
        <row r="561">
          <cell r="A561" t="str">
            <v>01/31/2025</v>
          </cell>
        </row>
        <row r="562">
          <cell r="A562" t="str">
            <v>02/13/2023</v>
          </cell>
        </row>
        <row r="563">
          <cell r="A563" t="str">
            <v>02/13/2024</v>
          </cell>
        </row>
        <row r="564">
          <cell r="A564" t="str">
            <v>02/13/2025</v>
          </cell>
        </row>
        <row r="565">
          <cell r="A565" t="str">
            <v>02/14/2022</v>
          </cell>
        </row>
        <row r="566">
          <cell r="A566" t="str">
            <v>02/14/2023</v>
          </cell>
        </row>
        <row r="567">
          <cell r="A567" t="str">
            <v>02/14/2024</v>
          </cell>
        </row>
        <row r="568">
          <cell r="A568" t="str">
            <v>02/14/2025</v>
          </cell>
        </row>
        <row r="569">
          <cell r="A569" t="str">
            <v>02/15/2021</v>
          </cell>
        </row>
        <row r="570">
          <cell r="A570" t="str">
            <v>02/15/2022</v>
          </cell>
        </row>
        <row r="571">
          <cell r="A571" t="str">
            <v>02/15/2023</v>
          </cell>
        </row>
        <row r="572">
          <cell r="A572" t="str">
            <v>02/15/2024</v>
          </cell>
        </row>
        <row r="573">
          <cell r="A573" t="str">
            <v>02/16/2021</v>
          </cell>
        </row>
        <row r="574">
          <cell r="A574" t="str">
            <v>02/16/2022</v>
          </cell>
        </row>
        <row r="575">
          <cell r="A575" t="str">
            <v>02/16/2023</v>
          </cell>
        </row>
        <row r="576">
          <cell r="A576" t="str">
            <v>02/16/2024</v>
          </cell>
        </row>
        <row r="577">
          <cell r="A577" t="str">
            <v>02/17/2021</v>
          </cell>
        </row>
        <row r="578">
          <cell r="A578" t="str">
            <v>02/17/2022</v>
          </cell>
        </row>
        <row r="579">
          <cell r="A579" t="str">
            <v>02/17/2023</v>
          </cell>
        </row>
        <row r="580">
          <cell r="A580" t="str">
            <v>02/17/2025</v>
          </cell>
        </row>
        <row r="581">
          <cell r="A581" t="str">
            <v>02/18/2021</v>
          </cell>
        </row>
        <row r="582">
          <cell r="A582" t="str">
            <v>02/18/2022</v>
          </cell>
        </row>
        <row r="583">
          <cell r="A583" t="str">
            <v>02/18/2025</v>
          </cell>
        </row>
        <row r="584">
          <cell r="A584" t="str">
            <v>02/19/2021</v>
          </cell>
        </row>
        <row r="585">
          <cell r="A585" t="str">
            <v>02/19/2024</v>
          </cell>
        </row>
        <row r="586">
          <cell r="A586" t="str">
            <v>02/19/2025</v>
          </cell>
        </row>
        <row r="587">
          <cell r="A587" t="str">
            <v>02/20/2023</v>
          </cell>
        </row>
        <row r="588">
          <cell r="A588" t="str">
            <v>02/20/2024</v>
          </cell>
        </row>
        <row r="589">
          <cell r="A589" t="str">
            <v>02/20/2025</v>
          </cell>
        </row>
        <row r="590">
          <cell r="A590" t="str">
            <v>02/21/2022</v>
          </cell>
        </row>
        <row r="591">
          <cell r="A591" t="str">
            <v>02/21/2023</v>
          </cell>
        </row>
        <row r="592">
          <cell r="A592" t="str">
            <v>02/21/2024</v>
          </cell>
        </row>
        <row r="593">
          <cell r="A593" t="str">
            <v>02/21/2025</v>
          </cell>
        </row>
        <row r="594">
          <cell r="A594" t="str">
            <v>02/22/2021</v>
          </cell>
        </row>
        <row r="595">
          <cell r="A595" t="str">
            <v>02/22/2022</v>
          </cell>
        </row>
        <row r="596">
          <cell r="A596" t="str">
            <v>02/22/2023</v>
          </cell>
        </row>
        <row r="597">
          <cell r="A597" t="str">
            <v>02/22/2024</v>
          </cell>
        </row>
        <row r="598">
          <cell r="A598" t="str">
            <v>02/23/2021</v>
          </cell>
        </row>
        <row r="599">
          <cell r="A599" t="str">
            <v>02/23/2022</v>
          </cell>
        </row>
        <row r="600">
          <cell r="A600" t="str">
            <v>02/23/2023</v>
          </cell>
        </row>
        <row r="601">
          <cell r="A601" t="str">
            <v>02/23/2024</v>
          </cell>
        </row>
        <row r="602">
          <cell r="A602" t="str">
            <v>02/24/2021</v>
          </cell>
        </row>
        <row r="603">
          <cell r="A603" t="str">
            <v>02/24/2022</v>
          </cell>
        </row>
        <row r="604">
          <cell r="A604" t="str">
            <v>02/24/2023</v>
          </cell>
        </row>
        <row r="605">
          <cell r="A605" t="str">
            <v>02/24/2025</v>
          </cell>
        </row>
        <row r="606">
          <cell r="A606" t="str">
            <v>02/25/2021</v>
          </cell>
        </row>
        <row r="607">
          <cell r="A607" t="str">
            <v>02/25/2022</v>
          </cell>
        </row>
        <row r="608">
          <cell r="A608" t="str">
            <v>02/25/2025</v>
          </cell>
        </row>
        <row r="609">
          <cell r="A609" t="str">
            <v>02/26/2021</v>
          </cell>
        </row>
        <row r="610">
          <cell r="A610" t="str">
            <v>02/26/2024</v>
          </cell>
        </row>
        <row r="611">
          <cell r="A611" t="str">
            <v>02/27/2023</v>
          </cell>
        </row>
        <row r="612">
          <cell r="A612" t="str">
            <v>02/27/2024</v>
          </cell>
        </row>
        <row r="613">
          <cell r="A613" t="str">
            <v>02/27/2025</v>
          </cell>
        </row>
        <row r="614">
          <cell r="A614" t="str">
            <v>02/28/2022</v>
          </cell>
        </row>
        <row r="615">
          <cell r="A615" t="str">
            <v>02/28/2023</v>
          </cell>
        </row>
        <row r="616">
          <cell r="A616" t="str">
            <v>02/28/2024</v>
          </cell>
        </row>
        <row r="617">
          <cell r="A617" t="str">
            <v>02/28/2025</v>
          </cell>
        </row>
        <row r="618">
          <cell r="A618" t="str">
            <v>02/29/2024</v>
          </cell>
        </row>
        <row r="619">
          <cell r="A619" t="str">
            <v>03/13/2023</v>
          </cell>
        </row>
        <row r="620">
          <cell r="A620" t="str">
            <v>03/13/2024</v>
          </cell>
        </row>
        <row r="621">
          <cell r="A621" t="str">
            <v>03/13/2025</v>
          </cell>
        </row>
        <row r="622">
          <cell r="A622" t="str">
            <v>03/14/2022</v>
          </cell>
        </row>
        <row r="623">
          <cell r="A623" t="str">
            <v>03/14/2023</v>
          </cell>
        </row>
        <row r="624">
          <cell r="A624" t="str">
            <v>03/14/2024</v>
          </cell>
        </row>
        <row r="625">
          <cell r="A625" t="str">
            <v>03/15/2021</v>
          </cell>
        </row>
        <row r="626">
          <cell r="A626" t="str">
            <v>03/15/2022</v>
          </cell>
        </row>
        <row r="627">
          <cell r="A627" t="str">
            <v>03/15/2023</v>
          </cell>
        </row>
        <row r="628">
          <cell r="A628" t="str">
            <v>03/15/2024</v>
          </cell>
        </row>
        <row r="629">
          <cell r="A629" t="str">
            <v>03/16/2021</v>
          </cell>
        </row>
        <row r="630">
          <cell r="A630" t="str">
            <v>03/16/2022</v>
          </cell>
        </row>
        <row r="631">
          <cell r="A631" t="str">
            <v>03/16/2023</v>
          </cell>
        </row>
        <row r="632">
          <cell r="A632" t="str">
            <v>03/17/2021</v>
          </cell>
        </row>
        <row r="633">
          <cell r="A633" t="str">
            <v>03/17/2022</v>
          </cell>
        </row>
        <row r="634">
          <cell r="A634" t="str">
            <v>03/17/2023</v>
          </cell>
        </row>
        <row r="635">
          <cell r="A635" t="str">
            <v>03/17/2025</v>
          </cell>
        </row>
        <row r="636">
          <cell r="A636" t="str">
            <v>03/18/2021</v>
          </cell>
        </row>
        <row r="637">
          <cell r="A637" t="str">
            <v>03/18/2024</v>
          </cell>
        </row>
        <row r="638">
          <cell r="A638" t="str">
            <v>03/18/2025</v>
          </cell>
        </row>
        <row r="639">
          <cell r="A639" t="str">
            <v>03/19/2021</v>
          </cell>
        </row>
        <row r="640">
          <cell r="A640" t="str">
            <v>03/19/2024</v>
          </cell>
        </row>
        <row r="641">
          <cell r="A641" t="str">
            <v>03/19/2025</v>
          </cell>
        </row>
        <row r="642">
          <cell r="A642" t="str">
            <v>03/20/2023</v>
          </cell>
        </row>
        <row r="643">
          <cell r="A643" t="str">
            <v>03/20/2024</v>
          </cell>
        </row>
        <row r="644">
          <cell r="A644" t="str">
            <v>03/20/2025</v>
          </cell>
        </row>
        <row r="645">
          <cell r="A645" t="str">
            <v>03/21/2022</v>
          </cell>
        </row>
        <row r="646">
          <cell r="A646" t="str">
            <v>03/21/2023</v>
          </cell>
        </row>
        <row r="647">
          <cell r="A647" t="str">
            <v>03/21/2024</v>
          </cell>
        </row>
        <row r="648">
          <cell r="A648" t="str">
            <v>03/21/2025</v>
          </cell>
        </row>
        <row r="649">
          <cell r="A649" t="str">
            <v>03/22/2021</v>
          </cell>
        </row>
        <row r="650">
          <cell r="A650" t="str">
            <v>03/22/2022</v>
          </cell>
        </row>
        <row r="651">
          <cell r="A651" t="str">
            <v>03/22/2023</v>
          </cell>
        </row>
        <row r="652">
          <cell r="A652" t="str">
            <v>03/22/2024</v>
          </cell>
        </row>
        <row r="653">
          <cell r="A653" t="str">
            <v>03/23/2021</v>
          </cell>
        </row>
        <row r="654">
          <cell r="A654" t="str">
            <v>03/23/2022</v>
          </cell>
        </row>
        <row r="655">
          <cell r="A655" t="str">
            <v>03/23/2023</v>
          </cell>
        </row>
        <row r="656">
          <cell r="A656" t="str">
            <v>03/24/2021</v>
          </cell>
        </row>
        <row r="657">
          <cell r="A657" t="str">
            <v>03/24/2022</v>
          </cell>
        </row>
        <row r="658">
          <cell r="A658" t="str">
            <v>03/24/2023</v>
          </cell>
        </row>
        <row r="659">
          <cell r="A659" t="str">
            <v>03/24/2025</v>
          </cell>
        </row>
        <row r="660">
          <cell r="A660" t="str">
            <v>03/25/2021</v>
          </cell>
        </row>
        <row r="661">
          <cell r="A661" t="str">
            <v>03/25/2022</v>
          </cell>
        </row>
        <row r="662">
          <cell r="A662" t="str">
            <v>03/25/2025</v>
          </cell>
        </row>
        <row r="663">
          <cell r="A663" t="str">
            <v>03/26/2021</v>
          </cell>
        </row>
        <row r="664">
          <cell r="A664" t="str">
            <v>03/26/2024</v>
          </cell>
        </row>
        <row r="665">
          <cell r="A665" t="str">
            <v>03/26/2025</v>
          </cell>
        </row>
        <row r="666">
          <cell r="A666" t="str">
            <v>03/27/2023</v>
          </cell>
        </row>
        <row r="667">
          <cell r="A667" t="str">
            <v>03/27/2024</v>
          </cell>
        </row>
        <row r="668">
          <cell r="A668" t="str">
            <v>03/27/2025</v>
          </cell>
        </row>
        <row r="669">
          <cell r="A669" t="str">
            <v>03/28/2022</v>
          </cell>
        </row>
        <row r="670">
          <cell r="A670" t="str">
            <v>03/28/2023</v>
          </cell>
        </row>
        <row r="671">
          <cell r="A671" t="str">
            <v>03/28/2024</v>
          </cell>
        </row>
        <row r="672">
          <cell r="A672" t="str">
            <v>03/28/2025</v>
          </cell>
        </row>
        <row r="673">
          <cell r="A673" t="str">
            <v>03/29/2022</v>
          </cell>
        </row>
        <row r="674">
          <cell r="A674" t="str">
            <v>03/29/2023</v>
          </cell>
        </row>
        <row r="675">
          <cell r="A675" t="str">
            <v>03/30/2021</v>
          </cell>
        </row>
        <row r="676">
          <cell r="A676" t="str">
            <v>03/30/2022</v>
          </cell>
        </row>
        <row r="677">
          <cell r="A677" t="str">
            <v>03/31/2021</v>
          </cell>
        </row>
        <row r="678">
          <cell r="A678" t="str">
            <v>03/31/2022</v>
          </cell>
        </row>
        <row r="679">
          <cell r="A679" t="str">
            <v>03/31/2023</v>
          </cell>
        </row>
        <row r="680">
          <cell r="A680" t="str">
            <v>04/13/2021</v>
          </cell>
        </row>
        <row r="681">
          <cell r="A681" t="str">
            <v>04/13/2022</v>
          </cell>
        </row>
        <row r="682">
          <cell r="A682" t="str">
            <v>04/13/2023</v>
          </cell>
        </row>
        <row r="683">
          <cell r="A683" t="str">
            <v>04/15/2021</v>
          </cell>
        </row>
        <row r="684">
          <cell r="A684" t="str">
            <v>04/15/2024</v>
          </cell>
        </row>
        <row r="685">
          <cell r="A685" t="str">
            <v>04/15/2025</v>
          </cell>
        </row>
        <row r="686">
          <cell r="A686" t="str">
            <v>04/16/2021</v>
          </cell>
        </row>
        <row r="687">
          <cell r="A687" t="str">
            <v>04/16/2024</v>
          </cell>
        </row>
        <row r="688">
          <cell r="A688" t="str">
            <v>04/16/2025</v>
          </cell>
        </row>
        <row r="689">
          <cell r="A689" t="str">
            <v>04/17/2023</v>
          </cell>
        </row>
        <row r="690">
          <cell r="A690" t="str">
            <v>04/17/2025</v>
          </cell>
        </row>
        <row r="691">
          <cell r="A691" t="str">
            <v>04/18/2022</v>
          </cell>
        </row>
        <row r="692">
          <cell r="A692" t="str">
            <v>04/18/2023</v>
          </cell>
        </row>
        <row r="693">
          <cell r="A693" t="str">
            <v>04/18/2024</v>
          </cell>
        </row>
        <row r="694">
          <cell r="A694" t="str">
            <v>04/19/2021</v>
          </cell>
        </row>
        <row r="695">
          <cell r="A695" t="str">
            <v>04/19/2022</v>
          </cell>
        </row>
        <row r="696">
          <cell r="A696" t="str">
            <v>04/19/2023</v>
          </cell>
        </row>
        <row r="697">
          <cell r="A697" t="str">
            <v>04/19/2024</v>
          </cell>
        </row>
        <row r="698">
          <cell r="A698" t="str">
            <v>04/20/2021</v>
          </cell>
        </row>
        <row r="699">
          <cell r="A699" t="str">
            <v>04/20/2022</v>
          </cell>
        </row>
        <row r="700">
          <cell r="A700" t="str">
            <v>04/20/2023</v>
          </cell>
        </row>
        <row r="701">
          <cell r="A701" t="str">
            <v>04/21/2022</v>
          </cell>
        </row>
        <row r="702">
          <cell r="A702" t="str">
            <v>04/21/2023</v>
          </cell>
        </row>
        <row r="703">
          <cell r="A703" t="str">
            <v>04/21/2025</v>
          </cell>
        </row>
        <row r="704">
          <cell r="A704" t="str">
            <v>04/22/2021</v>
          </cell>
        </row>
        <row r="705">
          <cell r="A705" t="str">
            <v>04/22/2022</v>
          </cell>
        </row>
        <row r="706">
          <cell r="A706" t="str">
            <v>04/22/2024</v>
          </cell>
        </row>
        <row r="707">
          <cell r="A707" t="str">
            <v>04/22/2025</v>
          </cell>
        </row>
        <row r="708">
          <cell r="A708" t="str">
            <v>04/23/2021</v>
          </cell>
        </row>
        <row r="709">
          <cell r="A709" t="str">
            <v>04/23/2024</v>
          </cell>
        </row>
        <row r="710">
          <cell r="A710" t="str">
            <v>04/23/2025</v>
          </cell>
        </row>
        <row r="711">
          <cell r="A711" t="str">
            <v>04/24/2023</v>
          </cell>
        </row>
        <row r="712">
          <cell r="A712" t="str">
            <v>04/24/2024</v>
          </cell>
        </row>
        <row r="713">
          <cell r="A713" t="str">
            <v>04/24/2025</v>
          </cell>
        </row>
        <row r="714">
          <cell r="A714" t="str">
            <v>04/25/2022</v>
          </cell>
        </row>
        <row r="715">
          <cell r="A715" t="str">
            <v>04/25/2023</v>
          </cell>
        </row>
        <row r="716">
          <cell r="A716" t="str">
            <v>04/25/2024</v>
          </cell>
        </row>
        <row r="717">
          <cell r="A717" t="str">
            <v>04/25/2025</v>
          </cell>
        </row>
        <row r="718">
          <cell r="A718" t="str">
            <v>04/26/2021</v>
          </cell>
        </row>
        <row r="719">
          <cell r="A719" t="str">
            <v>04/26/2022</v>
          </cell>
        </row>
        <row r="720">
          <cell r="A720" t="str">
            <v>04/26/2023</v>
          </cell>
        </row>
        <row r="721">
          <cell r="A721" t="str">
            <v>04/26/2024</v>
          </cell>
        </row>
        <row r="722">
          <cell r="A722" t="str">
            <v>04/27/2021</v>
          </cell>
        </row>
        <row r="723">
          <cell r="A723" t="str">
            <v>04/27/2022</v>
          </cell>
        </row>
        <row r="724">
          <cell r="A724" t="str">
            <v>04/27/2023</v>
          </cell>
        </row>
        <row r="725">
          <cell r="A725" t="str">
            <v>04/28/2021</v>
          </cell>
        </row>
        <row r="726">
          <cell r="A726" t="str">
            <v>04/28/2022</v>
          </cell>
        </row>
        <row r="727">
          <cell r="A727" t="str">
            <v>04/28/2023</v>
          </cell>
        </row>
        <row r="728">
          <cell r="A728" t="str">
            <v>04/28/2025</v>
          </cell>
        </row>
        <row r="729">
          <cell r="A729" t="str">
            <v>04/29/2021</v>
          </cell>
        </row>
        <row r="730">
          <cell r="A730" t="str">
            <v>04/29/2022</v>
          </cell>
        </row>
        <row r="731">
          <cell r="A731" t="str">
            <v>04/29/2024</v>
          </cell>
        </row>
        <row r="732">
          <cell r="A732" t="str">
            <v>04/29/2025</v>
          </cell>
        </row>
        <row r="733">
          <cell r="A733" t="str">
            <v>04/30/2021</v>
          </cell>
        </row>
        <row r="734">
          <cell r="A734" t="str">
            <v>04/30/2024</v>
          </cell>
        </row>
        <row r="735">
          <cell r="A735" t="str">
            <v>04/30/2025</v>
          </cell>
        </row>
        <row r="736">
          <cell r="A736" t="str">
            <v>05/13/2022</v>
          </cell>
        </row>
        <row r="737">
          <cell r="A737" t="str">
            <v>05/13/2024</v>
          </cell>
        </row>
        <row r="738">
          <cell r="A738" t="str">
            <v>05/13/2025</v>
          </cell>
        </row>
        <row r="739">
          <cell r="A739" t="str">
            <v>05/14/2021</v>
          </cell>
        </row>
        <row r="740">
          <cell r="A740" t="str">
            <v>05/14/2024</v>
          </cell>
        </row>
        <row r="741">
          <cell r="A741" t="str">
            <v>05/14/2025</v>
          </cell>
        </row>
        <row r="742">
          <cell r="A742" t="str">
            <v>05/15/2023</v>
          </cell>
        </row>
        <row r="743">
          <cell r="A743" t="str">
            <v>05/15/2024</v>
          </cell>
        </row>
        <row r="744">
          <cell r="A744" t="str">
            <v>05/15/2025</v>
          </cell>
        </row>
        <row r="745">
          <cell r="A745" t="str">
            <v>05/16/2022</v>
          </cell>
        </row>
        <row r="746">
          <cell r="A746" t="str">
            <v>05/16/2023</v>
          </cell>
        </row>
        <row r="747">
          <cell r="A747" t="str">
            <v>05/16/2024</v>
          </cell>
        </row>
        <row r="748">
          <cell r="A748" t="str">
            <v>05/16/2025</v>
          </cell>
        </row>
        <row r="749">
          <cell r="A749" t="str">
            <v>05/17/2021</v>
          </cell>
        </row>
        <row r="750">
          <cell r="A750" t="str">
            <v>05/17/2022</v>
          </cell>
        </row>
        <row r="751">
          <cell r="A751" t="str">
            <v>05/17/2023</v>
          </cell>
        </row>
        <row r="752">
          <cell r="A752" t="str">
            <v>05/17/2024</v>
          </cell>
        </row>
        <row r="753">
          <cell r="A753" t="str">
            <v>05/18/2021</v>
          </cell>
        </row>
        <row r="754">
          <cell r="A754" t="str">
            <v>05/18/2022</v>
          </cell>
        </row>
        <row r="755">
          <cell r="A755" t="str">
            <v>05/18/2023</v>
          </cell>
        </row>
        <row r="756">
          <cell r="A756" t="str">
            <v>05/18/2024</v>
          </cell>
        </row>
        <row r="757">
          <cell r="A757" t="str">
            <v>05/19/2021</v>
          </cell>
        </row>
        <row r="758">
          <cell r="A758" t="str">
            <v>05/19/2022</v>
          </cell>
        </row>
        <row r="759">
          <cell r="A759" t="str">
            <v>05/19/2023</v>
          </cell>
        </row>
        <row r="760">
          <cell r="A760" t="str">
            <v>05/19/2025</v>
          </cell>
        </row>
        <row r="761">
          <cell r="A761" t="str">
            <v>05/20/2021</v>
          </cell>
        </row>
        <row r="762">
          <cell r="A762" t="str">
            <v>05/20/2022</v>
          </cell>
        </row>
        <row r="763">
          <cell r="A763" t="str">
            <v>05/20/2025</v>
          </cell>
        </row>
        <row r="764">
          <cell r="A764" t="str">
            <v>05/21/2021</v>
          </cell>
        </row>
        <row r="765">
          <cell r="A765" t="str">
            <v>05/21/2024</v>
          </cell>
        </row>
        <row r="766">
          <cell r="A766" t="str">
            <v>05/21/2025</v>
          </cell>
        </row>
        <row r="767">
          <cell r="A767" t="str">
            <v>05/22/2023</v>
          </cell>
        </row>
        <row r="768">
          <cell r="A768" t="str">
            <v>05/22/2024</v>
          </cell>
        </row>
        <row r="769">
          <cell r="A769" t="str">
            <v>05/22/2025</v>
          </cell>
        </row>
        <row r="770">
          <cell r="A770" t="str">
            <v>05/23/2022</v>
          </cell>
        </row>
        <row r="771">
          <cell r="A771" t="str">
            <v>05/23/2023</v>
          </cell>
        </row>
        <row r="772">
          <cell r="A772" t="str">
            <v>05/23/2024</v>
          </cell>
        </row>
        <row r="773">
          <cell r="A773" t="str">
            <v>05/23/2025</v>
          </cell>
        </row>
        <row r="774">
          <cell r="A774" t="str">
            <v>05/24/2021</v>
          </cell>
        </row>
        <row r="775">
          <cell r="A775" t="str">
            <v>05/24/2022</v>
          </cell>
        </row>
        <row r="776">
          <cell r="A776" t="str">
            <v>05/24/2023</v>
          </cell>
        </row>
        <row r="777">
          <cell r="A777" t="str">
            <v>05/24/2024</v>
          </cell>
        </row>
        <row r="778">
          <cell r="A778" t="str">
            <v>05/25/2021</v>
          </cell>
        </row>
        <row r="779">
          <cell r="A779" t="str">
            <v>05/25/2022</v>
          </cell>
        </row>
        <row r="780">
          <cell r="A780" t="str">
            <v>05/25/2023</v>
          </cell>
        </row>
        <row r="781">
          <cell r="A781" t="str">
            <v>05/26/2021</v>
          </cell>
        </row>
        <row r="782">
          <cell r="A782" t="str">
            <v>05/26/2022</v>
          </cell>
        </row>
        <row r="783">
          <cell r="A783" t="str">
            <v>05/26/2023</v>
          </cell>
        </row>
        <row r="784">
          <cell r="A784" t="str">
            <v>05/26/2025</v>
          </cell>
        </row>
        <row r="785">
          <cell r="A785" t="str">
            <v>05/27/2021</v>
          </cell>
        </row>
        <row r="786">
          <cell r="A786" t="str">
            <v>05/27/2022</v>
          </cell>
        </row>
        <row r="787">
          <cell r="A787" t="str">
            <v>05/27/2024</v>
          </cell>
        </row>
        <row r="788">
          <cell r="A788" t="str">
            <v>05/27/2025</v>
          </cell>
        </row>
        <row r="789">
          <cell r="A789" t="str">
            <v>05/28/2021</v>
          </cell>
        </row>
        <row r="790">
          <cell r="A790" t="str">
            <v>05/28/2024</v>
          </cell>
        </row>
        <row r="791">
          <cell r="A791" t="str">
            <v>05/28/2025</v>
          </cell>
        </row>
        <row r="792">
          <cell r="A792" t="str">
            <v>05/29/2023</v>
          </cell>
        </row>
        <row r="793">
          <cell r="A793" t="str">
            <v>05/29/2024</v>
          </cell>
        </row>
        <row r="794">
          <cell r="A794" t="str">
            <v>05/29/2025</v>
          </cell>
        </row>
        <row r="795">
          <cell r="A795" t="str">
            <v>05/30/2022</v>
          </cell>
        </row>
        <row r="796">
          <cell r="A796" t="str">
            <v>05/30/2023</v>
          </cell>
        </row>
        <row r="797">
          <cell r="A797" t="str">
            <v>05/30/2024</v>
          </cell>
        </row>
        <row r="798">
          <cell r="A798" t="str">
            <v>05/30/2025</v>
          </cell>
        </row>
        <row r="799">
          <cell r="A799" t="str">
            <v>05/31/2021</v>
          </cell>
        </row>
        <row r="800">
          <cell r="A800" t="str">
            <v>05/31/2022</v>
          </cell>
        </row>
        <row r="801">
          <cell r="A801" t="str">
            <v>05/31/2023</v>
          </cell>
        </row>
        <row r="802">
          <cell r="A802" t="str">
            <v>05/31/2024</v>
          </cell>
        </row>
        <row r="803">
          <cell r="A803" t="str">
            <v>06/13/2022</v>
          </cell>
        </row>
        <row r="804">
          <cell r="A804" t="str">
            <v>06/13/2023</v>
          </cell>
        </row>
        <row r="805">
          <cell r="A805" t="str">
            <v>06/13/2024</v>
          </cell>
        </row>
        <row r="806">
          <cell r="A806" t="str">
            <v>06/13/2025</v>
          </cell>
        </row>
        <row r="807">
          <cell r="A807" t="str">
            <v>06/14/2021</v>
          </cell>
        </row>
        <row r="808">
          <cell r="A808" t="str">
            <v>06/14/2022</v>
          </cell>
        </row>
        <row r="809">
          <cell r="A809" t="str">
            <v>06/14/2023</v>
          </cell>
        </row>
        <row r="810">
          <cell r="A810" t="str">
            <v>06/14/2024</v>
          </cell>
        </row>
        <row r="811">
          <cell r="A811" t="str">
            <v>06/15/2021</v>
          </cell>
        </row>
        <row r="812">
          <cell r="A812" t="str">
            <v>06/15/2022</v>
          </cell>
        </row>
        <row r="813">
          <cell r="A813" t="str">
            <v>06/15/2023</v>
          </cell>
        </row>
        <row r="814">
          <cell r="A814" t="str">
            <v>06/16/2021</v>
          </cell>
        </row>
        <row r="815">
          <cell r="A815" t="str">
            <v>06/16/2022</v>
          </cell>
        </row>
        <row r="816">
          <cell r="A816" t="str">
            <v>06/16/2023</v>
          </cell>
        </row>
        <row r="817">
          <cell r="A817" t="str">
            <v>06/16/2025</v>
          </cell>
        </row>
        <row r="818">
          <cell r="A818" t="str">
            <v>06/17/2021</v>
          </cell>
        </row>
        <row r="819">
          <cell r="A819" t="str">
            <v>06/17/2022</v>
          </cell>
        </row>
        <row r="820">
          <cell r="A820" t="str">
            <v>06/17/2025</v>
          </cell>
        </row>
        <row r="821">
          <cell r="A821" t="str">
            <v>06/18/2021</v>
          </cell>
        </row>
        <row r="822">
          <cell r="A822" t="str">
            <v>06/18/2024</v>
          </cell>
        </row>
        <row r="823">
          <cell r="A823" t="str">
            <v>06/18/2025</v>
          </cell>
        </row>
        <row r="824">
          <cell r="A824" t="str">
            <v>06/19/2023</v>
          </cell>
        </row>
        <row r="825">
          <cell r="A825" t="str">
            <v>06/19/2024</v>
          </cell>
        </row>
        <row r="826">
          <cell r="A826" t="str">
            <v>06/19/2025</v>
          </cell>
        </row>
        <row r="827">
          <cell r="A827" t="str">
            <v>06/20/2022</v>
          </cell>
        </row>
        <row r="828">
          <cell r="A828" t="str">
            <v>06/20/2023</v>
          </cell>
        </row>
        <row r="829">
          <cell r="A829" t="str">
            <v>06/20/2024</v>
          </cell>
        </row>
        <row r="830">
          <cell r="A830" t="str">
            <v>06/20/2025</v>
          </cell>
        </row>
        <row r="831">
          <cell r="A831" t="str">
            <v>06/21/2021</v>
          </cell>
        </row>
        <row r="832">
          <cell r="A832" t="str">
            <v>06/21/2022</v>
          </cell>
        </row>
        <row r="833">
          <cell r="A833" t="str">
            <v>06/21/2023</v>
          </cell>
        </row>
        <row r="834">
          <cell r="A834" t="str">
            <v>06/21/2024</v>
          </cell>
        </row>
        <row r="835">
          <cell r="A835" t="str">
            <v>06/22/2021</v>
          </cell>
        </row>
        <row r="836">
          <cell r="A836" t="str">
            <v>06/22/2022</v>
          </cell>
        </row>
        <row r="837">
          <cell r="A837" t="str">
            <v>06/22/2023</v>
          </cell>
        </row>
        <row r="838">
          <cell r="A838" t="str">
            <v>06/23/2021</v>
          </cell>
        </row>
        <row r="839">
          <cell r="A839" t="str">
            <v>06/23/2022</v>
          </cell>
        </row>
        <row r="840">
          <cell r="A840" t="str">
            <v>06/23/2023</v>
          </cell>
        </row>
        <row r="841">
          <cell r="A841" t="str">
            <v>06/23/2025</v>
          </cell>
        </row>
        <row r="842">
          <cell r="A842" t="str">
            <v>06/24/2021</v>
          </cell>
        </row>
        <row r="843">
          <cell r="A843" t="str">
            <v>06/24/2022</v>
          </cell>
        </row>
        <row r="844">
          <cell r="A844" t="str">
            <v>06/24/2024</v>
          </cell>
        </row>
        <row r="845">
          <cell r="A845" t="str">
            <v>06/24/2025</v>
          </cell>
        </row>
        <row r="846">
          <cell r="A846" t="str">
            <v>06/25/2021</v>
          </cell>
        </row>
        <row r="847">
          <cell r="A847" t="str">
            <v>06/25/2024</v>
          </cell>
        </row>
        <row r="848">
          <cell r="A848" t="str">
            <v>06/25/2025</v>
          </cell>
        </row>
        <row r="849">
          <cell r="A849" t="str">
            <v>06/26/2023</v>
          </cell>
        </row>
        <row r="850">
          <cell r="A850" t="str">
            <v>06/26/2024</v>
          </cell>
        </row>
        <row r="851">
          <cell r="A851" t="str">
            <v>06/26/2025</v>
          </cell>
        </row>
        <row r="852">
          <cell r="A852" t="str">
            <v>06/27/2022</v>
          </cell>
        </row>
        <row r="853">
          <cell r="A853" t="str">
            <v>06/27/2023</v>
          </cell>
        </row>
        <row r="854">
          <cell r="A854" t="str">
            <v>06/27/2024</v>
          </cell>
        </row>
        <row r="855">
          <cell r="A855" t="str">
            <v>06/27/2025</v>
          </cell>
        </row>
        <row r="856">
          <cell r="A856" t="str">
            <v>06/28/2021</v>
          </cell>
        </row>
        <row r="857">
          <cell r="A857" t="str">
            <v>06/28/2022</v>
          </cell>
        </row>
        <row r="858">
          <cell r="A858" t="str">
            <v>06/28/2023</v>
          </cell>
        </row>
        <row r="859">
          <cell r="A859" t="str">
            <v>06/28/2024</v>
          </cell>
        </row>
        <row r="860">
          <cell r="A860" t="str">
            <v>06/29/2021</v>
          </cell>
        </row>
        <row r="861">
          <cell r="A861" t="str">
            <v>06/29/2022</v>
          </cell>
        </row>
        <row r="862">
          <cell r="A862" t="str">
            <v>06/30/2021</v>
          </cell>
        </row>
        <row r="863">
          <cell r="A863" t="str">
            <v>06/30/2022</v>
          </cell>
        </row>
        <row r="864">
          <cell r="A864" t="str">
            <v>06/30/2023</v>
          </cell>
        </row>
        <row r="865">
          <cell r="A865" t="str">
            <v>06/30/2025</v>
          </cell>
        </row>
        <row r="866">
          <cell r="A866" t="str">
            <v>07/13/2021</v>
          </cell>
        </row>
        <row r="867">
          <cell r="A867" t="str">
            <v>07/13/2022</v>
          </cell>
        </row>
        <row r="868">
          <cell r="A868" t="str">
            <v>07/13/2023</v>
          </cell>
        </row>
        <row r="869">
          <cell r="A869" t="str">
            <v>07/14/2021</v>
          </cell>
        </row>
        <row r="870">
          <cell r="A870" t="str">
            <v>07/14/2022</v>
          </cell>
        </row>
        <row r="871">
          <cell r="A871" t="str">
            <v>07/14/2023</v>
          </cell>
        </row>
        <row r="872">
          <cell r="A872" t="str">
            <v>07/14/2025</v>
          </cell>
        </row>
        <row r="873">
          <cell r="A873" t="str">
            <v>07/15/2021</v>
          </cell>
        </row>
        <row r="874">
          <cell r="A874" t="str">
            <v>07/15/2022</v>
          </cell>
        </row>
        <row r="875">
          <cell r="A875" t="str">
            <v>07/15/2024</v>
          </cell>
        </row>
        <row r="876">
          <cell r="A876" t="str">
            <v>07/15/2025</v>
          </cell>
        </row>
        <row r="877">
          <cell r="A877" t="str">
            <v>07/16/2021</v>
          </cell>
        </row>
        <row r="878">
          <cell r="A878" t="str">
            <v>07/16/2024</v>
          </cell>
        </row>
        <row r="879">
          <cell r="A879" t="str">
            <v>07/16/2025</v>
          </cell>
        </row>
        <row r="880">
          <cell r="A880" t="str">
            <v>07/17/2023</v>
          </cell>
        </row>
        <row r="881">
          <cell r="A881" t="str">
            <v>07/17/2025</v>
          </cell>
        </row>
        <row r="882">
          <cell r="A882" t="str">
            <v>07/18/2022</v>
          </cell>
        </row>
        <row r="883">
          <cell r="A883" t="str">
            <v>07/18/2023</v>
          </cell>
        </row>
        <row r="884">
          <cell r="A884" t="str">
            <v>07/18/2024</v>
          </cell>
        </row>
        <row r="885">
          <cell r="A885" t="str">
            <v>07/18/2025</v>
          </cell>
        </row>
        <row r="886">
          <cell r="A886" t="str">
            <v>07/19/2021</v>
          </cell>
        </row>
        <row r="887">
          <cell r="A887" t="str">
            <v>07/19/2022</v>
          </cell>
        </row>
        <row r="888">
          <cell r="A888" t="str">
            <v>07/19/2023</v>
          </cell>
        </row>
        <row r="889">
          <cell r="A889" t="str">
            <v>07/19/2024</v>
          </cell>
        </row>
        <row r="890">
          <cell r="A890" t="str">
            <v>07/20/2021</v>
          </cell>
        </row>
        <row r="891">
          <cell r="A891" t="str">
            <v>07/20/2022</v>
          </cell>
        </row>
        <row r="892">
          <cell r="A892" t="str">
            <v>07/20/2023</v>
          </cell>
        </row>
        <row r="893">
          <cell r="A893" t="str">
            <v>07/21/2022</v>
          </cell>
        </row>
        <row r="894">
          <cell r="A894" t="str">
            <v>07/21/2023</v>
          </cell>
        </row>
        <row r="895">
          <cell r="A895" t="str">
            <v>07/21/2025</v>
          </cell>
        </row>
        <row r="896">
          <cell r="A896" t="str">
            <v>07/22/2021</v>
          </cell>
        </row>
        <row r="897">
          <cell r="A897" t="str">
            <v>07/22/2022</v>
          </cell>
        </row>
        <row r="898">
          <cell r="A898" t="str">
            <v>07/22/2024</v>
          </cell>
        </row>
        <row r="899">
          <cell r="A899" t="str">
            <v>07/22/2025</v>
          </cell>
        </row>
        <row r="900">
          <cell r="A900" t="str">
            <v>07/23/2021</v>
          </cell>
        </row>
        <row r="901">
          <cell r="A901" t="str">
            <v>07/23/2024</v>
          </cell>
        </row>
        <row r="902">
          <cell r="A902" t="str">
            <v>07/23/2025</v>
          </cell>
        </row>
        <row r="903">
          <cell r="A903" t="str">
            <v>07/24/2023</v>
          </cell>
        </row>
        <row r="904">
          <cell r="A904" t="str">
            <v>07/24/2024</v>
          </cell>
        </row>
        <row r="905">
          <cell r="A905" t="str">
            <v>07/24/2025</v>
          </cell>
        </row>
        <row r="906">
          <cell r="A906" t="str">
            <v>07/25/2022</v>
          </cell>
        </row>
        <row r="907">
          <cell r="A907" t="str">
            <v>07/25/2023</v>
          </cell>
        </row>
        <row r="908">
          <cell r="A908" t="str">
            <v>07/25/2024</v>
          </cell>
        </row>
        <row r="909">
          <cell r="A909" t="str">
            <v>07/25/2025</v>
          </cell>
        </row>
        <row r="910">
          <cell r="A910" t="str">
            <v>07/26/2021</v>
          </cell>
        </row>
        <row r="911">
          <cell r="A911" t="str">
            <v>07/26/2022</v>
          </cell>
        </row>
        <row r="912">
          <cell r="A912" t="str">
            <v>07/26/2023</v>
          </cell>
        </row>
        <row r="913">
          <cell r="A913" t="str">
            <v>07/26/2024</v>
          </cell>
        </row>
        <row r="914">
          <cell r="A914" t="str">
            <v>07/27/2021</v>
          </cell>
        </row>
        <row r="915">
          <cell r="A915" t="str">
            <v>07/27/2022</v>
          </cell>
        </row>
        <row r="916">
          <cell r="A916" t="str">
            <v>07/27/2023</v>
          </cell>
        </row>
        <row r="917">
          <cell r="A917" t="str">
            <v>07/28/2021</v>
          </cell>
        </row>
        <row r="918">
          <cell r="A918" t="str">
            <v>07/28/2022</v>
          </cell>
        </row>
        <row r="919">
          <cell r="A919" t="str">
            <v>07/28/2023</v>
          </cell>
        </row>
        <row r="920">
          <cell r="A920" t="str">
            <v>07/28/2025</v>
          </cell>
        </row>
        <row r="921">
          <cell r="A921" t="str">
            <v>07/29/2021</v>
          </cell>
        </row>
        <row r="922">
          <cell r="A922" t="str">
            <v>07/29/2022</v>
          </cell>
        </row>
        <row r="923">
          <cell r="A923" t="str">
            <v>07/29/2024</v>
          </cell>
        </row>
        <row r="924">
          <cell r="A924" t="str">
            <v>07/29/2025</v>
          </cell>
        </row>
        <row r="925">
          <cell r="A925" t="str">
            <v>07/30/2021</v>
          </cell>
        </row>
        <row r="926">
          <cell r="A926" t="str">
            <v>07/30/2024</v>
          </cell>
        </row>
        <row r="927">
          <cell r="A927" t="str">
            <v>07/30/2025</v>
          </cell>
        </row>
        <row r="928">
          <cell r="A928" t="str">
            <v>07/31/2023</v>
          </cell>
        </row>
        <row r="929">
          <cell r="A929" t="str">
            <v>07/31/2024</v>
          </cell>
        </row>
        <row r="930">
          <cell r="A930" t="str">
            <v>07/31/2025</v>
          </cell>
        </row>
        <row r="931">
          <cell r="A931" t="str">
            <v>08/13/2021</v>
          </cell>
        </row>
        <row r="932">
          <cell r="A932" t="str">
            <v>08/13/2024</v>
          </cell>
        </row>
        <row r="933">
          <cell r="A933" t="str">
            <v>08/13/2025</v>
          </cell>
        </row>
        <row r="934">
          <cell r="A934" t="str">
            <v>08/14/2023</v>
          </cell>
        </row>
        <row r="935">
          <cell r="A935" t="str">
            <v>08/14/2024</v>
          </cell>
        </row>
        <row r="936">
          <cell r="A936" t="str">
            <v>08/14/2025</v>
          </cell>
        </row>
        <row r="937">
          <cell r="A937" t="str">
            <v>08/16/2021</v>
          </cell>
        </row>
        <row r="938">
          <cell r="A938" t="str">
            <v>08/16/2022</v>
          </cell>
        </row>
        <row r="939">
          <cell r="A939" t="str">
            <v>08/16/2023</v>
          </cell>
        </row>
        <row r="940">
          <cell r="A940" t="str">
            <v>08/16/2024</v>
          </cell>
        </row>
        <row r="941">
          <cell r="A941" t="str">
            <v>08/17/2021</v>
          </cell>
        </row>
        <row r="942">
          <cell r="A942" t="str">
            <v>08/17/2022</v>
          </cell>
        </row>
        <row r="943">
          <cell r="A943" t="str">
            <v>08/17/2023</v>
          </cell>
        </row>
        <row r="944">
          <cell r="A944" t="str">
            <v>08/18/2021</v>
          </cell>
        </row>
        <row r="945">
          <cell r="A945" t="str">
            <v>08/18/2022</v>
          </cell>
        </row>
        <row r="946">
          <cell r="A946" t="str">
            <v>08/18/2023</v>
          </cell>
        </row>
        <row r="947">
          <cell r="A947" t="str">
            <v>08/18/2025</v>
          </cell>
        </row>
        <row r="948">
          <cell r="A948" t="str">
            <v>08/19/2022</v>
          </cell>
        </row>
        <row r="949">
          <cell r="A949" t="str">
            <v>08/19/2024</v>
          </cell>
        </row>
        <row r="950">
          <cell r="A950" t="str">
            <v>08/19/2025</v>
          </cell>
        </row>
        <row r="951">
          <cell r="A951" t="str">
            <v>08/20/2021</v>
          </cell>
        </row>
        <row r="952">
          <cell r="A952" t="str">
            <v>08/20/2024</v>
          </cell>
        </row>
        <row r="953">
          <cell r="A953" t="str">
            <v>08/20/2025</v>
          </cell>
        </row>
        <row r="954">
          <cell r="A954" t="str">
            <v>08/21/2023</v>
          </cell>
        </row>
        <row r="955">
          <cell r="A955" t="str">
            <v>08/21/2024</v>
          </cell>
        </row>
        <row r="956">
          <cell r="A956" t="str">
            <v>08/21/2025</v>
          </cell>
        </row>
        <row r="957">
          <cell r="A957" t="str">
            <v>08/22/2022</v>
          </cell>
        </row>
        <row r="958">
          <cell r="A958" t="str">
            <v>08/22/2023</v>
          </cell>
        </row>
        <row r="959">
          <cell r="A959" t="str">
            <v>08/22/2024</v>
          </cell>
        </row>
        <row r="960">
          <cell r="A960" t="str">
            <v>08/22/2025</v>
          </cell>
        </row>
        <row r="961">
          <cell r="A961" t="str">
            <v>08/23/2021</v>
          </cell>
        </row>
        <row r="962">
          <cell r="A962" t="str">
            <v>08/23/2022</v>
          </cell>
        </row>
        <row r="963">
          <cell r="A963" t="str">
            <v>08/23/2023</v>
          </cell>
        </row>
        <row r="964">
          <cell r="A964" t="str">
            <v>08/23/2024</v>
          </cell>
        </row>
        <row r="965">
          <cell r="A965" t="str">
            <v>08/24/2021</v>
          </cell>
        </row>
        <row r="966">
          <cell r="A966" t="str">
            <v>08/24/2022</v>
          </cell>
        </row>
        <row r="967">
          <cell r="A967" t="str">
            <v>08/24/2023</v>
          </cell>
        </row>
        <row r="968">
          <cell r="A968" t="str">
            <v>08/25/2021</v>
          </cell>
        </row>
        <row r="969">
          <cell r="A969" t="str">
            <v>08/25/2022</v>
          </cell>
        </row>
        <row r="970">
          <cell r="A970" t="str">
            <v>08/25/2023</v>
          </cell>
        </row>
        <row r="971">
          <cell r="A971" t="str">
            <v>08/25/2025</v>
          </cell>
        </row>
        <row r="972">
          <cell r="A972" t="str">
            <v>08/26/2021</v>
          </cell>
        </row>
        <row r="973">
          <cell r="A973" t="str">
            <v>08/26/2022</v>
          </cell>
        </row>
        <row r="974">
          <cell r="A974" t="str">
            <v>08/26/2024</v>
          </cell>
        </row>
        <row r="975">
          <cell r="A975" t="str">
            <v>08/26/2025</v>
          </cell>
        </row>
        <row r="976">
          <cell r="A976" t="str">
            <v>08/27/2021</v>
          </cell>
        </row>
        <row r="977">
          <cell r="A977" t="str">
            <v>08/27/2024</v>
          </cell>
        </row>
        <row r="978">
          <cell r="A978" t="str">
            <v>08/28/2023</v>
          </cell>
        </row>
        <row r="979">
          <cell r="A979" t="str">
            <v>08/28/2024</v>
          </cell>
        </row>
        <row r="980">
          <cell r="A980" t="str">
            <v>08/28/2025</v>
          </cell>
        </row>
        <row r="981">
          <cell r="A981" t="str">
            <v>08/29/2022</v>
          </cell>
        </row>
        <row r="982">
          <cell r="A982" t="str">
            <v>08/29/2023</v>
          </cell>
        </row>
        <row r="983">
          <cell r="A983" t="str">
            <v>08/29/2024</v>
          </cell>
        </row>
        <row r="984">
          <cell r="A984" t="str">
            <v>08/29/2025</v>
          </cell>
        </row>
        <row r="985">
          <cell r="A985" t="str">
            <v>08/30/2021</v>
          </cell>
        </row>
        <row r="986">
          <cell r="A986" t="str">
            <v>08/30/2022</v>
          </cell>
        </row>
        <row r="987">
          <cell r="A987" t="str">
            <v>08/30/2023</v>
          </cell>
        </row>
        <row r="988">
          <cell r="A988" t="str">
            <v>08/30/2024</v>
          </cell>
        </row>
        <row r="989">
          <cell r="A989" t="str">
            <v>08/31/2021</v>
          </cell>
        </row>
        <row r="990">
          <cell r="A990" t="str">
            <v>08/31/2023</v>
          </cell>
        </row>
        <row r="991">
          <cell r="A991" t="str">
            <v>09/13/2021</v>
          </cell>
        </row>
        <row r="992">
          <cell r="A992" t="str">
            <v>09/13/2022</v>
          </cell>
        </row>
        <row r="993">
          <cell r="A993" t="str">
            <v>09/13/2023</v>
          </cell>
        </row>
        <row r="994">
          <cell r="A994" t="str">
            <v>09/13/2024</v>
          </cell>
        </row>
        <row r="995">
          <cell r="A995" t="str">
            <v>09/14/2021</v>
          </cell>
        </row>
        <row r="996">
          <cell r="A996" t="str">
            <v>09/14/2022</v>
          </cell>
        </row>
        <row r="997">
          <cell r="A997" t="str">
            <v>09/14/2023</v>
          </cell>
        </row>
        <row r="998">
          <cell r="A998" t="str">
            <v>09/15/2021</v>
          </cell>
        </row>
        <row r="999">
          <cell r="A999" t="str">
            <v>09/15/2022</v>
          </cell>
        </row>
        <row r="1000">
          <cell r="A1000" t="str">
            <v>09/15/2023</v>
          </cell>
        </row>
        <row r="1001">
          <cell r="A1001" t="str">
            <v>09/15/2025</v>
          </cell>
        </row>
        <row r="1002">
          <cell r="A1002" t="str">
            <v>09/16/2021</v>
          </cell>
        </row>
        <row r="1003">
          <cell r="A1003" t="str">
            <v>09/16/2022</v>
          </cell>
        </row>
        <row r="1004">
          <cell r="A1004" t="str">
            <v>09/16/2024</v>
          </cell>
        </row>
        <row r="1005">
          <cell r="A1005" t="str">
            <v>09/16/2025</v>
          </cell>
        </row>
        <row r="1006">
          <cell r="A1006" t="str">
            <v>09/17/2021</v>
          </cell>
        </row>
        <row r="1007">
          <cell r="A1007" t="str">
            <v>09/17/2024</v>
          </cell>
        </row>
        <row r="1008">
          <cell r="A1008" t="str">
            <v>09/17/2025</v>
          </cell>
        </row>
        <row r="1009">
          <cell r="A1009" t="str">
            <v>09/18/2023</v>
          </cell>
        </row>
        <row r="1010">
          <cell r="A1010" t="str">
            <v>09/18/2024</v>
          </cell>
        </row>
        <row r="1011">
          <cell r="A1011" t="str">
            <v>09/18/2025</v>
          </cell>
        </row>
        <row r="1012">
          <cell r="A1012" t="str">
            <v>09/19/2022</v>
          </cell>
        </row>
        <row r="1013">
          <cell r="A1013" t="str">
            <v>09/19/2024</v>
          </cell>
        </row>
        <row r="1014">
          <cell r="A1014" t="str">
            <v>09/19/2025</v>
          </cell>
        </row>
        <row r="1015">
          <cell r="A1015" t="str">
            <v>09/20/2021</v>
          </cell>
        </row>
        <row r="1016">
          <cell r="A1016" t="str">
            <v>09/20/2022</v>
          </cell>
        </row>
        <row r="1017">
          <cell r="A1017" t="str">
            <v>09/20/2023</v>
          </cell>
        </row>
        <row r="1018">
          <cell r="A1018" t="str">
            <v>09/20/2024</v>
          </cell>
        </row>
        <row r="1019">
          <cell r="A1019" t="str">
            <v>09/21/2021</v>
          </cell>
        </row>
        <row r="1020">
          <cell r="A1020" t="str">
            <v>09/21/2022</v>
          </cell>
        </row>
        <row r="1021">
          <cell r="A1021" t="str">
            <v>09/21/2023</v>
          </cell>
        </row>
        <row r="1022">
          <cell r="A1022" t="str">
            <v>09/22/2021</v>
          </cell>
        </row>
        <row r="1023">
          <cell r="A1023" t="str">
            <v>09/22/2022</v>
          </cell>
        </row>
        <row r="1024">
          <cell r="A1024" t="str">
            <v>09/22/2023</v>
          </cell>
        </row>
        <row r="1025">
          <cell r="A1025" t="str">
            <v>09/22/2025</v>
          </cell>
        </row>
        <row r="1026">
          <cell r="A1026" t="str">
            <v>09/23/2021</v>
          </cell>
        </row>
        <row r="1027">
          <cell r="A1027" t="str">
            <v>09/23/2022</v>
          </cell>
        </row>
        <row r="1028">
          <cell r="A1028" t="str">
            <v>09/23/2024</v>
          </cell>
        </row>
        <row r="1029">
          <cell r="A1029" t="str">
            <v>09/23/2025</v>
          </cell>
        </row>
        <row r="1030">
          <cell r="A1030" t="str">
            <v>09/24/2021</v>
          </cell>
        </row>
        <row r="1031">
          <cell r="A1031" t="str">
            <v>09/24/2024</v>
          </cell>
        </row>
        <row r="1032">
          <cell r="A1032" t="str">
            <v>09/24/2025</v>
          </cell>
        </row>
        <row r="1033">
          <cell r="A1033" t="str">
            <v>09/25/2023</v>
          </cell>
        </row>
        <row r="1034">
          <cell r="A1034" t="str">
            <v>09/25/2024</v>
          </cell>
        </row>
        <row r="1035">
          <cell r="A1035" t="str">
            <v>09/25/2025</v>
          </cell>
        </row>
        <row r="1036">
          <cell r="A1036" t="str">
            <v>09/26/2022</v>
          </cell>
        </row>
        <row r="1037">
          <cell r="A1037" t="str">
            <v>09/26/2023</v>
          </cell>
        </row>
        <row r="1038">
          <cell r="A1038" t="str">
            <v>09/26/2024</v>
          </cell>
        </row>
        <row r="1039">
          <cell r="A1039" t="str">
            <v>09/26/2025</v>
          </cell>
        </row>
        <row r="1040">
          <cell r="A1040" t="str">
            <v>09/27/2021</v>
          </cell>
        </row>
        <row r="1041">
          <cell r="A1041" t="str">
            <v>09/27/2022</v>
          </cell>
        </row>
        <row r="1042">
          <cell r="A1042" t="str">
            <v>09/27/2023</v>
          </cell>
        </row>
        <row r="1043">
          <cell r="A1043" t="str">
            <v>09/27/2024</v>
          </cell>
        </row>
        <row r="1044">
          <cell r="A1044" t="str">
            <v>09/28/2021</v>
          </cell>
        </row>
        <row r="1045">
          <cell r="A1045" t="str">
            <v>09/28/2022</v>
          </cell>
        </row>
        <row r="1046">
          <cell r="A1046" t="str">
            <v>09/28/2023</v>
          </cell>
        </row>
        <row r="1047">
          <cell r="A1047" t="str">
            <v>09/29/2020</v>
          </cell>
        </row>
        <row r="1048">
          <cell r="A1048" t="str">
            <v>09/29/2021</v>
          </cell>
        </row>
        <row r="1049">
          <cell r="A1049" t="str">
            <v>09/29/2022</v>
          </cell>
        </row>
        <row r="1050">
          <cell r="A1050" t="str">
            <v>09/29/2023</v>
          </cell>
        </row>
        <row r="1051">
          <cell r="A1051" t="str">
            <v>09/29/2025</v>
          </cell>
        </row>
        <row r="1052">
          <cell r="A1052" t="str">
            <v>09/30/2020</v>
          </cell>
        </row>
        <row r="1053">
          <cell r="A1053" t="str">
            <v>09/30/2021</v>
          </cell>
        </row>
        <row r="1054">
          <cell r="A1054" t="str">
            <v>09/30/2022</v>
          </cell>
        </row>
        <row r="1055">
          <cell r="A1055" t="str">
            <v>09/30/2024</v>
          </cell>
        </row>
        <row r="1056">
          <cell r="A1056" t="str">
            <v>10/13/2020</v>
          </cell>
        </row>
        <row r="1057">
          <cell r="A1057" t="str">
            <v>10/13/2021</v>
          </cell>
        </row>
        <row r="1058">
          <cell r="A1058" t="str">
            <v>10/13/2022</v>
          </cell>
        </row>
        <row r="1059">
          <cell r="A1059" t="str">
            <v>10/13/2023</v>
          </cell>
        </row>
        <row r="1060">
          <cell r="A1060" t="str">
            <v>10/14/2020</v>
          </cell>
        </row>
        <row r="1061">
          <cell r="A1061" t="str">
            <v>10/14/2021</v>
          </cell>
        </row>
        <row r="1062">
          <cell r="A1062" t="str">
            <v>10/14/2022</v>
          </cell>
        </row>
        <row r="1063">
          <cell r="A1063" t="str">
            <v>10/14/2024</v>
          </cell>
        </row>
        <row r="1064">
          <cell r="A1064" t="str">
            <v>10/15/2020</v>
          </cell>
        </row>
        <row r="1065">
          <cell r="A1065" t="str">
            <v>10/15/2024</v>
          </cell>
        </row>
        <row r="1066">
          <cell r="A1066" t="str">
            <v>10/16/2020</v>
          </cell>
        </row>
        <row r="1067">
          <cell r="A1067" t="str">
            <v>10/16/2023</v>
          </cell>
        </row>
        <row r="1068">
          <cell r="A1068" t="str">
            <v>10/16/2024</v>
          </cell>
        </row>
        <row r="1069">
          <cell r="A1069" t="str">
            <v>10/17/2022</v>
          </cell>
        </row>
        <row r="1070">
          <cell r="A1070" t="str">
            <v>10/17/2023</v>
          </cell>
        </row>
        <row r="1071">
          <cell r="A1071" t="str">
            <v>10/17/2024</v>
          </cell>
        </row>
        <row r="1072">
          <cell r="A1072" t="str">
            <v>10/18/2021</v>
          </cell>
        </row>
        <row r="1073">
          <cell r="A1073" t="str">
            <v>10/18/2022</v>
          </cell>
        </row>
        <row r="1074">
          <cell r="A1074" t="str">
            <v>10/18/2023</v>
          </cell>
        </row>
        <row r="1075">
          <cell r="A1075" t="str">
            <v>10/18/2024</v>
          </cell>
        </row>
        <row r="1076">
          <cell r="A1076" t="str">
            <v>10/19/2020</v>
          </cell>
        </row>
        <row r="1077">
          <cell r="A1077" t="str">
            <v>10/19/2021</v>
          </cell>
        </row>
        <row r="1078">
          <cell r="A1078" t="str">
            <v>10/19/2022</v>
          </cell>
        </row>
        <row r="1079">
          <cell r="A1079" t="str">
            <v>10/19/2023</v>
          </cell>
        </row>
        <row r="1080">
          <cell r="A1080" t="str">
            <v>10/20/2020</v>
          </cell>
        </row>
        <row r="1081">
          <cell r="A1081" t="str">
            <v>10/20/2021</v>
          </cell>
        </row>
        <row r="1082">
          <cell r="A1082" t="str">
            <v>10/20/2022</v>
          </cell>
        </row>
        <row r="1083">
          <cell r="A1083" t="str">
            <v>10/20/2023</v>
          </cell>
        </row>
        <row r="1084">
          <cell r="A1084" t="str">
            <v>10/21/2020</v>
          </cell>
        </row>
        <row r="1085">
          <cell r="A1085" t="str">
            <v>10/21/2021</v>
          </cell>
        </row>
        <row r="1086">
          <cell r="A1086" t="str">
            <v>10/21/2022</v>
          </cell>
        </row>
        <row r="1087">
          <cell r="A1087" t="str">
            <v>10/21/2024</v>
          </cell>
        </row>
        <row r="1088">
          <cell r="A1088" t="str">
            <v>10/22/2020</v>
          </cell>
        </row>
        <row r="1089">
          <cell r="A1089" t="str">
            <v>10/22/2021</v>
          </cell>
        </row>
        <row r="1090">
          <cell r="A1090" t="str">
            <v>10/22/2024</v>
          </cell>
        </row>
        <row r="1091">
          <cell r="A1091" t="str">
            <v>10/23/2020</v>
          </cell>
        </row>
        <row r="1092">
          <cell r="A1092" t="str">
            <v>10/23/2023</v>
          </cell>
        </row>
        <row r="1093">
          <cell r="A1093" t="str">
            <v>10/23/2024</v>
          </cell>
        </row>
        <row r="1094">
          <cell r="A1094" t="str">
            <v>10/24/2022</v>
          </cell>
        </row>
        <row r="1095">
          <cell r="A1095" t="str">
            <v>10/24/2024</v>
          </cell>
        </row>
        <row r="1096">
          <cell r="A1096" t="str">
            <v>10/25/2021</v>
          </cell>
        </row>
        <row r="1097">
          <cell r="A1097" t="str">
            <v>10/25/2022</v>
          </cell>
        </row>
        <row r="1098">
          <cell r="A1098" t="str">
            <v>10/25/2023</v>
          </cell>
        </row>
        <row r="1099">
          <cell r="A1099" t="str">
            <v>10/25/2024</v>
          </cell>
        </row>
        <row r="1100">
          <cell r="A1100" t="str">
            <v>10/26/2020</v>
          </cell>
        </row>
        <row r="1101">
          <cell r="A1101" t="str">
            <v>10/26/2021</v>
          </cell>
        </row>
        <row r="1102">
          <cell r="A1102" t="str">
            <v>10/26/2023</v>
          </cell>
        </row>
        <row r="1103">
          <cell r="A1103" t="str">
            <v>10/27/2020</v>
          </cell>
        </row>
        <row r="1104">
          <cell r="A1104" t="str">
            <v>10/27/2021</v>
          </cell>
        </row>
        <row r="1105">
          <cell r="A1105" t="str">
            <v>10/27/2022</v>
          </cell>
        </row>
        <row r="1106">
          <cell r="A1106" t="str">
            <v>10/27/2023</v>
          </cell>
        </row>
        <row r="1107">
          <cell r="A1107" t="str">
            <v>10/28/2020</v>
          </cell>
        </row>
        <row r="1108">
          <cell r="A1108" t="str">
            <v>10/28/2021</v>
          </cell>
        </row>
        <row r="1109">
          <cell r="A1109" t="str">
            <v>10/28/2022</v>
          </cell>
        </row>
        <row r="1110">
          <cell r="A1110" t="str">
            <v>10/28/2024</v>
          </cell>
        </row>
        <row r="1111">
          <cell r="A1111" t="str">
            <v>10/29/2020</v>
          </cell>
        </row>
        <row r="1112">
          <cell r="A1112" t="str">
            <v>10/29/2021</v>
          </cell>
        </row>
        <row r="1113">
          <cell r="A1113" t="str">
            <v>10/29/2024</v>
          </cell>
        </row>
        <row r="1114">
          <cell r="A1114" t="str">
            <v>10/30/2020</v>
          </cell>
        </row>
        <row r="1115">
          <cell r="A1115" t="str">
            <v>10/30/2023</v>
          </cell>
        </row>
        <row r="1116">
          <cell r="A1116" t="str">
            <v>10/30/2024</v>
          </cell>
        </row>
        <row r="1117">
          <cell r="A1117" t="str">
            <v>10/31/2022</v>
          </cell>
        </row>
        <row r="1118">
          <cell r="A1118" t="str">
            <v>10/31/2023</v>
          </cell>
        </row>
        <row r="1119">
          <cell r="A1119" t="str">
            <v>10/31/2024</v>
          </cell>
        </row>
        <row r="1120">
          <cell r="A1120" t="str">
            <v>11/13/2020</v>
          </cell>
        </row>
        <row r="1121">
          <cell r="A1121" t="str">
            <v>11/13/2023</v>
          </cell>
        </row>
        <row r="1122">
          <cell r="A1122" t="str">
            <v>11/13/2024</v>
          </cell>
        </row>
        <row r="1123">
          <cell r="A1123" t="str">
            <v>11/14/2022</v>
          </cell>
        </row>
        <row r="1124">
          <cell r="A1124" t="str">
            <v>11/14/2024</v>
          </cell>
        </row>
        <row r="1125">
          <cell r="A1125" t="str">
            <v>11/15/2021</v>
          </cell>
        </row>
        <row r="1126">
          <cell r="A1126" t="str">
            <v>11/15/2022</v>
          </cell>
        </row>
        <row r="1127">
          <cell r="A1127" t="str">
            <v>11/15/2023</v>
          </cell>
        </row>
        <row r="1128">
          <cell r="A1128" t="str">
            <v>11/16/2021</v>
          </cell>
        </row>
        <row r="1129">
          <cell r="A1129" t="str">
            <v>11/16/2022</v>
          </cell>
        </row>
        <row r="1130">
          <cell r="A1130" t="str">
            <v>11/16/2023</v>
          </cell>
        </row>
        <row r="1131">
          <cell r="A1131" t="str">
            <v>11/17/2020</v>
          </cell>
        </row>
        <row r="1132">
          <cell r="A1132" t="str">
            <v>11/17/2021</v>
          </cell>
        </row>
        <row r="1133">
          <cell r="A1133" t="str">
            <v>11/17/2022</v>
          </cell>
        </row>
        <row r="1134">
          <cell r="A1134" t="str">
            <v>11/17/2023</v>
          </cell>
        </row>
        <row r="1135">
          <cell r="A1135" t="str">
            <v>11/18/2020</v>
          </cell>
        </row>
        <row r="1136">
          <cell r="A1136" t="str">
            <v>11/18/2021</v>
          </cell>
        </row>
        <row r="1137">
          <cell r="A1137" t="str">
            <v>11/18/2022</v>
          </cell>
        </row>
        <row r="1138">
          <cell r="A1138" t="str">
            <v>11/18/2024</v>
          </cell>
        </row>
        <row r="1139">
          <cell r="A1139" t="str">
            <v>11/19/2020</v>
          </cell>
        </row>
        <row r="1140">
          <cell r="A1140" t="str">
            <v>11/19/2024</v>
          </cell>
        </row>
        <row r="1141">
          <cell r="A1141" t="str">
            <v>11/20/2020</v>
          </cell>
        </row>
        <row r="1142">
          <cell r="A1142" t="str">
            <v>11/20/2023</v>
          </cell>
        </row>
        <row r="1143">
          <cell r="A1143" t="str">
            <v>11/21/2022</v>
          </cell>
        </row>
        <row r="1144">
          <cell r="A1144" t="str">
            <v>11/21/2023</v>
          </cell>
        </row>
        <row r="1145">
          <cell r="A1145" t="str">
            <v>11/21/2024</v>
          </cell>
        </row>
        <row r="1146">
          <cell r="A1146" t="str">
            <v>11/22/2021</v>
          </cell>
        </row>
        <row r="1147">
          <cell r="A1147" t="str">
            <v>11/22/2022</v>
          </cell>
        </row>
        <row r="1148">
          <cell r="A1148" t="str">
            <v>11/22/2023</v>
          </cell>
        </row>
        <row r="1149">
          <cell r="A1149" t="str">
            <v>11/22/2024</v>
          </cell>
        </row>
        <row r="1150">
          <cell r="A1150" t="str">
            <v>11/23/2020</v>
          </cell>
        </row>
        <row r="1151">
          <cell r="A1151" t="str">
            <v>11/23/2021</v>
          </cell>
        </row>
        <row r="1152">
          <cell r="A1152" t="str">
            <v>11/23/2022</v>
          </cell>
        </row>
        <row r="1153">
          <cell r="A1153" t="str">
            <v>11/23/2023</v>
          </cell>
        </row>
        <row r="1154">
          <cell r="A1154" t="str">
            <v>11/24/2020</v>
          </cell>
        </row>
        <row r="1155">
          <cell r="A1155" t="str">
            <v>11/24/2021</v>
          </cell>
        </row>
        <row r="1156">
          <cell r="A1156" t="str">
            <v>11/24/2022</v>
          </cell>
        </row>
        <row r="1157">
          <cell r="A1157" t="str">
            <v>11/24/2023</v>
          </cell>
        </row>
        <row r="1158">
          <cell r="A1158" t="str">
            <v>11/25/2020</v>
          </cell>
        </row>
        <row r="1159">
          <cell r="A1159" t="str">
            <v>11/25/2021</v>
          </cell>
        </row>
        <row r="1160">
          <cell r="A1160" t="str">
            <v>11/25/2022</v>
          </cell>
        </row>
        <row r="1161">
          <cell r="A1161" t="str">
            <v>11/25/2024</v>
          </cell>
        </row>
        <row r="1162">
          <cell r="A1162" t="str">
            <v>11/26/2020</v>
          </cell>
        </row>
        <row r="1163">
          <cell r="A1163" t="str">
            <v>11/26/2021</v>
          </cell>
        </row>
        <row r="1164">
          <cell r="A1164" t="str">
            <v>11/26/2024</v>
          </cell>
        </row>
        <row r="1165">
          <cell r="A1165" t="str">
            <v>11/27/2020</v>
          </cell>
        </row>
        <row r="1166">
          <cell r="A1166" t="str">
            <v>11/27/2024</v>
          </cell>
        </row>
        <row r="1167">
          <cell r="A1167" t="str">
            <v>11/28/2022</v>
          </cell>
        </row>
        <row r="1168">
          <cell r="A1168" t="str">
            <v>11/28/2023</v>
          </cell>
        </row>
        <row r="1169">
          <cell r="A1169" t="str">
            <v>11/28/2024</v>
          </cell>
        </row>
        <row r="1170">
          <cell r="A1170" t="str">
            <v>11/29/2021</v>
          </cell>
        </row>
        <row r="1171">
          <cell r="A1171" t="str">
            <v>11/29/2022</v>
          </cell>
        </row>
        <row r="1172">
          <cell r="A1172" t="str">
            <v>11/29/2023</v>
          </cell>
        </row>
        <row r="1173">
          <cell r="A1173" t="str">
            <v>11/29/2024</v>
          </cell>
        </row>
        <row r="1174">
          <cell r="A1174" t="str">
            <v>11/30/2021</v>
          </cell>
        </row>
        <row r="1175">
          <cell r="A1175" t="str">
            <v>11/30/2022</v>
          </cell>
        </row>
        <row r="1176">
          <cell r="A1176" t="str">
            <v>11/30/2023</v>
          </cell>
        </row>
        <row r="1177">
          <cell r="A1177" t="str">
            <v>12/13/2021</v>
          </cell>
        </row>
        <row r="1178">
          <cell r="A1178" t="str">
            <v>12/13/2022</v>
          </cell>
        </row>
        <row r="1179">
          <cell r="A1179" t="str">
            <v>12/13/2023</v>
          </cell>
        </row>
        <row r="1180">
          <cell r="A1180" t="str">
            <v>12/13/2024</v>
          </cell>
        </row>
        <row r="1181">
          <cell r="A1181" t="str">
            <v>12/14/2020</v>
          </cell>
        </row>
        <row r="1182">
          <cell r="A1182" t="str">
            <v>12/14/2021</v>
          </cell>
        </row>
        <row r="1183">
          <cell r="A1183" t="str">
            <v>12/14/2022</v>
          </cell>
        </row>
        <row r="1184">
          <cell r="A1184" t="str">
            <v>12/14/2023</v>
          </cell>
        </row>
        <row r="1185">
          <cell r="A1185" t="str">
            <v>12/15/2020</v>
          </cell>
        </row>
        <row r="1186">
          <cell r="A1186" t="str">
            <v>12/15/2021</v>
          </cell>
        </row>
        <row r="1187">
          <cell r="A1187" t="str">
            <v>12/15/2022</v>
          </cell>
        </row>
        <row r="1188">
          <cell r="A1188" t="str">
            <v>12/15/2023</v>
          </cell>
        </row>
        <row r="1189">
          <cell r="A1189" t="str">
            <v>12/16/2020</v>
          </cell>
        </row>
        <row r="1190">
          <cell r="A1190" t="str">
            <v>12/16/2021</v>
          </cell>
        </row>
        <row r="1191">
          <cell r="A1191" t="str">
            <v>12/16/2022</v>
          </cell>
        </row>
        <row r="1192">
          <cell r="A1192" t="str">
            <v>12/16/2024</v>
          </cell>
        </row>
        <row r="1193">
          <cell r="A1193" t="str">
            <v>12/17/2020</v>
          </cell>
        </row>
        <row r="1194">
          <cell r="A1194" t="str">
            <v>12/17/2021</v>
          </cell>
        </row>
        <row r="1195">
          <cell r="A1195" t="str">
            <v>12/17/2024</v>
          </cell>
        </row>
        <row r="1196">
          <cell r="A1196" t="str">
            <v>12/18/2020</v>
          </cell>
        </row>
        <row r="1197">
          <cell r="A1197" t="str">
            <v>12/18/2023</v>
          </cell>
        </row>
        <row r="1198">
          <cell r="A1198" t="str">
            <v>12/18/2024</v>
          </cell>
        </row>
        <row r="1199">
          <cell r="A1199" t="str">
            <v>12/19/2022</v>
          </cell>
        </row>
        <row r="1200">
          <cell r="A1200" t="str">
            <v>12/19/2023</v>
          </cell>
        </row>
        <row r="1201">
          <cell r="A1201" t="str">
            <v>12/19/2024</v>
          </cell>
        </row>
        <row r="1202">
          <cell r="A1202" t="str">
            <v>12/20/2021</v>
          </cell>
        </row>
        <row r="1203">
          <cell r="A1203" t="str">
            <v>12/20/2022</v>
          </cell>
        </row>
        <row r="1204">
          <cell r="A1204" t="str">
            <v>12/20/2023</v>
          </cell>
        </row>
        <row r="1205">
          <cell r="A1205" t="str">
            <v>12/20/2024</v>
          </cell>
        </row>
        <row r="1206">
          <cell r="A1206" t="str">
            <v>12/21/2020</v>
          </cell>
        </row>
        <row r="1207">
          <cell r="A1207" t="str">
            <v>12/21/2021</v>
          </cell>
        </row>
        <row r="1208">
          <cell r="A1208" t="str">
            <v>12/21/2022</v>
          </cell>
        </row>
        <row r="1209">
          <cell r="A1209" t="str">
            <v>12/21/2023</v>
          </cell>
        </row>
        <row r="1210">
          <cell r="A1210" t="str">
            <v>12/22/2020</v>
          </cell>
        </row>
        <row r="1211">
          <cell r="A1211" t="str">
            <v>12/22/2021</v>
          </cell>
        </row>
        <row r="1212">
          <cell r="A1212" t="str">
            <v>12/22/2022</v>
          </cell>
        </row>
        <row r="1213">
          <cell r="A1213" t="str">
            <v>12/22/2023</v>
          </cell>
        </row>
        <row r="1214">
          <cell r="A1214" t="str">
            <v>12/23/2020</v>
          </cell>
        </row>
        <row r="1215">
          <cell r="A1215" t="str">
            <v>12/23/2021</v>
          </cell>
        </row>
        <row r="1216">
          <cell r="A1216" t="str">
            <v>12/23/2022</v>
          </cell>
        </row>
        <row r="1217">
          <cell r="A1217" t="str">
            <v>12/23/2024</v>
          </cell>
        </row>
        <row r="1218">
          <cell r="A1218" t="str">
            <v>12/24/2020</v>
          </cell>
        </row>
        <row r="1219">
          <cell r="A1219" t="str">
            <v>12/24/2021</v>
          </cell>
        </row>
        <row r="1220">
          <cell r="A1220" t="str">
            <v>12/24/2024</v>
          </cell>
        </row>
        <row r="1221">
          <cell r="A1221" t="str">
            <v>12/26/2022</v>
          </cell>
        </row>
        <row r="1222">
          <cell r="A1222" t="str">
            <v>12/26/2023</v>
          </cell>
        </row>
        <row r="1223">
          <cell r="A1223" t="str">
            <v>12/26/2024</v>
          </cell>
        </row>
        <row r="1224">
          <cell r="A1224" t="str">
            <v>12/27/2021</v>
          </cell>
        </row>
        <row r="1225">
          <cell r="A1225" t="str">
            <v>12/27/2022</v>
          </cell>
        </row>
        <row r="1226">
          <cell r="A1226" t="str">
            <v>12/27/2023</v>
          </cell>
        </row>
        <row r="1227">
          <cell r="A1227" t="str">
            <v>12/27/2024</v>
          </cell>
        </row>
        <row r="1228">
          <cell r="A1228" t="str">
            <v>12/28/2020</v>
          </cell>
        </row>
        <row r="1229">
          <cell r="A1229" t="str">
            <v>12/28/2021</v>
          </cell>
        </row>
        <row r="1230">
          <cell r="A1230" t="str">
            <v>12/28/2022</v>
          </cell>
        </row>
        <row r="1231">
          <cell r="A1231" t="str">
            <v>12/28/2023</v>
          </cell>
        </row>
        <row r="1232">
          <cell r="A1232" t="str">
            <v>12/29/2020</v>
          </cell>
        </row>
        <row r="1233">
          <cell r="A1233" t="str">
            <v>12/29/2021</v>
          </cell>
        </row>
        <row r="1234">
          <cell r="A1234" t="str">
            <v>12/29/2022</v>
          </cell>
        </row>
        <row r="1235">
          <cell r="A1235" t="str">
            <v>12/29/2023</v>
          </cell>
        </row>
        <row r="1236">
          <cell r="A1236" t="str">
            <v>12/30/2020</v>
          </cell>
        </row>
        <row r="1237">
          <cell r="A1237" t="str">
            <v>12/30/2021</v>
          </cell>
        </row>
        <row r="1238">
          <cell r="A1238" t="str">
            <v>12/30/2022</v>
          </cell>
        </row>
        <row r="1239">
          <cell r="A1239" t="str">
            <v>12/30/2024</v>
          </cell>
        </row>
        <row r="1240">
          <cell r="A1240" t="str">
            <v>12/31/2020</v>
          </cell>
        </row>
        <row r="1241">
          <cell r="A1241" t="str">
            <v>12/31/2021</v>
          </cell>
        </row>
        <row r="1242">
          <cell r="A1242" t="str">
            <v>12/31/2024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MO 2020-2025"/>
    </sheetNames>
    <sheetDataSet>
      <sheetData sheetId="0">
        <row r="1">
          <cell r="H1" t="str">
            <v xml:space="preserve">close </v>
          </cell>
          <cell r="L1" t="str">
            <v xml:space="preserve">VOLUME </v>
          </cell>
        </row>
        <row r="2">
          <cell r="A2">
            <v>45929</v>
          </cell>
          <cell r="H2">
            <v>672.5</v>
          </cell>
          <cell r="L2">
            <v>1.3014474</v>
          </cell>
        </row>
        <row r="3">
          <cell r="A3">
            <v>45926</v>
          </cell>
          <cell r="H3">
            <v>672.9</v>
          </cell>
          <cell r="L3">
            <v>1.5780434000000001</v>
          </cell>
        </row>
        <row r="4">
          <cell r="A4">
            <v>45925</v>
          </cell>
          <cell r="H4">
            <v>664.3</v>
          </cell>
          <cell r="L4">
            <v>2.4687611</v>
          </cell>
        </row>
        <row r="5">
          <cell r="A5">
            <v>45924</v>
          </cell>
          <cell r="H5">
            <v>682.95</v>
          </cell>
          <cell r="L5">
            <v>1.3252215000000001</v>
          </cell>
        </row>
        <row r="6">
          <cell r="A6">
            <v>45923</v>
          </cell>
          <cell r="H6">
            <v>701.35</v>
          </cell>
          <cell r="L6">
            <v>1.1904667</v>
          </cell>
        </row>
        <row r="7">
          <cell r="A7">
            <v>45922</v>
          </cell>
          <cell r="H7">
            <v>696.25</v>
          </cell>
          <cell r="L7">
            <v>0.96885969999999999</v>
          </cell>
        </row>
        <row r="8">
          <cell r="A8">
            <v>45919</v>
          </cell>
          <cell r="H8">
            <v>707.45</v>
          </cell>
          <cell r="L8">
            <v>1.2127319000000001</v>
          </cell>
        </row>
        <row r="9">
          <cell r="A9">
            <v>45918</v>
          </cell>
          <cell r="H9">
            <v>711.2</v>
          </cell>
          <cell r="L9">
            <v>1.2199357</v>
          </cell>
        </row>
        <row r="10">
          <cell r="A10">
            <v>45917</v>
          </cell>
          <cell r="H10">
            <v>719.15</v>
          </cell>
          <cell r="L10">
            <v>1.1872450999999999</v>
          </cell>
        </row>
        <row r="11">
          <cell r="A11">
            <v>45916</v>
          </cell>
          <cell r="H11">
            <v>713.25</v>
          </cell>
          <cell r="L11">
            <v>0.97657430000000001</v>
          </cell>
        </row>
        <row r="12">
          <cell r="A12">
            <v>45915</v>
          </cell>
          <cell r="H12">
            <v>712.9</v>
          </cell>
          <cell r="L12">
            <v>0.60075239999999996</v>
          </cell>
        </row>
        <row r="13">
          <cell r="A13">
            <v>45912</v>
          </cell>
          <cell r="H13">
            <v>715.25</v>
          </cell>
          <cell r="L13">
            <v>0.82524160000000002</v>
          </cell>
        </row>
        <row r="14">
          <cell r="A14">
            <v>45911</v>
          </cell>
          <cell r="H14">
            <v>705.85</v>
          </cell>
          <cell r="L14">
            <v>0.55306330000000004</v>
          </cell>
        </row>
        <row r="15">
          <cell r="A15">
            <v>45910</v>
          </cell>
          <cell r="H15">
            <v>709.1</v>
          </cell>
          <cell r="L15">
            <v>1.0363492999999999</v>
          </cell>
        </row>
        <row r="16">
          <cell r="A16">
            <v>45909</v>
          </cell>
          <cell r="H16">
            <v>715.55</v>
          </cell>
          <cell r="L16">
            <v>0.94098530000000002</v>
          </cell>
        </row>
        <row r="17">
          <cell r="A17">
            <v>45908</v>
          </cell>
          <cell r="H17">
            <v>719.5</v>
          </cell>
          <cell r="L17">
            <v>2.0531027000000002</v>
          </cell>
        </row>
        <row r="18">
          <cell r="A18">
            <v>45905</v>
          </cell>
          <cell r="H18">
            <v>691.7</v>
          </cell>
          <cell r="L18">
            <v>0.66929749999999999</v>
          </cell>
        </row>
        <row r="19">
          <cell r="A19">
            <v>45904</v>
          </cell>
          <cell r="H19">
            <v>687.5</v>
          </cell>
          <cell r="L19">
            <v>1.3439418000000001</v>
          </cell>
        </row>
        <row r="20">
          <cell r="A20">
            <v>45903</v>
          </cell>
          <cell r="H20">
            <v>692.05</v>
          </cell>
          <cell r="L20">
            <v>0.60948919999999995</v>
          </cell>
        </row>
        <row r="21">
          <cell r="A21">
            <v>45902</v>
          </cell>
          <cell r="H21">
            <v>684.4</v>
          </cell>
          <cell r="L21">
            <v>0.78546939999999998</v>
          </cell>
        </row>
        <row r="22">
          <cell r="A22">
            <v>45901</v>
          </cell>
          <cell r="H22">
            <v>690.15</v>
          </cell>
          <cell r="L22">
            <v>0.76449469999999997</v>
          </cell>
        </row>
        <row r="23">
          <cell r="A23">
            <v>45898</v>
          </cell>
          <cell r="H23">
            <v>669</v>
          </cell>
          <cell r="L23">
            <v>0.82019169999999997</v>
          </cell>
        </row>
        <row r="24">
          <cell r="A24">
            <v>45897</v>
          </cell>
          <cell r="H24">
            <v>675.45</v>
          </cell>
          <cell r="L24">
            <v>0.94660449999999996</v>
          </cell>
        </row>
        <row r="25">
          <cell r="A25">
            <v>45895</v>
          </cell>
          <cell r="H25">
            <v>681.65</v>
          </cell>
          <cell r="L25">
            <v>0.74966330000000003</v>
          </cell>
        </row>
        <row r="26">
          <cell r="A26">
            <v>45894</v>
          </cell>
          <cell r="H26">
            <v>686.8</v>
          </cell>
          <cell r="L26">
            <v>0.64293109999999998</v>
          </cell>
        </row>
        <row r="27">
          <cell r="A27">
            <v>45891</v>
          </cell>
          <cell r="H27">
            <v>680.3</v>
          </cell>
          <cell r="L27">
            <v>0.64297179999999998</v>
          </cell>
        </row>
        <row r="28">
          <cell r="A28">
            <v>45890</v>
          </cell>
          <cell r="H28">
            <v>685.4</v>
          </cell>
          <cell r="L28">
            <v>0.84326140000000005</v>
          </cell>
        </row>
        <row r="29">
          <cell r="A29">
            <v>45889</v>
          </cell>
          <cell r="H29">
            <v>689.6</v>
          </cell>
          <cell r="L29">
            <v>1.0050136999999999</v>
          </cell>
        </row>
        <row r="30">
          <cell r="A30">
            <v>45888</v>
          </cell>
          <cell r="H30">
            <v>700.25</v>
          </cell>
          <cell r="L30">
            <v>1.9440383999999999</v>
          </cell>
        </row>
        <row r="31">
          <cell r="A31">
            <v>45887</v>
          </cell>
          <cell r="H31">
            <v>676</v>
          </cell>
          <cell r="L31">
            <v>1.4226171999999999</v>
          </cell>
        </row>
        <row r="32">
          <cell r="A32">
            <v>45883</v>
          </cell>
          <cell r="H32">
            <v>664.6</v>
          </cell>
          <cell r="L32">
            <v>0.62504939999999998</v>
          </cell>
        </row>
        <row r="33">
          <cell r="A33">
            <v>45882</v>
          </cell>
          <cell r="H33">
            <v>663.75</v>
          </cell>
          <cell r="L33">
            <v>0.75575559999999997</v>
          </cell>
        </row>
        <row r="34">
          <cell r="A34">
            <v>45881</v>
          </cell>
          <cell r="H34">
            <v>654.1</v>
          </cell>
          <cell r="L34">
            <v>1.1212222999999999</v>
          </cell>
        </row>
        <row r="35">
          <cell r="A35">
            <v>45880</v>
          </cell>
          <cell r="H35">
            <v>653.75</v>
          </cell>
          <cell r="L35">
            <v>1.7275389999999999</v>
          </cell>
        </row>
        <row r="36">
          <cell r="A36">
            <v>45877</v>
          </cell>
          <cell r="H36">
            <v>633.70000000000005</v>
          </cell>
          <cell r="L36">
            <v>1.0144451999999999</v>
          </cell>
        </row>
        <row r="37">
          <cell r="A37">
            <v>45876</v>
          </cell>
          <cell r="H37">
            <v>646.5</v>
          </cell>
          <cell r="L37">
            <v>1.3609913</v>
          </cell>
        </row>
        <row r="38">
          <cell r="A38">
            <v>45875</v>
          </cell>
          <cell r="H38">
            <v>652.85</v>
          </cell>
          <cell r="L38">
            <v>0.64108299999999996</v>
          </cell>
        </row>
        <row r="39">
          <cell r="A39">
            <v>45874</v>
          </cell>
          <cell r="H39">
            <v>654.6</v>
          </cell>
          <cell r="L39">
            <v>0.67148039999999998</v>
          </cell>
        </row>
        <row r="40">
          <cell r="A40">
            <v>45873</v>
          </cell>
          <cell r="H40">
            <v>653.6</v>
          </cell>
          <cell r="L40">
            <v>0.80338810000000005</v>
          </cell>
        </row>
        <row r="41">
          <cell r="A41">
            <v>45870</v>
          </cell>
          <cell r="H41">
            <v>648.85</v>
          </cell>
          <cell r="L41">
            <v>1.2546169</v>
          </cell>
        </row>
        <row r="42">
          <cell r="A42">
            <v>45869</v>
          </cell>
          <cell r="H42">
            <v>665.95</v>
          </cell>
          <cell r="L42">
            <v>1.872371</v>
          </cell>
        </row>
        <row r="43">
          <cell r="A43">
            <v>45868</v>
          </cell>
          <cell r="H43">
            <v>668.45</v>
          </cell>
          <cell r="L43">
            <v>1.8923129000000001</v>
          </cell>
        </row>
        <row r="44">
          <cell r="A44">
            <v>45867</v>
          </cell>
          <cell r="H44">
            <v>692.35</v>
          </cell>
          <cell r="L44">
            <v>0.62398710000000002</v>
          </cell>
        </row>
        <row r="45">
          <cell r="A45">
            <v>45866</v>
          </cell>
          <cell r="H45">
            <v>682.9</v>
          </cell>
          <cell r="L45">
            <v>0.7788718</v>
          </cell>
        </row>
        <row r="46">
          <cell r="A46">
            <v>45863</v>
          </cell>
          <cell r="H46">
            <v>687.4</v>
          </cell>
          <cell r="L46">
            <v>0.72717180000000003</v>
          </cell>
        </row>
        <row r="47">
          <cell r="A47">
            <v>45862</v>
          </cell>
          <cell r="H47">
            <v>700.5</v>
          </cell>
          <cell r="L47">
            <v>1.5197664</v>
          </cell>
        </row>
        <row r="48">
          <cell r="A48">
            <v>45861</v>
          </cell>
          <cell r="H48">
            <v>690.1</v>
          </cell>
          <cell r="L48">
            <v>1.4460727</v>
          </cell>
        </row>
        <row r="49">
          <cell r="A49">
            <v>45860</v>
          </cell>
          <cell r="H49">
            <v>673.4</v>
          </cell>
          <cell r="L49">
            <v>0.77495179999999997</v>
          </cell>
        </row>
        <row r="50">
          <cell r="A50">
            <v>45859</v>
          </cell>
          <cell r="H50">
            <v>687.45</v>
          </cell>
          <cell r="L50">
            <v>0.67318630000000002</v>
          </cell>
        </row>
        <row r="51">
          <cell r="A51">
            <v>45856</v>
          </cell>
          <cell r="H51">
            <v>680.25</v>
          </cell>
          <cell r="L51">
            <v>0.555867</v>
          </cell>
        </row>
        <row r="52">
          <cell r="A52">
            <v>45855</v>
          </cell>
          <cell r="H52">
            <v>681.7</v>
          </cell>
          <cell r="L52">
            <v>0.65981440000000002</v>
          </cell>
        </row>
        <row r="53">
          <cell r="A53">
            <v>45854</v>
          </cell>
          <cell r="H53">
            <v>679</v>
          </cell>
          <cell r="L53">
            <v>0.62442050000000004</v>
          </cell>
        </row>
        <row r="54">
          <cell r="A54">
            <v>45853</v>
          </cell>
          <cell r="H54">
            <v>684.4</v>
          </cell>
          <cell r="L54">
            <v>0.70417059999999998</v>
          </cell>
        </row>
        <row r="55">
          <cell r="A55">
            <v>45852</v>
          </cell>
          <cell r="H55">
            <v>674.5</v>
          </cell>
          <cell r="L55">
            <v>0.77485499999999996</v>
          </cell>
        </row>
        <row r="56">
          <cell r="A56">
            <v>45849</v>
          </cell>
          <cell r="H56">
            <v>681.8</v>
          </cell>
          <cell r="L56">
            <v>0.82806539999999995</v>
          </cell>
        </row>
        <row r="57">
          <cell r="A57">
            <v>45848</v>
          </cell>
          <cell r="H57">
            <v>695.6</v>
          </cell>
          <cell r="L57">
            <v>0.77339630000000004</v>
          </cell>
        </row>
        <row r="58">
          <cell r="A58">
            <v>45847</v>
          </cell>
          <cell r="H58">
            <v>692.8</v>
          </cell>
          <cell r="L58">
            <v>0.54788130000000002</v>
          </cell>
        </row>
        <row r="59">
          <cell r="A59">
            <v>45846</v>
          </cell>
          <cell r="H59">
            <v>693.2</v>
          </cell>
          <cell r="L59">
            <v>0.76159259999999995</v>
          </cell>
        </row>
        <row r="60">
          <cell r="A60">
            <v>45845</v>
          </cell>
          <cell r="H60">
            <v>688.85</v>
          </cell>
          <cell r="L60">
            <v>0.54282200000000003</v>
          </cell>
        </row>
        <row r="61">
          <cell r="A61">
            <v>45842</v>
          </cell>
          <cell r="H61">
            <v>689.05</v>
          </cell>
          <cell r="L61">
            <v>0.49429000000000001</v>
          </cell>
        </row>
        <row r="62">
          <cell r="A62">
            <v>45841</v>
          </cell>
          <cell r="H62">
            <v>690.4</v>
          </cell>
          <cell r="L62">
            <v>0.96681099999999998</v>
          </cell>
        </row>
        <row r="63">
          <cell r="A63">
            <v>45840</v>
          </cell>
          <cell r="H63">
            <v>688.55</v>
          </cell>
          <cell r="L63">
            <v>0.80340129999999998</v>
          </cell>
        </row>
        <row r="64">
          <cell r="A64">
            <v>45839</v>
          </cell>
          <cell r="H64">
            <v>683.8</v>
          </cell>
          <cell r="L64">
            <v>0.68660730000000003</v>
          </cell>
        </row>
        <row r="65">
          <cell r="A65">
            <v>45838</v>
          </cell>
          <cell r="H65">
            <v>688</v>
          </cell>
          <cell r="L65">
            <v>0.69601040000000003</v>
          </cell>
        </row>
        <row r="66">
          <cell r="A66">
            <v>45835</v>
          </cell>
          <cell r="H66">
            <v>686.9</v>
          </cell>
          <cell r="L66">
            <v>0.71980279999999996</v>
          </cell>
        </row>
        <row r="67">
          <cell r="A67">
            <v>45834</v>
          </cell>
          <cell r="H67">
            <v>682.75</v>
          </cell>
          <cell r="L67">
            <v>1.0104914</v>
          </cell>
        </row>
        <row r="68">
          <cell r="A68">
            <v>45833</v>
          </cell>
          <cell r="H68">
            <v>674.5</v>
          </cell>
          <cell r="L68">
            <v>1.0456015000000001</v>
          </cell>
        </row>
        <row r="69">
          <cell r="A69">
            <v>45832</v>
          </cell>
          <cell r="H69">
            <v>673.65</v>
          </cell>
          <cell r="L69">
            <v>1.5359947</v>
          </cell>
        </row>
        <row r="70">
          <cell r="A70">
            <v>45831</v>
          </cell>
          <cell r="H70">
            <v>671.25</v>
          </cell>
          <cell r="L70">
            <v>1.0265601</v>
          </cell>
        </row>
        <row r="71">
          <cell r="A71">
            <v>45828</v>
          </cell>
          <cell r="H71">
            <v>676.2</v>
          </cell>
          <cell r="L71">
            <v>1.1393470000000001</v>
          </cell>
        </row>
        <row r="72">
          <cell r="A72">
            <v>45827</v>
          </cell>
          <cell r="H72">
            <v>672.3</v>
          </cell>
          <cell r="L72">
            <v>1.089547</v>
          </cell>
        </row>
        <row r="73">
          <cell r="A73">
            <v>45826</v>
          </cell>
          <cell r="H73">
            <v>670.25</v>
          </cell>
          <cell r="L73">
            <v>1.2556088000000001</v>
          </cell>
        </row>
        <row r="74">
          <cell r="A74">
            <v>45825</v>
          </cell>
          <cell r="H74">
            <v>674.75</v>
          </cell>
          <cell r="L74">
            <v>1.7112867</v>
          </cell>
        </row>
        <row r="75">
          <cell r="A75">
            <v>45824</v>
          </cell>
          <cell r="H75">
            <v>686.65</v>
          </cell>
          <cell r="L75">
            <v>3.1246328000000001</v>
          </cell>
        </row>
        <row r="76">
          <cell r="A76">
            <v>45821</v>
          </cell>
          <cell r="H76">
            <v>712.05</v>
          </cell>
          <cell r="L76">
            <v>1.0516624999999999</v>
          </cell>
        </row>
        <row r="77">
          <cell r="A77">
            <v>45820</v>
          </cell>
          <cell r="H77">
            <v>715.35</v>
          </cell>
          <cell r="L77">
            <v>1.2585149</v>
          </cell>
        </row>
        <row r="78">
          <cell r="A78">
            <v>45819</v>
          </cell>
          <cell r="H78">
            <v>736.4</v>
          </cell>
          <cell r="L78">
            <v>1.2626754</v>
          </cell>
        </row>
        <row r="79">
          <cell r="A79">
            <v>45818</v>
          </cell>
          <cell r="H79">
            <v>732.25</v>
          </cell>
          <cell r="L79">
            <v>1.9151889</v>
          </cell>
        </row>
        <row r="80">
          <cell r="A80">
            <v>45817</v>
          </cell>
          <cell r="H80">
            <v>717.8</v>
          </cell>
          <cell r="L80">
            <v>0.99004119999999995</v>
          </cell>
        </row>
        <row r="81">
          <cell r="A81">
            <v>45814</v>
          </cell>
          <cell r="H81">
            <v>711</v>
          </cell>
          <cell r="L81">
            <v>1.1975811999999999</v>
          </cell>
        </row>
        <row r="82">
          <cell r="A82">
            <v>45813</v>
          </cell>
          <cell r="H82">
            <v>710.15</v>
          </cell>
          <cell r="L82">
            <v>1.0203331</v>
          </cell>
        </row>
        <row r="83">
          <cell r="A83">
            <v>45812</v>
          </cell>
          <cell r="H83">
            <v>709.15</v>
          </cell>
          <cell r="L83">
            <v>1.1287990999999999</v>
          </cell>
        </row>
        <row r="84">
          <cell r="A84">
            <v>45811</v>
          </cell>
          <cell r="H84">
            <v>703.85</v>
          </cell>
          <cell r="L84">
            <v>0.9161608</v>
          </cell>
        </row>
        <row r="85">
          <cell r="A85">
            <v>45810</v>
          </cell>
          <cell r="H85">
            <v>711.6</v>
          </cell>
          <cell r="L85">
            <v>0.97124460000000001</v>
          </cell>
        </row>
        <row r="86">
          <cell r="A86">
            <v>45807</v>
          </cell>
          <cell r="H86">
            <v>719.5</v>
          </cell>
          <cell r="L86">
            <v>1.4533919</v>
          </cell>
        </row>
        <row r="87">
          <cell r="A87">
            <v>45806</v>
          </cell>
          <cell r="H87">
            <v>724.45</v>
          </cell>
          <cell r="L87">
            <v>0.88389209999999996</v>
          </cell>
        </row>
        <row r="88">
          <cell r="A88">
            <v>45805</v>
          </cell>
          <cell r="H88">
            <v>717.95</v>
          </cell>
          <cell r="L88">
            <v>0.75689609999999996</v>
          </cell>
        </row>
        <row r="89">
          <cell r="A89">
            <v>45804</v>
          </cell>
          <cell r="H89">
            <v>716.45</v>
          </cell>
          <cell r="L89">
            <v>1.2223124999999999</v>
          </cell>
        </row>
        <row r="90">
          <cell r="A90">
            <v>45803</v>
          </cell>
          <cell r="H90">
            <v>729</v>
          </cell>
          <cell r="L90">
            <v>1.3017399999999999</v>
          </cell>
        </row>
        <row r="91">
          <cell r="A91">
            <v>45800</v>
          </cell>
          <cell r="H91">
            <v>718.25</v>
          </cell>
          <cell r="L91">
            <v>0.79151660000000001</v>
          </cell>
        </row>
        <row r="92">
          <cell r="A92">
            <v>45799</v>
          </cell>
          <cell r="H92">
            <v>717.45</v>
          </cell>
          <cell r="L92">
            <v>1.0046820000000001</v>
          </cell>
        </row>
        <row r="93">
          <cell r="A93">
            <v>45798</v>
          </cell>
          <cell r="H93">
            <v>726.8</v>
          </cell>
          <cell r="L93">
            <v>0.89985959999999998</v>
          </cell>
        </row>
        <row r="94">
          <cell r="A94">
            <v>45797</v>
          </cell>
          <cell r="H94">
            <v>718.9</v>
          </cell>
          <cell r="L94">
            <v>1.4472506000000001</v>
          </cell>
        </row>
        <row r="95">
          <cell r="A95">
            <v>45796</v>
          </cell>
          <cell r="H95">
            <v>729.5</v>
          </cell>
          <cell r="L95">
            <v>1.0460217000000001</v>
          </cell>
        </row>
        <row r="96">
          <cell r="A96">
            <v>45793</v>
          </cell>
          <cell r="H96">
            <v>730.7</v>
          </cell>
          <cell r="L96">
            <v>2.0631512000000001</v>
          </cell>
        </row>
        <row r="97">
          <cell r="A97">
            <v>45792</v>
          </cell>
          <cell r="H97">
            <v>728.1</v>
          </cell>
          <cell r="L97">
            <v>2.8634073999999998</v>
          </cell>
        </row>
        <row r="98">
          <cell r="A98">
            <v>45791</v>
          </cell>
          <cell r="H98">
            <v>698.95</v>
          </cell>
          <cell r="L98">
            <v>3.1505402</v>
          </cell>
        </row>
        <row r="99">
          <cell r="A99">
            <v>45790</v>
          </cell>
          <cell r="H99">
            <v>707.7</v>
          </cell>
          <cell r="L99">
            <v>1.6125700000000001</v>
          </cell>
        </row>
        <row r="100">
          <cell r="A100">
            <v>45789</v>
          </cell>
          <cell r="H100">
            <v>720.8</v>
          </cell>
          <cell r="L100">
            <v>2.0133616000000001</v>
          </cell>
        </row>
        <row r="101">
          <cell r="A101">
            <v>45786</v>
          </cell>
          <cell r="H101">
            <v>708.5</v>
          </cell>
          <cell r="L101">
            <v>4.0183276000000001</v>
          </cell>
        </row>
        <row r="102">
          <cell r="A102">
            <v>45785</v>
          </cell>
          <cell r="H102">
            <v>682.85</v>
          </cell>
          <cell r="L102">
            <v>2.9315465000000001</v>
          </cell>
        </row>
        <row r="103">
          <cell r="A103">
            <v>45784</v>
          </cell>
          <cell r="H103">
            <v>680.3</v>
          </cell>
          <cell r="L103">
            <v>3.0390514999999998</v>
          </cell>
        </row>
        <row r="104">
          <cell r="A104">
            <v>45783</v>
          </cell>
          <cell r="H104">
            <v>648.20000000000005</v>
          </cell>
          <cell r="L104">
            <v>1.2718175</v>
          </cell>
        </row>
        <row r="105">
          <cell r="A105">
            <v>45782</v>
          </cell>
          <cell r="H105">
            <v>661.55</v>
          </cell>
          <cell r="L105">
            <v>0.88684839999999998</v>
          </cell>
        </row>
        <row r="106">
          <cell r="A106">
            <v>45779</v>
          </cell>
          <cell r="H106">
            <v>652</v>
          </cell>
          <cell r="L106">
            <v>1.3141726</v>
          </cell>
        </row>
        <row r="107">
          <cell r="A107">
            <v>45777</v>
          </cell>
          <cell r="H107">
            <v>644.25</v>
          </cell>
          <cell r="L107">
            <v>1.9485916999999999</v>
          </cell>
        </row>
        <row r="108">
          <cell r="A108">
            <v>45776</v>
          </cell>
          <cell r="H108">
            <v>665.6</v>
          </cell>
          <cell r="L108">
            <v>1.3754685</v>
          </cell>
        </row>
        <row r="109">
          <cell r="A109">
            <v>45775</v>
          </cell>
          <cell r="H109">
            <v>668.15</v>
          </cell>
          <cell r="L109">
            <v>1.0243492999999999</v>
          </cell>
        </row>
        <row r="110">
          <cell r="A110">
            <v>45772</v>
          </cell>
          <cell r="H110">
            <v>655.25</v>
          </cell>
          <cell r="L110">
            <v>1.3207043000000001</v>
          </cell>
        </row>
        <row r="111">
          <cell r="A111">
            <v>45771</v>
          </cell>
          <cell r="H111">
            <v>668.35</v>
          </cell>
          <cell r="L111">
            <v>1.5172228999999999</v>
          </cell>
        </row>
        <row r="112">
          <cell r="A112">
            <v>45770</v>
          </cell>
          <cell r="H112">
            <v>659.9</v>
          </cell>
          <cell r="L112">
            <v>2.3390569999999999</v>
          </cell>
        </row>
        <row r="113">
          <cell r="A113">
            <v>45769</v>
          </cell>
          <cell r="H113">
            <v>630.85</v>
          </cell>
          <cell r="L113">
            <v>1.0292748</v>
          </cell>
        </row>
        <row r="114">
          <cell r="A114">
            <v>45768</v>
          </cell>
          <cell r="H114">
            <v>630.04999999999995</v>
          </cell>
          <cell r="L114">
            <v>1.2785568</v>
          </cell>
        </row>
        <row r="115">
          <cell r="A115">
            <v>45764</v>
          </cell>
          <cell r="H115">
            <v>621.54999999999995</v>
          </cell>
          <cell r="L115">
            <v>1.4342652</v>
          </cell>
        </row>
        <row r="116">
          <cell r="A116">
            <v>45763</v>
          </cell>
          <cell r="H116">
            <v>616.04999999999995</v>
          </cell>
          <cell r="L116">
            <v>1.2318376</v>
          </cell>
        </row>
        <row r="117">
          <cell r="A117">
            <v>45762</v>
          </cell>
          <cell r="H117">
            <v>622.20000000000005</v>
          </cell>
          <cell r="L117">
            <v>1.9722071999999999</v>
          </cell>
        </row>
        <row r="118">
          <cell r="A118">
            <v>45758</v>
          </cell>
          <cell r="H118">
            <v>595.04999999999995</v>
          </cell>
          <cell r="L118">
            <v>2.1055814000000002</v>
          </cell>
        </row>
        <row r="119">
          <cell r="A119">
            <v>45756</v>
          </cell>
          <cell r="H119">
            <v>582.9</v>
          </cell>
          <cell r="L119">
            <v>1.7483412</v>
          </cell>
        </row>
        <row r="120">
          <cell r="A120">
            <v>45755</v>
          </cell>
          <cell r="H120">
            <v>588.85</v>
          </cell>
          <cell r="L120">
            <v>2.0987855</v>
          </cell>
        </row>
        <row r="121">
          <cell r="A121">
            <v>45754</v>
          </cell>
          <cell r="H121">
            <v>579.75</v>
          </cell>
          <cell r="L121">
            <v>4.9463597999999998</v>
          </cell>
        </row>
        <row r="122">
          <cell r="A122">
            <v>45751</v>
          </cell>
          <cell r="H122">
            <v>613.85</v>
          </cell>
          <cell r="L122">
            <v>2.6621179000000001</v>
          </cell>
        </row>
        <row r="123">
          <cell r="A123">
            <v>45750</v>
          </cell>
          <cell r="H123">
            <v>653.95000000000005</v>
          </cell>
          <cell r="L123">
            <v>1.3473831999999999</v>
          </cell>
        </row>
        <row r="124">
          <cell r="A124">
            <v>45749</v>
          </cell>
          <cell r="H124">
            <v>671.9</v>
          </cell>
          <cell r="L124">
            <v>0.80252250000000003</v>
          </cell>
        </row>
        <row r="125">
          <cell r="A125">
            <v>45748</v>
          </cell>
          <cell r="H125">
            <v>671.85</v>
          </cell>
          <cell r="L125">
            <v>0.95946690000000001</v>
          </cell>
        </row>
        <row r="126">
          <cell r="A126">
            <v>45744</v>
          </cell>
          <cell r="H126">
            <v>674.45</v>
          </cell>
          <cell r="L126">
            <v>1.6013687000000001</v>
          </cell>
        </row>
        <row r="127">
          <cell r="A127">
            <v>45743</v>
          </cell>
          <cell r="H127">
            <v>668.55</v>
          </cell>
          <cell r="L127">
            <v>3.4238666000000002</v>
          </cell>
        </row>
        <row r="128">
          <cell r="A128">
            <v>45742</v>
          </cell>
          <cell r="H128">
            <v>708.25</v>
          </cell>
          <cell r="L128">
            <v>0.93631799999999998</v>
          </cell>
        </row>
        <row r="129">
          <cell r="A129">
            <v>45741</v>
          </cell>
          <cell r="H129">
            <v>710.3</v>
          </cell>
          <cell r="L129">
            <v>1.3617465</v>
          </cell>
        </row>
        <row r="130">
          <cell r="A130">
            <v>45740</v>
          </cell>
          <cell r="H130">
            <v>713.5</v>
          </cell>
          <cell r="L130">
            <v>1.1671358999999999</v>
          </cell>
        </row>
        <row r="131">
          <cell r="A131">
            <v>45737</v>
          </cell>
          <cell r="H131">
            <v>702.95</v>
          </cell>
          <cell r="L131">
            <v>1.4823483</v>
          </cell>
        </row>
        <row r="132">
          <cell r="A132">
            <v>45736</v>
          </cell>
          <cell r="H132">
            <v>690.05</v>
          </cell>
          <cell r="L132">
            <v>0.97126000000000001</v>
          </cell>
        </row>
        <row r="133">
          <cell r="A133">
            <v>45735</v>
          </cell>
          <cell r="H133">
            <v>682.25</v>
          </cell>
          <cell r="L133">
            <v>0.93384140000000004</v>
          </cell>
        </row>
        <row r="134">
          <cell r="A134">
            <v>45734</v>
          </cell>
          <cell r="H134">
            <v>680.05</v>
          </cell>
          <cell r="L134">
            <v>1.1236084</v>
          </cell>
        </row>
        <row r="135">
          <cell r="A135">
            <v>45733</v>
          </cell>
          <cell r="H135">
            <v>661.05</v>
          </cell>
          <cell r="L135">
            <v>0.91744079999999995</v>
          </cell>
        </row>
        <row r="136">
          <cell r="A136">
            <v>45729</v>
          </cell>
          <cell r="H136">
            <v>655.5</v>
          </cell>
          <cell r="L136">
            <v>1.4004345</v>
          </cell>
        </row>
        <row r="137">
          <cell r="A137">
            <v>45728</v>
          </cell>
          <cell r="H137">
            <v>668.3</v>
          </cell>
          <cell r="L137">
            <v>1.8732785000000001</v>
          </cell>
        </row>
        <row r="138">
          <cell r="A138">
            <v>45727</v>
          </cell>
          <cell r="H138">
            <v>648.04999999999995</v>
          </cell>
          <cell r="L138">
            <v>0.95347499999999996</v>
          </cell>
        </row>
        <row r="139">
          <cell r="A139">
            <v>45726</v>
          </cell>
          <cell r="H139">
            <v>648.15</v>
          </cell>
          <cell r="L139">
            <v>1.0309166000000001</v>
          </cell>
        </row>
        <row r="140">
          <cell r="A140">
            <v>45723</v>
          </cell>
          <cell r="H140">
            <v>648.29999999999995</v>
          </cell>
          <cell r="L140">
            <v>1.0123450000000001</v>
          </cell>
        </row>
        <row r="141">
          <cell r="A141">
            <v>45722</v>
          </cell>
          <cell r="H141">
            <v>639.65</v>
          </cell>
          <cell r="L141">
            <v>1.6991501</v>
          </cell>
        </row>
        <row r="142">
          <cell r="A142">
            <v>45721</v>
          </cell>
          <cell r="H142">
            <v>640.79999999999995</v>
          </cell>
          <cell r="L142">
            <v>1.2373061000000001</v>
          </cell>
        </row>
        <row r="143">
          <cell r="A143">
            <v>45720</v>
          </cell>
          <cell r="H143">
            <v>619.20000000000005</v>
          </cell>
          <cell r="L143">
            <v>1.1878225</v>
          </cell>
        </row>
        <row r="144">
          <cell r="A144">
            <v>45719</v>
          </cell>
          <cell r="H144">
            <v>621.15</v>
          </cell>
          <cell r="L144">
            <v>1.8362700000000001</v>
          </cell>
        </row>
        <row r="145">
          <cell r="A145">
            <v>45716</v>
          </cell>
          <cell r="H145">
            <v>620.65</v>
          </cell>
          <cell r="L145">
            <v>2.0477618999999998</v>
          </cell>
        </row>
        <row r="146">
          <cell r="A146">
            <v>45715</v>
          </cell>
          <cell r="H146">
            <v>648.54999999999995</v>
          </cell>
          <cell r="L146">
            <v>1.2281857</v>
          </cell>
        </row>
        <row r="147">
          <cell r="A147">
            <v>45713</v>
          </cell>
          <cell r="H147">
            <v>661.6</v>
          </cell>
          <cell r="L147">
            <v>1.0251257</v>
          </cell>
        </row>
        <row r="148">
          <cell r="A148">
            <v>45712</v>
          </cell>
          <cell r="H148">
            <v>668.25</v>
          </cell>
          <cell r="L148">
            <v>0.88617690000000005</v>
          </cell>
        </row>
        <row r="149">
          <cell r="A149">
            <v>45709</v>
          </cell>
          <cell r="H149">
            <v>673.2</v>
          </cell>
          <cell r="L149">
            <v>1.4577523999999999</v>
          </cell>
        </row>
        <row r="150">
          <cell r="A150">
            <v>45708</v>
          </cell>
          <cell r="H150">
            <v>689.8</v>
          </cell>
          <cell r="L150">
            <v>0.86733349999999998</v>
          </cell>
        </row>
        <row r="151">
          <cell r="A151">
            <v>45707</v>
          </cell>
          <cell r="H151">
            <v>681</v>
          </cell>
          <cell r="L151">
            <v>0.9986815</v>
          </cell>
        </row>
        <row r="152">
          <cell r="A152">
            <v>45706</v>
          </cell>
          <cell r="H152">
            <v>682.4</v>
          </cell>
          <cell r="L152">
            <v>0.78101430000000005</v>
          </cell>
        </row>
        <row r="153">
          <cell r="A153">
            <v>45705</v>
          </cell>
          <cell r="H153">
            <v>686.6</v>
          </cell>
          <cell r="L153">
            <v>1.0313574999999999</v>
          </cell>
        </row>
        <row r="154">
          <cell r="A154">
            <v>45702</v>
          </cell>
          <cell r="H154">
            <v>680.65</v>
          </cell>
          <cell r="L154">
            <v>0.9968127</v>
          </cell>
        </row>
        <row r="155">
          <cell r="A155">
            <v>45701</v>
          </cell>
          <cell r="H155">
            <v>683.85</v>
          </cell>
          <cell r="L155">
            <v>0.84907690000000002</v>
          </cell>
        </row>
        <row r="156">
          <cell r="A156">
            <v>45700</v>
          </cell>
          <cell r="H156">
            <v>684.35</v>
          </cell>
          <cell r="L156">
            <v>1.2312424</v>
          </cell>
        </row>
        <row r="157">
          <cell r="A157">
            <v>45699</v>
          </cell>
          <cell r="H157">
            <v>677.75</v>
          </cell>
          <cell r="L157">
            <v>1.193999</v>
          </cell>
        </row>
        <row r="158">
          <cell r="A158">
            <v>45698</v>
          </cell>
          <cell r="H158">
            <v>696</v>
          </cell>
          <cell r="L158">
            <v>1.0981962999999999</v>
          </cell>
        </row>
        <row r="159">
          <cell r="A159">
            <v>45695</v>
          </cell>
          <cell r="H159">
            <v>706.75</v>
          </cell>
          <cell r="L159">
            <v>1.2259131999999999</v>
          </cell>
        </row>
        <row r="160">
          <cell r="A160">
            <v>45694</v>
          </cell>
          <cell r="H160">
            <v>709.65</v>
          </cell>
          <cell r="L160">
            <v>1.0016927</v>
          </cell>
        </row>
        <row r="161">
          <cell r="A161">
            <v>45693</v>
          </cell>
          <cell r="H161">
            <v>717.05</v>
          </cell>
          <cell r="L161">
            <v>1.2907325000000001</v>
          </cell>
        </row>
        <row r="162">
          <cell r="A162">
            <v>45692</v>
          </cell>
          <cell r="H162">
            <v>710.55</v>
          </cell>
          <cell r="L162">
            <v>1.6792005000000001</v>
          </cell>
        </row>
        <row r="163">
          <cell r="A163">
            <v>45691</v>
          </cell>
          <cell r="H163">
            <v>687.45</v>
          </cell>
          <cell r="L163">
            <v>1.7806759999999999</v>
          </cell>
        </row>
        <row r="164">
          <cell r="A164">
            <v>45689</v>
          </cell>
          <cell r="H164">
            <v>706.55</v>
          </cell>
          <cell r="L164">
            <v>1.4087493</v>
          </cell>
        </row>
        <row r="165">
          <cell r="A165">
            <v>45688</v>
          </cell>
          <cell r="H165">
            <v>716.1</v>
          </cell>
          <cell r="L165">
            <v>1.9157717000000001</v>
          </cell>
        </row>
        <row r="166">
          <cell r="A166">
            <v>45687</v>
          </cell>
          <cell r="H166">
            <v>696.85</v>
          </cell>
          <cell r="L166">
            <v>5.9390998000000002</v>
          </cell>
        </row>
        <row r="167">
          <cell r="A167">
            <v>45686</v>
          </cell>
          <cell r="H167">
            <v>752.5</v>
          </cell>
          <cell r="L167">
            <v>1.2461404</v>
          </cell>
        </row>
        <row r="168">
          <cell r="A168">
            <v>45685</v>
          </cell>
          <cell r="H168">
            <v>728.25</v>
          </cell>
          <cell r="L168">
            <v>1.6104653</v>
          </cell>
        </row>
        <row r="169">
          <cell r="A169">
            <v>45684</v>
          </cell>
          <cell r="H169">
            <v>713.05</v>
          </cell>
          <cell r="L169">
            <v>1.412399</v>
          </cell>
        </row>
        <row r="170">
          <cell r="A170">
            <v>45681</v>
          </cell>
          <cell r="H170">
            <v>734.1</v>
          </cell>
          <cell r="L170">
            <v>0.95131659999999996</v>
          </cell>
        </row>
        <row r="171">
          <cell r="A171">
            <v>45680</v>
          </cell>
          <cell r="H171">
            <v>752.5</v>
          </cell>
          <cell r="L171">
            <v>0.79166890000000001</v>
          </cell>
        </row>
        <row r="172">
          <cell r="A172">
            <v>45679</v>
          </cell>
          <cell r="H172">
            <v>742.75</v>
          </cell>
          <cell r="L172">
            <v>1.2418473999999999</v>
          </cell>
        </row>
        <row r="173">
          <cell r="A173">
            <v>45678</v>
          </cell>
          <cell r="H173">
            <v>760.75</v>
          </cell>
          <cell r="L173">
            <v>1.1657177999999999</v>
          </cell>
        </row>
        <row r="174">
          <cell r="A174">
            <v>45677</v>
          </cell>
          <cell r="H174">
            <v>774.35</v>
          </cell>
          <cell r="L174">
            <v>0.99561010000000005</v>
          </cell>
        </row>
        <row r="175">
          <cell r="A175">
            <v>45674</v>
          </cell>
          <cell r="H175">
            <v>779.75</v>
          </cell>
          <cell r="L175">
            <v>0.70072389999999996</v>
          </cell>
        </row>
        <row r="176">
          <cell r="A176">
            <v>45673</v>
          </cell>
          <cell r="H176">
            <v>774.35</v>
          </cell>
          <cell r="L176">
            <v>0.86801629999999996</v>
          </cell>
        </row>
        <row r="177">
          <cell r="A177">
            <v>45672</v>
          </cell>
          <cell r="H177">
            <v>763.6</v>
          </cell>
          <cell r="L177">
            <v>1.0500910000000001</v>
          </cell>
        </row>
        <row r="178">
          <cell r="A178">
            <v>45671</v>
          </cell>
          <cell r="H178">
            <v>770.5</v>
          </cell>
          <cell r="L178">
            <v>1.1377052999999999</v>
          </cell>
        </row>
        <row r="179">
          <cell r="A179">
            <v>45670</v>
          </cell>
          <cell r="H179">
            <v>751</v>
          </cell>
          <cell r="L179">
            <v>1.2230175000000001</v>
          </cell>
        </row>
        <row r="180">
          <cell r="A180">
            <v>45667</v>
          </cell>
          <cell r="H180">
            <v>774.65</v>
          </cell>
          <cell r="L180">
            <v>1.1144004999999999</v>
          </cell>
        </row>
        <row r="181">
          <cell r="A181">
            <v>45666</v>
          </cell>
          <cell r="H181">
            <v>780.1</v>
          </cell>
          <cell r="L181">
            <v>1.7948464</v>
          </cell>
        </row>
        <row r="182">
          <cell r="A182">
            <v>45665</v>
          </cell>
          <cell r="H182">
            <v>794.95</v>
          </cell>
          <cell r="L182">
            <v>1.1861066</v>
          </cell>
        </row>
        <row r="183">
          <cell r="A183">
            <v>45664</v>
          </cell>
          <cell r="H183">
            <v>793.25</v>
          </cell>
          <cell r="L183">
            <v>1.5547971</v>
          </cell>
        </row>
        <row r="184">
          <cell r="A184">
            <v>45663</v>
          </cell>
          <cell r="H184">
            <v>776.25</v>
          </cell>
          <cell r="L184">
            <v>1.6948151</v>
          </cell>
        </row>
        <row r="185">
          <cell r="A185">
            <v>45660</v>
          </cell>
          <cell r="H185">
            <v>790.4</v>
          </cell>
          <cell r="L185">
            <v>2.4773025</v>
          </cell>
        </row>
        <row r="186">
          <cell r="A186">
            <v>45659</v>
          </cell>
          <cell r="H186">
            <v>765.05</v>
          </cell>
          <cell r="L186">
            <v>1.5294572</v>
          </cell>
        </row>
        <row r="187">
          <cell r="A187">
            <v>45658</v>
          </cell>
          <cell r="H187">
            <v>749.25</v>
          </cell>
          <cell r="L187">
            <v>0.7792251</v>
          </cell>
        </row>
        <row r="188">
          <cell r="A188">
            <v>45657</v>
          </cell>
          <cell r="H188">
            <v>740.15</v>
          </cell>
          <cell r="L188">
            <v>0.70926990000000001</v>
          </cell>
        </row>
        <row r="189">
          <cell r="A189">
            <v>45656</v>
          </cell>
          <cell r="H189">
            <v>733.65</v>
          </cell>
          <cell r="L189">
            <v>1.7441198</v>
          </cell>
        </row>
        <row r="190">
          <cell r="A190">
            <v>45653</v>
          </cell>
          <cell r="H190">
            <v>750.5</v>
          </cell>
          <cell r="L190">
            <v>1.5835079000000001</v>
          </cell>
        </row>
        <row r="191">
          <cell r="A191">
            <v>45652</v>
          </cell>
          <cell r="H191">
            <v>740.8</v>
          </cell>
          <cell r="L191">
            <v>0.93432099999999996</v>
          </cell>
        </row>
        <row r="192">
          <cell r="A192">
            <v>45650</v>
          </cell>
          <cell r="H192">
            <v>736.1</v>
          </cell>
          <cell r="L192">
            <v>1.2553555000000001</v>
          </cell>
        </row>
        <row r="193">
          <cell r="A193">
            <v>45649</v>
          </cell>
          <cell r="H193">
            <v>722.2</v>
          </cell>
          <cell r="L193">
            <v>0.96538679999999999</v>
          </cell>
        </row>
        <row r="194">
          <cell r="A194">
            <v>45646</v>
          </cell>
          <cell r="H194">
            <v>724.05</v>
          </cell>
          <cell r="L194">
            <v>1.7962655999999999</v>
          </cell>
        </row>
        <row r="195">
          <cell r="A195">
            <v>45645</v>
          </cell>
          <cell r="H195">
            <v>744.05</v>
          </cell>
          <cell r="L195">
            <v>1.7119599000000001</v>
          </cell>
        </row>
        <row r="196">
          <cell r="A196">
            <v>45644</v>
          </cell>
          <cell r="H196">
            <v>755.7</v>
          </cell>
          <cell r="L196">
            <v>1.9085262999999999</v>
          </cell>
        </row>
        <row r="197">
          <cell r="A197">
            <v>45643</v>
          </cell>
          <cell r="H197">
            <v>779.75</v>
          </cell>
          <cell r="L197">
            <v>1.0270253</v>
          </cell>
        </row>
        <row r="198">
          <cell r="A198">
            <v>45642</v>
          </cell>
          <cell r="H198">
            <v>784.8</v>
          </cell>
          <cell r="L198">
            <v>1.0015361</v>
          </cell>
        </row>
        <row r="199">
          <cell r="A199">
            <v>45639</v>
          </cell>
          <cell r="H199">
            <v>790.3</v>
          </cell>
          <cell r="L199">
            <v>1.4101869</v>
          </cell>
        </row>
        <row r="200">
          <cell r="A200">
            <v>45638</v>
          </cell>
          <cell r="H200">
            <v>786.35</v>
          </cell>
          <cell r="L200">
            <v>1.0602758000000001</v>
          </cell>
        </row>
        <row r="201">
          <cell r="A201">
            <v>45637</v>
          </cell>
          <cell r="H201">
            <v>799.1</v>
          </cell>
          <cell r="L201">
            <v>0.77633569999999996</v>
          </cell>
        </row>
        <row r="202">
          <cell r="A202">
            <v>45636</v>
          </cell>
          <cell r="H202">
            <v>799.9</v>
          </cell>
          <cell r="L202">
            <v>1.3113082</v>
          </cell>
        </row>
        <row r="203">
          <cell r="A203">
            <v>45635</v>
          </cell>
          <cell r="H203">
            <v>798.75</v>
          </cell>
          <cell r="L203">
            <v>1.5573233</v>
          </cell>
        </row>
        <row r="204">
          <cell r="A204">
            <v>45632</v>
          </cell>
          <cell r="H204">
            <v>816.8</v>
          </cell>
          <cell r="L204">
            <v>1.9716910000000001</v>
          </cell>
        </row>
        <row r="205">
          <cell r="A205">
            <v>45631</v>
          </cell>
          <cell r="H205">
            <v>792.55</v>
          </cell>
          <cell r="L205">
            <v>1.2169428</v>
          </cell>
        </row>
        <row r="206">
          <cell r="A206">
            <v>45630</v>
          </cell>
          <cell r="H206">
            <v>788.1</v>
          </cell>
          <cell r="L206">
            <v>1.2392259000000001</v>
          </cell>
        </row>
        <row r="207">
          <cell r="A207">
            <v>45629</v>
          </cell>
          <cell r="H207">
            <v>801.25</v>
          </cell>
          <cell r="L207">
            <v>0.98741350000000006</v>
          </cell>
        </row>
        <row r="208">
          <cell r="A208">
            <v>45628</v>
          </cell>
          <cell r="H208">
            <v>790.05</v>
          </cell>
          <cell r="L208">
            <v>0.84258259999999996</v>
          </cell>
        </row>
        <row r="209">
          <cell r="A209">
            <v>45625</v>
          </cell>
          <cell r="H209">
            <v>786.45</v>
          </cell>
          <cell r="L209">
            <v>1.0358590000000001</v>
          </cell>
        </row>
        <row r="210">
          <cell r="A210">
            <v>45624</v>
          </cell>
          <cell r="H210">
            <v>779.45</v>
          </cell>
          <cell r="L210">
            <v>1.0939141999999999</v>
          </cell>
        </row>
        <row r="211">
          <cell r="A211">
            <v>45623</v>
          </cell>
          <cell r="H211">
            <v>783.95</v>
          </cell>
          <cell r="L211">
            <v>1.0014685000000001</v>
          </cell>
        </row>
        <row r="212">
          <cell r="A212">
            <v>45622</v>
          </cell>
          <cell r="H212">
            <v>783</v>
          </cell>
          <cell r="L212">
            <v>1.0310838</v>
          </cell>
        </row>
        <row r="213">
          <cell r="A213">
            <v>45621</v>
          </cell>
          <cell r="H213">
            <v>796.6</v>
          </cell>
          <cell r="L213">
            <v>1.5194167000000001</v>
          </cell>
        </row>
        <row r="214">
          <cell r="A214">
            <v>45618</v>
          </cell>
          <cell r="H214">
            <v>791</v>
          </cell>
          <cell r="L214">
            <v>1.4535111999999999</v>
          </cell>
        </row>
        <row r="215">
          <cell r="A215">
            <v>45617</v>
          </cell>
          <cell r="H215">
            <v>773.85</v>
          </cell>
          <cell r="L215">
            <v>1.4194678000000001</v>
          </cell>
        </row>
        <row r="216">
          <cell r="A216">
            <v>45615</v>
          </cell>
          <cell r="H216">
            <v>783.2</v>
          </cell>
          <cell r="L216">
            <v>1.4012013999999999</v>
          </cell>
        </row>
        <row r="217">
          <cell r="A217">
            <v>45614</v>
          </cell>
          <cell r="H217">
            <v>771.9</v>
          </cell>
          <cell r="L217">
            <v>1.7053446000000001</v>
          </cell>
        </row>
        <row r="218">
          <cell r="A218">
            <v>45610</v>
          </cell>
          <cell r="H218">
            <v>774.3</v>
          </cell>
          <cell r="L218">
            <v>1.1740908999999999</v>
          </cell>
        </row>
        <row r="219">
          <cell r="A219">
            <v>45609</v>
          </cell>
          <cell r="H219">
            <v>786.25</v>
          </cell>
          <cell r="L219">
            <v>1.4674022</v>
          </cell>
        </row>
        <row r="220">
          <cell r="A220">
            <v>45608</v>
          </cell>
          <cell r="H220">
            <v>784.85</v>
          </cell>
          <cell r="L220">
            <v>1.6526921000000001</v>
          </cell>
        </row>
        <row r="221">
          <cell r="A221">
            <v>45607</v>
          </cell>
          <cell r="H221">
            <v>804.7</v>
          </cell>
          <cell r="L221">
            <v>2.7587619000000001</v>
          </cell>
        </row>
        <row r="222">
          <cell r="A222">
            <v>45604</v>
          </cell>
          <cell r="H222">
            <v>805.45</v>
          </cell>
          <cell r="L222">
            <v>1.6072692</v>
          </cell>
        </row>
        <row r="223">
          <cell r="A223">
            <v>45603</v>
          </cell>
          <cell r="H223">
            <v>819.75</v>
          </cell>
          <cell r="L223">
            <v>1.3237161</v>
          </cell>
        </row>
        <row r="224">
          <cell r="A224">
            <v>45602</v>
          </cell>
          <cell r="H224">
            <v>839.7</v>
          </cell>
          <cell r="L224">
            <v>1.0579596</v>
          </cell>
        </row>
        <row r="225">
          <cell r="A225">
            <v>45601</v>
          </cell>
          <cell r="H225">
            <v>835.65</v>
          </cell>
          <cell r="L225">
            <v>1.0215249</v>
          </cell>
        </row>
        <row r="226">
          <cell r="A226">
            <v>45600</v>
          </cell>
          <cell r="H226">
            <v>824.1</v>
          </cell>
          <cell r="L226">
            <v>1.5514418999999999</v>
          </cell>
        </row>
        <row r="227">
          <cell r="A227">
            <v>45597</v>
          </cell>
          <cell r="H227">
            <v>843.45</v>
          </cell>
          <cell r="L227">
            <v>0.2900548</v>
          </cell>
        </row>
        <row r="228">
          <cell r="A228">
            <v>45596</v>
          </cell>
          <cell r="H228">
            <v>834.05</v>
          </cell>
          <cell r="L228">
            <v>1.1904413</v>
          </cell>
        </row>
        <row r="229">
          <cell r="A229">
            <v>45595</v>
          </cell>
          <cell r="H229">
            <v>840.2</v>
          </cell>
          <cell r="L229">
            <v>1.2933218</v>
          </cell>
        </row>
        <row r="230">
          <cell r="A230">
            <v>45594</v>
          </cell>
          <cell r="H230">
            <v>842.75</v>
          </cell>
          <cell r="L230">
            <v>2.6818871</v>
          </cell>
        </row>
        <row r="231">
          <cell r="A231">
            <v>45593</v>
          </cell>
          <cell r="H231">
            <v>878.45</v>
          </cell>
          <cell r="L231">
            <v>0.71060449999999997</v>
          </cell>
        </row>
        <row r="232">
          <cell r="A232">
            <v>45590</v>
          </cell>
          <cell r="H232">
            <v>864.3</v>
          </cell>
          <cell r="L232">
            <v>1.0873022000000001</v>
          </cell>
        </row>
        <row r="233">
          <cell r="A233">
            <v>45589</v>
          </cell>
          <cell r="H233">
            <v>880</v>
          </cell>
          <cell r="L233">
            <v>0.7233484</v>
          </cell>
        </row>
        <row r="234">
          <cell r="A234">
            <v>45588</v>
          </cell>
          <cell r="H234">
            <v>877.65</v>
          </cell>
          <cell r="L234">
            <v>1.0553771000000001</v>
          </cell>
        </row>
        <row r="235">
          <cell r="A235">
            <v>45587</v>
          </cell>
          <cell r="H235">
            <v>879.5</v>
          </cell>
          <cell r="L235">
            <v>1.3617490000000001</v>
          </cell>
        </row>
        <row r="236">
          <cell r="A236">
            <v>45586</v>
          </cell>
          <cell r="H236">
            <v>903.3</v>
          </cell>
          <cell r="L236">
            <v>0.73905569999999998</v>
          </cell>
        </row>
        <row r="237">
          <cell r="A237">
            <v>45583</v>
          </cell>
          <cell r="H237">
            <v>910.15</v>
          </cell>
          <cell r="L237">
            <v>1.1527913999999999</v>
          </cell>
        </row>
        <row r="238">
          <cell r="A238">
            <v>45582</v>
          </cell>
          <cell r="H238">
            <v>891.6</v>
          </cell>
          <cell r="L238">
            <v>1.3864582999999999</v>
          </cell>
        </row>
        <row r="239">
          <cell r="A239">
            <v>45581</v>
          </cell>
          <cell r="H239">
            <v>907.45</v>
          </cell>
          <cell r="L239">
            <v>1.0298258</v>
          </cell>
        </row>
        <row r="240">
          <cell r="A240">
            <v>45580</v>
          </cell>
          <cell r="H240">
            <v>917.3</v>
          </cell>
          <cell r="L240">
            <v>0.90589189999999997</v>
          </cell>
        </row>
        <row r="241">
          <cell r="A241">
            <v>45579</v>
          </cell>
          <cell r="H241">
            <v>928.25</v>
          </cell>
          <cell r="L241">
            <v>0.57406489999999999</v>
          </cell>
        </row>
        <row r="242">
          <cell r="A242">
            <v>45576</v>
          </cell>
          <cell r="H242">
            <v>930.7</v>
          </cell>
          <cell r="L242">
            <v>0.44595289999999999</v>
          </cell>
        </row>
        <row r="243">
          <cell r="A243">
            <v>45575</v>
          </cell>
          <cell r="H243">
            <v>928.5</v>
          </cell>
          <cell r="L243">
            <v>1.3249850999999999</v>
          </cell>
        </row>
        <row r="244">
          <cell r="A244">
            <v>45574</v>
          </cell>
          <cell r="H244">
            <v>939.15</v>
          </cell>
          <cell r="L244">
            <v>1.1557736999999999</v>
          </cell>
        </row>
        <row r="245">
          <cell r="A245">
            <v>45573</v>
          </cell>
          <cell r="H245">
            <v>919.8</v>
          </cell>
          <cell r="L245">
            <v>2.1177885999999999</v>
          </cell>
        </row>
        <row r="246">
          <cell r="A246">
            <v>45572</v>
          </cell>
          <cell r="H246">
            <v>927.85</v>
          </cell>
          <cell r="L246">
            <v>1.1772545999999999</v>
          </cell>
        </row>
        <row r="247">
          <cell r="A247">
            <v>45569</v>
          </cell>
          <cell r="H247">
            <v>930.75</v>
          </cell>
          <cell r="L247">
            <v>1.9187757999999999</v>
          </cell>
        </row>
        <row r="248">
          <cell r="A248">
            <v>45568</v>
          </cell>
          <cell r="H248">
            <v>925.7</v>
          </cell>
          <cell r="L248">
            <v>2.4418517</v>
          </cell>
        </row>
        <row r="249">
          <cell r="A249">
            <v>45566</v>
          </cell>
          <cell r="H249">
            <v>965.2</v>
          </cell>
          <cell r="L249">
            <v>1.0085203</v>
          </cell>
        </row>
        <row r="250">
          <cell r="A250">
            <v>45565</v>
          </cell>
          <cell r="H250">
            <v>974.65</v>
          </cell>
          <cell r="L250">
            <v>1.2225895</v>
          </cell>
        </row>
        <row r="251">
          <cell r="A251">
            <v>45562</v>
          </cell>
          <cell r="H251">
            <v>993</v>
          </cell>
          <cell r="L251">
            <v>1.036003</v>
          </cell>
        </row>
        <row r="252">
          <cell r="A252">
            <v>45561</v>
          </cell>
          <cell r="H252">
            <v>993.15</v>
          </cell>
          <cell r="L252">
            <v>2.1640020999999998</v>
          </cell>
        </row>
        <row r="253">
          <cell r="A253">
            <v>45560</v>
          </cell>
          <cell r="H253">
            <v>963.6</v>
          </cell>
          <cell r="L253">
            <v>1.2959075</v>
          </cell>
        </row>
        <row r="254">
          <cell r="A254">
            <v>45559</v>
          </cell>
          <cell r="H254">
            <v>977.3</v>
          </cell>
          <cell r="L254">
            <v>1.2755422000000001</v>
          </cell>
        </row>
        <row r="255">
          <cell r="A255">
            <v>45558</v>
          </cell>
          <cell r="H255">
            <v>971.8</v>
          </cell>
          <cell r="L255">
            <v>1.0254297000000001</v>
          </cell>
        </row>
        <row r="256">
          <cell r="A256">
            <v>45555</v>
          </cell>
          <cell r="H256">
            <v>970.85</v>
          </cell>
          <cell r="L256">
            <v>1.6764981000000001</v>
          </cell>
        </row>
        <row r="257">
          <cell r="A257">
            <v>45554</v>
          </cell>
          <cell r="H257">
            <v>967</v>
          </cell>
          <cell r="L257">
            <v>1.3466769999999999</v>
          </cell>
        </row>
        <row r="258">
          <cell r="A258">
            <v>45553</v>
          </cell>
          <cell r="H258">
            <v>962.05</v>
          </cell>
          <cell r="L258">
            <v>1.2044431</v>
          </cell>
        </row>
        <row r="259">
          <cell r="A259">
            <v>45552</v>
          </cell>
          <cell r="H259">
            <v>974.95</v>
          </cell>
          <cell r="L259">
            <v>4.4516612999999996</v>
          </cell>
        </row>
        <row r="260">
          <cell r="A260">
            <v>45551</v>
          </cell>
          <cell r="H260">
            <v>988.4</v>
          </cell>
          <cell r="L260">
            <v>0.58362740000000002</v>
          </cell>
        </row>
        <row r="261">
          <cell r="A261">
            <v>45548</v>
          </cell>
          <cell r="H261">
            <v>992.1</v>
          </cell>
          <cell r="L261">
            <v>1.3203676</v>
          </cell>
        </row>
        <row r="262">
          <cell r="A262">
            <v>45547</v>
          </cell>
          <cell r="H262">
            <v>986.15</v>
          </cell>
          <cell r="L262">
            <v>2.5675835999999999</v>
          </cell>
        </row>
        <row r="263">
          <cell r="A263">
            <v>45546</v>
          </cell>
          <cell r="H263">
            <v>976.3</v>
          </cell>
          <cell r="L263">
            <v>3.6140411000000001</v>
          </cell>
        </row>
        <row r="264">
          <cell r="A264">
            <v>45545</v>
          </cell>
          <cell r="H264">
            <v>1035.8</v>
          </cell>
          <cell r="L264">
            <v>0.69192379999999998</v>
          </cell>
        </row>
        <row r="265">
          <cell r="A265">
            <v>45544</v>
          </cell>
          <cell r="H265">
            <v>1038.7</v>
          </cell>
          <cell r="L265">
            <v>0.72060539999999995</v>
          </cell>
        </row>
        <row r="266">
          <cell r="A266">
            <v>45541</v>
          </cell>
          <cell r="H266">
            <v>1049.3499999999999</v>
          </cell>
          <cell r="L266">
            <v>0.87173769999999995</v>
          </cell>
        </row>
        <row r="267">
          <cell r="A267">
            <v>45540</v>
          </cell>
          <cell r="H267">
            <v>1069.1500000000001</v>
          </cell>
          <cell r="L267">
            <v>0.79005930000000002</v>
          </cell>
        </row>
        <row r="268">
          <cell r="A268">
            <v>45539</v>
          </cell>
          <cell r="H268">
            <v>1080.45</v>
          </cell>
          <cell r="L268">
            <v>0.46659079999999997</v>
          </cell>
        </row>
        <row r="269">
          <cell r="A269">
            <v>45538</v>
          </cell>
          <cell r="H269">
            <v>1085.0999999999999</v>
          </cell>
          <cell r="L269">
            <v>0.50887309999999997</v>
          </cell>
        </row>
        <row r="270">
          <cell r="A270">
            <v>45537</v>
          </cell>
          <cell r="H270">
            <v>1092.6500000000001</v>
          </cell>
          <cell r="L270">
            <v>0.81166749999999999</v>
          </cell>
        </row>
        <row r="271">
          <cell r="A271">
            <v>45534</v>
          </cell>
          <cell r="H271">
            <v>1111.3499999999999</v>
          </cell>
          <cell r="L271">
            <v>1.7647545</v>
          </cell>
        </row>
        <row r="272">
          <cell r="A272">
            <v>45533</v>
          </cell>
          <cell r="H272">
            <v>1121.6500000000001</v>
          </cell>
          <cell r="L272">
            <v>4.0658158999999996</v>
          </cell>
        </row>
        <row r="273">
          <cell r="A273">
            <v>45532</v>
          </cell>
          <cell r="H273">
            <v>1074.55</v>
          </cell>
          <cell r="L273">
            <v>0.81453759999999997</v>
          </cell>
        </row>
        <row r="274">
          <cell r="A274">
            <v>45531</v>
          </cell>
          <cell r="H274">
            <v>1077.25</v>
          </cell>
          <cell r="L274">
            <v>0.88133050000000002</v>
          </cell>
        </row>
        <row r="275">
          <cell r="A275">
            <v>45530</v>
          </cell>
          <cell r="H275">
            <v>1092.4000000000001</v>
          </cell>
          <cell r="L275">
            <v>0.94150389999999995</v>
          </cell>
        </row>
        <row r="276">
          <cell r="A276">
            <v>45527</v>
          </cell>
          <cell r="H276">
            <v>1085.1500000000001</v>
          </cell>
          <cell r="L276">
            <v>1.0179655000000001</v>
          </cell>
        </row>
        <row r="277">
          <cell r="A277">
            <v>45526</v>
          </cell>
          <cell r="H277">
            <v>1068.45</v>
          </cell>
          <cell r="L277">
            <v>0.93774760000000001</v>
          </cell>
        </row>
        <row r="278">
          <cell r="A278">
            <v>45525</v>
          </cell>
          <cell r="H278">
            <v>1085.2</v>
          </cell>
          <cell r="L278">
            <v>0.48698760000000002</v>
          </cell>
        </row>
        <row r="279">
          <cell r="A279">
            <v>45524</v>
          </cell>
          <cell r="H279">
            <v>1086.9000000000001</v>
          </cell>
          <cell r="L279">
            <v>0.56257230000000003</v>
          </cell>
        </row>
        <row r="280">
          <cell r="A280">
            <v>45523</v>
          </cell>
          <cell r="H280">
            <v>1087.7</v>
          </cell>
          <cell r="L280">
            <v>0.69114410000000004</v>
          </cell>
        </row>
        <row r="281">
          <cell r="A281">
            <v>45520</v>
          </cell>
          <cell r="H281">
            <v>1098.3499999999999</v>
          </cell>
          <cell r="L281">
            <v>1.1435649999999999</v>
          </cell>
        </row>
        <row r="282">
          <cell r="A282">
            <v>45518</v>
          </cell>
          <cell r="H282">
            <v>1062.3499999999999</v>
          </cell>
          <cell r="L282">
            <v>0.821183</v>
          </cell>
        </row>
        <row r="283">
          <cell r="A283">
            <v>45517</v>
          </cell>
          <cell r="H283">
            <v>1053.45</v>
          </cell>
          <cell r="L283">
            <v>0.75082309999999997</v>
          </cell>
        </row>
        <row r="284">
          <cell r="A284">
            <v>45516</v>
          </cell>
          <cell r="H284">
            <v>1076.1500000000001</v>
          </cell>
          <cell r="L284">
            <v>1.131105</v>
          </cell>
        </row>
        <row r="285">
          <cell r="A285">
            <v>45513</v>
          </cell>
          <cell r="H285">
            <v>1068.0999999999999</v>
          </cell>
          <cell r="L285">
            <v>1.5443008</v>
          </cell>
        </row>
        <row r="286">
          <cell r="A286">
            <v>45512</v>
          </cell>
          <cell r="H286">
            <v>1041.75</v>
          </cell>
          <cell r="L286">
            <v>1.952979</v>
          </cell>
        </row>
        <row r="287">
          <cell r="A287">
            <v>45511</v>
          </cell>
          <cell r="H287">
            <v>1025.3</v>
          </cell>
          <cell r="L287">
            <v>0.99787029999999999</v>
          </cell>
        </row>
        <row r="288">
          <cell r="A288">
            <v>45510</v>
          </cell>
          <cell r="H288">
            <v>1013.75</v>
          </cell>
          <cell r="L288">
            <v>1.6726392999999999</v>
          </cell>
        </row>
        <row r="289">
          <cell r="A289">
            <v>45509</v>
          </cell>
          <cell r="H289">
            <v>1016.45</v>
          </cell>
          <cell r="L289">
            <v>2.6651144000000002</v>
          </cell>
        </row>
        <row r="290">
          <cell r="A290">
            <v>45506</v>
          </cell>
          <cell r="H290">
            <v>1096.6500000000001</v>
          </cell>
          <cell r="L290">
            <v>2.1967812000000002</v>
          </cell>
        </row>
        <row r="291">
          <cell r="A291">
            <v>45505</v>
          </cell>
          <cell r="H291">
            <v>1144.4000000000001</v>
          </cell>
          <cell r="L291">
            <v>1.4375948000000001</v>
          </cell>
        </row>
        <row r="292">
          <cell r="A292">
            <v>45504</v>
          </cell>
          <cell r="H292">
            <v>1156.6500000000001</v>
          </cell>
          <cell r="L292">
            <v>1.0860623</v>
          </cell>
        </row>
        <row r="293">
          <cell r="A293">
            <v>45503</v>
          </cell>
          <cell r="H293">
            <v>1161.8499999999999</v>
          </cell>
          <cell r="L293">
            <v>2.8592303999999999</v>
          </cell>
        </row>
        <row r="294">
          <cell r="A294">
            <v>45502</v>
          </cell>
          <cell r="H294">
            <v>1124</v>
          </cell>
          <cell r="L294">
            <v>1.1850624000000001</v>
          </cell>
        </row>
        <row r="295">
          <cell r="A295">
            <v>45499</v>
          </cell>
          <cell r="H295">
            <v>1118.3</v>
          </cell>
          <cell r="L295">
            <v>2.1232845</v>
          </cell>
        </row>
        <row r="296">
          <cell r="A296">
            <v>45498</v>
          </cell>
          <cell r="H296">
            <v>1090.95</v>
          </cell>
          <cell r="L296">
            <v>3.2766834999999999</v>
          </cell>
        </row>
        <row r="297">
          <cell r="A297">
            <v>45497</v>
          </cell>
          <cell r="H297">
            <v>1027.7</v>
          </cell>
          <cell r="L297">
            <v>1.1469098</v>
          </cell>
        </row>
        <row r="298">
          <cell r="A298">
            <v>45496</v>
          </cell>
          <cell r="H298">
            <v>1001.8</v>
          </cell>
          <cell r="L298">
            <v>1.0384177000000001</v>
          </cell>
        </row>
        <row r="299">
          <cell r="A299">
            <v>45495</v>
          </cell>
          <cell r="H299">
            <v>1003.15</v>
          </cell>
          <cell r="L299">
            <v>0.73961980000000005</v>
          </cell>
        </row>
        <row r="300">
          <cell r="A300">
            <v>45492</v>
          </cell>
          <cell r="H300">
            <v>990</v>
          </cell>
          <cell r="L300">
            <v>0.74001779999999995</v>
          </cell>
        </row>
        <row r="301">
          <cell r="A301">
            <v>45491</v>
          </cell>
          <cell r="H301">
            <v>1024.55</v>
          </cell>
          <cell r="L301">
            <v>0.80103239999999998</v>
          </cell>
        </row>
        <row r="302">
          <cell r="A302">
            <v>45489</v>
          </cell>
          <cell r="H302">
            <v>1021.15</v>
          </cell>
          <cell r="L302">
            <v>0.48245549999999998</v>
          </cell>
        </row>
        <row r="303">
          <cell r="A303">
            <v>45488</v>
          </cell>
          <cell r="H303">
            <v>1024.45</v>
          </cell>
          <cell r="L303">
            <v>0.58473330000000001</v>
          </cell>
        </row>
        <row r="304">
          <cell r="A304">
            <v>45485</v>
          </cell>
          <cell r="H304">
            <v>1016.75</v>
          </cell>
          <cell r="L304">
            <v>0.73396439999999996</v>
          </cell>
        </row>
        <row r="305">
          <cell r="A305">
            <v>45484</v>
          </cell>
          <cell r="H305">
            <v>1020.8</v>
          </cell>
          <cell r="L305">
            <v>1.1983571</v>
          </cell>
        </row>
        <row r="306">
          <cell r="A306">
            <v>45483</v>
          </cell>
          <cell r="H306">
            <v>1005.5</v>
          </cell>
          <cell r="L306">
            <v>1.3412206</v>
          </cell>
        </row>
        <row r="307">
          <cell r="A307">
            <v>45482</v>
          </cell>
          <cell r="H307">
            <v>1014.95</v>
          </cell>
          <cell r="L307">
            <v>1.0948093999999999</v>
          </cell>
        </row>
        <row r="308">
          <cell r="A308">
            <v>45481</v>
          </cell>
          <cell r="H308">
            <v>1002.6</v>
          </cell>
          <cell r="L308">
            <v>1.3312085</v>
          </cell>
        </row>
        <row r="309">
          <cell r="A309">
            <v>45478</v>
          </cell>
          <cell r="H309">
            <v>993.65</v>
          </cell>
          <cell r="L309">
            <v>0.90503750000000005</v>
          </cell>
        </row>
        <row r="310">
          <cell r="A310">
            <v>45477</v>
          </cell>
          <cell r="H310">
            <v>998.2</v>
          </cell>
          <cell r="L310">
            <v>1.2139831999999999</v>
          </cell>
        </row>
        <row r="311">
          <cell r="A311">
            <v>45476</v>
          </cell>
          <cell r="H311">
            <v>975.65</v>
          </cell>
          <cell r="L311">
            <v>0.7346258</v>
          </cell>
        </row>
        <row r="312">
          <cell r="A312">
            <v>45475</v>
          </cell>
          <cell r="H312">
            <v>981.3</v>
          </cell>
          <cell r="L312">
            <v>1.2284132000000001</v>
          </cell>
        </row>
        <row r="313">
          <cell r="A313">
            <v>45474</v>
          </cell>
          <cell r="H313">
            <v>1002.05</v>
          </cell>
          <cell r="L313">
            <v>1.4006105</v>
          </cell>
        </row>
        <row r="314">
          <cell r="A314">
            <v>45471</v>
          </cell>
          <cell r="H314">
            <v>989.75</v>
          </cell>
          <cell r="L314">
            <v>2.3025267</v>
          </cell>
        </row>
        <row r="315">
          <cell r="A315">
            <v>45470</v>
          </cell>
          <cell r="H315">
            <v>972.1</v>
          </cell>
          <cell r="L315">
            <v>1.9385412</v>
          </cell>
        </row>
        <row r="316">
          <cell r="A316">
            <v>45469</v>
          </cell>
          <cell r="H316">
            <v>951.85</v>
          </cell>
          <cell r="L316">
            <v>0.69089880000000004</v>
          </cell>
        </row>
        <row r="317">
          <cell r="A317">
            <v>45468</v>
          </cell>
          <cell r="H317">
            <v>955</v>
          </cell>
          <cell r="L317">
            <v>0.73041279999999997</v>
          </cell>
        </row>
        <row r="318">
          <cell r="A318">
            <v>45467</v>
          </cell>
          <cell r="H318">
            <v>958.05</v>
          </cell>
          <cell r="L318">
            <v>0.66555770000000003</v>
          </cell>
        </row>
        <row r="319">
          <cell r="A319">
            <v>45464</v>
          </cell>
          <cell r="H319">
            <v>961.8</v>
          </cell>
          <cell r="L319">
            <v>1.4303735</v>
          </cell>
        </row>
        <row r="320">
          <cell r="A320">
            <v>45463</v>
          </cell>
          <cell r="H320">
            <v>978.25</v>
          </cell>
          <cell r="L320">
            <v>0.72995710000000003</v>
          </cell>
        </row>
        <row r="321">
          <cell r="A321">
            <v>45462</v>
          </cell>
          <cell r="H321">
            <v>977.35</v>
          </cell>
          <cell r="L321">
            <v>0.76057189999999997</v>
          </cell>
        </row>
        <row r="322">
          <cell r="A322">
            <v>45461</v>
          </cell>
          <cell r="H322">
            <v>985.9</v>
          </cell>
          <cell r="L322">
            <v>0.98450749999999998</v>
          </cell>
        </row>
        <row r="323">
          <cell r="A323">
            <v>45457</v>
          </cell>
          <cell r="H323">
            <v>993.4</v>
          </cell>
          <cell r="L323">
            <v>1.1591421</v>
          </cell>
        </row>
        <row r="324">
          <cell r="A324">
            <v>45456</v>
          </cell>
          <cell r="H324">
            <v>985.85</v>
          </cell>
          <cell r="L324">
            <v>1.2157226000000001</v>
          </cell>
        </row>
        <row r="325">
          <cell r="A325">
            <v>45455</v>
          </cell>
          <cell r="H325">
            <v>988.7</v>
          </cell>
          <cell r="L325">
            <v>1.7527992999999999</v>
          </cell>
        </row>
        <row r="326">
          <cell r="A326">
            <v>45454</v>
          </cell>
          <cell r="H326">
            <v>987.1</v>
          </cell>
          <cell r="L326">
            <v>1.4828702</v>
          </cell>
        </row>
        <row r="327">
          <cell r="A327">
            <v>45453</v>
          </cell>
          <cell r="H327">
            <v>975.15</v>
          </cell>
          <cell r="L327">
            <v>0.92589310000000002</v>
          </cell>
        </row>
        <row r="328">
          <cell r="A328">
            <v>45450</v>
          </cell>
          <cell r="H328">
            <v>970.5</v>
          </cell>
          <cell r="L328">
            <v>1.5577866</v>
          </cell>
        </row>
        <row r="329">
          <cell r="A329">
            <v>45449</v>
          </cell>
          <cell r="H329">
            <v>938.25</v>
          </cell>
          <cell r="L329">
            <v>1.1792640000000001</v>
          </cell>
        </row>
        <row r="330">
          <cell r="A330">
            <v>45448</v>
          </cell>
          <cell r="H330">
            <v>929.95</v>
          </cell>
          <cell r="L330">
            <v>1.3752553000000001</v>
          </cell>
        </row>
        <row r="331">
          <cell r="A331">
            <v>45447</v>
          </cell>
          <cell r="H331">
            <v>903.9</v>
          </cell>
          <cell r="L331">
            <v>2.6554598</v>
          </cell>
        </row>
        <row r="332">
          <cell r="A332">
            <v>45446</v>
          </cell>
          <cell r="H332">
            <v>950.45</v>
          </cell>
          <cell r="L332">
            <v>1.2314328999999999</v>
          </cell>
        </row>
        <row r="333">
          <cell r="A333">
            <v>45443</v>
          </cell>
          <cell r="H333">
            <v>923</v>
          </cell>
          <cell r="L333">
            <v>1.4289102</v>
          </cell>
        </row>
        <row r="334">
          <cell r="A334">
            <v>45442</v>
          </cell>
          <cell r="H334">
            <v>923.95</v>
          </cell>
          <cell r="L334">
            <v>1.0170912000000001</v>
          </cell>
        </row>
        <row r="335">
          <cell r="A335">
            <v>45441</v>
          </cell>
          <cell r="H335">
            <v>943.6</v>
          </cell>
          <cell r="L335">
            <v>0.81840190000000002</v>
          </cell>
        </row>
        <row r="336">
          <cell r="A336">
            <v>45440</v>
          </cell>
          <cell r="H336">
            <v>947.55</v>
          </cell>
          <cell r="L336">
            <v>0.6618946</v>
          </cell>
        </row>
        <row r="337">
          <cell r="A337">
            <v>45439</v>
          </cell>
          <cell r="H337">
            <v>958.5</v>
          </cell>
          <cell r="L337">
            <v>0.69165549999999998</v>
          </cell>
        </row>
        <row r="338">
          <cell r="A338">
            <v>45436</v>
          </cell>
          <cell r="H338">
            <v>960.55</v>
          </cell>
          <cell r="L338">
            <v>0.95905879999999999</v>
          </cell>
        </row>
        <row r="339">
          <cell r="A339">
            <v>45435</v>
          </cell>
          <cell r="H339">
            <v>962.35</v>
          </cell>
          <cell r="L339">
            <v>1.1211074000000001</v>
          </cell>
        </row>
        <row r="340">
          <cell r="A340">
            <v>45434</v>
          </cell>
          <cell r="H340">
            <v>947.5</v>
          </cell>
          <cell r="L340">
            <v>0.94952789999999998</v>
          </cell>
        </row>
        <row r="341">
          <cell r="A341">
            <v>45433</v>
          </cell>
          <cell r="H341">
            <v>951.3</v>
          </cell>
          <cell r="L341">
            <v>1.0055258</v>
          </cell>
        </row>
        <row r="342">
          <cell r="A342">
            <v>45430</v>
          </cell>
          <cell r="H342">
            <v>953.95</v>
          </cell>
          <cell r="L342">
            <v>0.19303239999999999</v>
          </cell>
        </row>
        <row r="343">
          <cell r="A343">
            <v>45429</v>
          </cell>
          <cell r="H343">
            <v>945.7</v>
          </cell>
          <cell r="L343">
            <v>1.3205511999999999</v>
          </cell>
        </row>
        <row r="344">
          <cell r="A344">
            <v>45428</v>
          </cell>
          <cell r="H344">
            <v>936.4</v>
          </cell>
          <cell r="L344">
            <v>3.1240770000000002</v>
          </cell>
        </row>
        <row r="345">
          <cell r="A345">
            <v>45427</v>
          </cell>
          <cell r="H345">
            <v>947.3</v>
          </cell>
          <cell r="L345">
            <v>1.9668239000000001</v>
          </cell>
        </row>
        <row r="346">
          <cell r="A346">
            <v>45426</v>
          </cell>
          <cell r="H346">
            <v>964.65</v>
          </cell>
          <cell r="L346">
            <v>1.6325689000000001</v>
          </cell>
        </row>
        <row r="347">
          <cell r="A347">
            <v>45425</v>
          </cell>
          <cell r="H347">
            <v>959.75</v>
          </cell>
          <cell r="L347">
            <v>5.8974761999999998</v>
          </cell>
        </row>
        <row r="348">
          <cell r="A348">
            <v>45422</v>
          </cell>
          <cell r="H348">
            <v>1046.6500000000001</v>
          </cell>
          <cell r="L348">
            <v>1.3383183000000001</v>
          </cell>
        </row>
        <row r="349">
          <cell r="A349">
            <v>45421</v>
          </cell>
          <cell r="H349">
            <v>1030.3</v>
          </cell>
          <cell r="L349">
            <v>1.9189798</v>
          </cell>
        </row>
        <row r="350">
          <cell r="A350">
            <v>45420</v>
          </cell>
          <cell r="H350">
            <v>1012.1</v>
          </cell>
          <cell r="L350">
            <v>0.75193520000000003</v>
          </cell>
        </row>
        <row r="351">
          <cell r="A351">
            <v>45419</v>
          </cell>
          <cell r="H351">
            <v>988.55</v>
          </cell>
          <cell r="L351">
            <v>0.88774260000000005</v>
          </cell>
        </row>
        <row r="352">
          <cell r="A352">
            <v>45418</v>
          </cell>
          <cell r="H352">
            <v>1016.2</v>
          </cell>
          <cell r="L352">
            <v>0.57247599999999998</v>
          </cell>
        </row>
        <row r="353">
          <cell r="A353">
            <v>45415</v>
          </cell>
          <cell r="H353">
            <v>1013.4</v>
          </cell>
          <cell r="L353">
            <v>1.1871773000000001</v>
          </cell>
        </row>
        <row r="354">
          <cell r="A354">
            <v>45414</v>
          </cell>
          <cell r="H354">
            <v>1027.8</v>
          </cell>
          <cell r="L354">
            <v>1.2695046999999999</v>
          </cell>
        </row>
        <row r="355">
          <cell r="A355">
            <v>45412</v>
          </cell>
          <cell r="H355">
            <v>1007.9</v>
          </cell>
          <cell r="L355">
            <v>0.90470110000000004</v>
          </cell>
        </row>
        <row r="356">
          <cell r="A356">
            <v>45411</v>
          </cell>
          <cell r="H356">
            <v>1000.6</v>
          </cell>
          <cell r="L356">
            <v>0.47647499999999998</v>
          </cell>
        </row>
        <row r="357">
          <cell r="A357">
            <v>45408</v>
          </cell>
          <cell r="H357">
            <v>999.5</v>
          </cell>
          <cell r="L357">
            <v>0.79374999999999996</v>
          </cell>
        </row>
        <row r="358">
          <cell r="A358">
            <v>45407</v>
          </cell>
          <cell r="H358">
            <v>1001.25</v>
          </cell>
          <cell r="L358">
            <v>0.83664550000000004</v>
          </cell>
        </row>
        <row r="359">
          <cell r="A359">
            <v>45406</v>
          </cell>
          <cell r="H359">
            <v>991.65</v>
          </cell>
          <cell r="L359">
            <v>0.46714499999999998</v>
          </cell>
        </row>
        <row r="360">
          <cell r="A360">
            <v>45405</v>
          </cell>
          <cell r="H360">
            <v>986.75</v>
          </cell>
          <cell r="L360">
            <v>0.7994116</v>
          </cell>
        </row>
        <row r="361">
          <cell r="A361">
            <v>45404</v>
          </cell>
          <cell r="H361">
            <v>973.55</v>
          </cell>
          <cell r="L361">
            <v>0.71879590000000004</v>
          </cell>
        </row>
        <row r="362">
          <cell r="A362">
            <v>45401</v>
          </cell>
          <cell r="H362">
            <v>963.2</v>
          </cell>
          <cell r="L362">
            <v>1.5381309999999999</v>
          </cell>
        </row>
        <row r="363">
          <cell r="A363">
            <v>45400</v>
          </cell>
          <cell r="H363">
            <v>971.35</v>
          </cell>
          <cell r="L363">
            <v>1.3540490000000001</v>
          </cell>
        </row>
        <row r="364">
          <cell r="A364">
            <v>45398</v>
          </cell>
          <cell r="H364">
            <v>992.8</v>
          </cell>
          <cell r="L364">
            <v>0.9574762</v>
          </cell>
        </row>
        <row r="365">
          <cell r="A365">
            <v>45397</v>
          </cell>
          <cell r="H365">
            <v>998.8</v>
          </cell>
          <cell r="L365">
            <v>1.2632409</v>
          </cell>
        </row>
        <row r="366">
          <cell r="A366">
            <v>45394</v>
          </cell>
          <cell r="H366">
            <v>1018.5</v>
          </cell>
          <cell r="L366">
            <v>1.1575194</v>
          </cell>
        </row>
        <row r="367">
          <cell r="A367">
            <v>45392</v>
          </cell>
          <cell r="H367">
            <v>1013.5</v>
          </cell>
          <cell r="L367">
            <v>0.45540770000000003</v>
          </cell>
        </row>
        <row r="368">
          <cell r="A368">
            <v>45391</v>
          </cell>
          <cell r="H368">
            <v>1008.5</v>
          </cell>
          <cell r="L368">
            <v>0.85390410000000005</v>
          </cell>
        </row>
        <row r="369">
          <cell r="A369">
            <v>45390</v>
          </cell>
          <cell r="H369">
            <v>1013.2</v>
          </cell>
          <cell r="L369">
            <v>0.51880519999999997</v>
          </cell>
        </row>
        <row r="370">
          <cell r="A370">
            <v>45387</v>
          </cell>
          <cell r="H370">
            <v>1007.1</v>
          </cell>
          <cell r="L370">
            <v>0.45191199999999998</v>
          </cell>
        </row>
        <row r="371">
          <cell r="A371">
            <v>45386</v>
          </cell>
          <cell r="H371">
            <v>1011.6</v>
          </cell>
          <cell r="L371">
            <v>0.91382759999999996</v>
          </cell>
        </row>
        <row r="372">
          <cell r="A372">
            <v>45385</v>
          </cell>
          <cell r="H372">
            <v>1009.15</v>
          </cell>
          <cell r="L372">
            <v>0.80403659999999999</v>
          </cell>
        </row>
        <row r="373">
          <cell r="A373">
            <v>45384</v>
          </cell>
          <cell r="H373">
            <v>1004.65</v>
          </cell>
          <cell r="L373">
            <v>0.79959309999999995</v>
          </cell>
        </row>
        <row r="374">
          <cell r="A374">
            <v>45383</v>
          </cell>
          <cell r="H374">
            <v>992.25</v>
          </cell>
          <cell r="L374">
            <v>0.8629407</v>
          </cell>
        </row>
        <row r="375">
          <cell r="A375">
            <v>45379</v>
          </cell>
          <cell r="H375">
            <v>992.8</v>
          </cell>
          <cell r="L375">
            <v>0.98629960000000005</v>
          </cell>
        </row>
        <row r="376">
          <cell r="A376">
            <v>45378</v>
          </cell>
          <cell r="H376">
            <v>978.65</v>
          </cell>
          <cell r="L376">
            <v>0.66405369999999997</v>
          </cell>
        </row>
        <row r="377">
          <cell r="A377">
            <v>45377</v>
          </cell>
          <cell r="H377">
            <v>986.2</v>
          </cell>
          <cell r="L377">
            <v>0.94615309999999997</v>
          </cell>
        </row>
        <row r="378">
          <cell r="A378">
            <v>45373</v>
          </cell>
          <cell r="H378">
            <v>979.8</v>
          </cell>
          <cell r="L378">
            <v>1.3638296000000001</v>
          </cell>
        </row>
        <row r="379">
          <cell r="A379">
            <v>45372</v>
          </cell>
          <cell r="H379">
            <v>964.9</v>
          </cell>
          <cell r="L379">
            <v>1.1074207</v>
          </cell>
        </row>
        <row r="380">
          <cell r="A380">
            <v>45371</v>
          </cell>
          <cell r="H380">
            <v>940.45</v>
          </cell>
          <cell r="L380">
            <v>1.3900321</v>
          </cell>
        </row>
        <row r="381">
          <cell r="A381">
            <v>45370</v>
          </cell>
          <cell r="H381">
            <v>957.75</v>
          </cell>
          <cell r="L381">
            <v>0.94837499999999997</v>
          </cell>
        </row>
        <row r="382">
          <cell r="A382">
            <v>45369</v>
          </cell>
          <cell r="H382">
            <v>972.45</v>
          </cell>
          <cell r="L382">
            <v>1.2121719</v>
          </cell>
        </row>
        <row r="383">
          <cell r="A383">
            <v>45366</v>
          </cell>
          <cell r="H383">
            <v>945.85</v>
          </cell>
          <cell r="L383">
            <v>2.3390913000000002</v>
          </cell>
        </row>
        <row r="384">
          <cell r="A384">
            <v>45365</v>
          </cell>
          <cell r="H384">
            <v>967.75</v>
          </cell>
          <cell r="L384">
            <v>2.2931800999999998</v>
          </cell>
        </row>
        <row r="385">
          <cell r="A385">
            <v>45364</v>
          </cell>
          <cell r="H385">
            <v>973.2</v>
          </cell>
          <cell r="L385">
            <v>1.6564155</v>
          </cell>
        </row>
        <row r="386">
          <cell r="A386">
            <v>45363</v>
          </cell>
          <cell r="H386">
            <v>1016.5</v>
          </cell>
          <cell r="L386">
            <v>0.87638199999999999</v>
          </cell>
        </row>
        <row r="387">
          <cell r="A387">
            <v>45362</v>
          </cell>
          <cell r="H387">
            <v>1028</v>
          </cell>
          <cell r="L387">
            <v>0.75024500000000005</v>
          </cell>
        </row>
        <row r="388">
          <cell r="A388">
            <v>45358</v>
          </cell>
          <cell r="H388">
            <v>1039.3</v>
          </cell>
          <cell r="L388">
            <v>1.6877082000000001</v>
          </cell>
        </row>
        <row r="389">
          <cell r="A389">
            <v>45357</v>
          </cell>
          <cell r="H389">
            <v>1017.65</v>
          </cell>
          <cell r="L389">
            <v>1.4214823000000001</v>
          </cell>
        </row>
        <row r="390">
          <cell r="A390">
            <v>45356</v>
          </cell>
          <cell r="H390">
            <v>1021.9</v>
          </cell>
          <cell r="L390">
            <v>5.9811033</v>
          </cell>
        </row>
        <row r="391">
          <cell r="A391">
            <v>45355</v>
          </cell>
          <cell r="H391">
            <v>987.2</v>
          </cell>
          <cell r="L391">
            <v>0.60844949999999998</v>
          </cell>
        </row>
        <row r="392">
          <cell r="A392">
            <v>45353</v>
          </cell>
          <cell r="H392">
            <v>988.35</v>
          </cell>
          <cell r="L392">
            <v>0.1783565</v>
          </cell>
        </row>
        <row r="393">
          <cell r="A393">
            <v>45352</v>
          </cell>
          <cell r="H393">
            <v>977.4</v>
          </cell>
          <cell r="L393">
            <v>1.0645369</v>
          </cell>
        </row>
        <row r="394">
          <cell r="A394">
            <v>45351</v>
          </cell>
          <cell r="H394">
            <v>950.2</v>
          </cell>
          <cell r="L394">
            <v>1.0346656999999999</v>
          </cell>
        </row>
        <row r="395">
          <cell r="A395">
            <v>45350</v>
          </cell>
          <cell r="H395">
            <v>958.05</v>
          </cell>
          <cell r="L395">
            <v>1.5219187000000001</v>
          </cell>
        </row>
        <row r="396">
          <cell r="A396">
            <v>45349</v>
          </cell>
          <cell r="H396">
            <v>962.7</v>
          </cell>
          <cell r="L396">
            <v>1.2810206</v>
          </cell>
        </row>
        <row r="397">
          <cell r="A397">
            <v>45348</v>
          </cell>
          <cell r="H397">
            <v>936.95</v>
          </cell>
          <cell r="L397">
            <v>0.56002339999999995</v>
          </cell>
        </row>
        <row r="398">
          <cell r="A398">
            <v>45345</v>
          </cell>
          <cell r="H398">
            <v>937.4</v>
          </cell>
          <cell r="L398">
            <v>0.70474729999999997</v>
          </cell>
        </row>
        <row r="399">
          <cell r="A399">
            <v>45344</v>
          </cell>
          <cell r="H399">
            <v>932.3</v>
          </cell>
          <cell r="L399">
            <v>0.64370139999999998</v>
          </cell>
        </row>
        <row r="400">
          <cell r="A400">
            <v>45343</v>
          </cell>
          <cell r="H400">
            <v>921.05</v>
          </cell>
          <cell r="L400">
            <v>0.60110180000000002</v>
          </cell>
        </row>
        <row r="401">
          <cell r="A401">
            <v>45342</v>
          </cell>
          <cell r="H401">
            <v>926.35</v>
          </cell>
          <cell r="L401">
            <v>0.4733639</v>
          </cell>
        </row>
        <row r="402">
          <cell r="A402">
            <v>45341</v>
          </cell>
          <cell r="H402">
            <v>932.6</v>
          </cell>
          <cell r="L402">
            <v>0.46322140000000001</v>
          </cell>
        </row>
        <row r="403">
          <cell r="A403">
            <v>45338</v>
          </cell>
          <cell r="H403">
            <v>938.6</v>
          </cell>
          <cell r="L403">
            <v>1.2826164</v>
          </cell>
        </row>
        <row r="404">
          <cell r="A404">
            <v>45337</v>
          </cell>
          <cell r="H404">
            <v>920.55</v>
          </cell>
          <cell r="L404">
            <v>0.64307990000000004</v>
          </cell>
        </row>
        <row r="405">
          <cell r="A405">
            <v>45336</v>
          </cell>
          <cell r="H405">
            <v>918.3</v>
          </cell>
          <cell r="L405">
            <v>0.65709390000000001</v>
          </cell>
        </row>
        <row r="406">
          <cell r="A406">
            <v>45335</v>
          </cell>
          <cell r="H406">
            <v>906.9</v>
          </cell>
          <cell r="L406">
            <v>0.85742180000000001</v>
          </cell>
        </row>
        <row r="407">
          <cell r="A407">
            <v>45334</v>
          </cell>
          <cell r="H407">
            <v>911.6</v>
          </cell>
          <cell r="L407">
            <v>0.72867780000000004</v>
          </cell>
        </row>
        <row r="408">
          <cell r="A408">
            <v>45331</v>
          </cell>
          <cell r="H408">
            <v>915</v>
          </cell>
          <cell r="L408">
            <v>0.79048810000000003</v>
          </cell>
        </row>
        <row r="409">
          <cell r="A409">
            <v>45330</v>
          </cell>
          <cell r="H409">
            <v>924.3</v>
          </cell>
          <cell r="L409">
            <v>1.1576253000000001</v>
          </cell>
        </row>
        <row r="410">
          <cell r="A410">
            <v>45329</v>
          </cell>
          <cell r="H410">
            <v>933.8</v>
          </cell>
          <cell r="L410">
            <v>0.79130100000000003</v>
          </cell>
        </row>
        <row r="411">
          <cell r="A411">
            <v>45328</v>
          </cell>
          <cell r="H411">
            <v>939.55</v>
          </cell>
          <cell r="L411">
            <v>1.2714802999999999</v>
          </cell>
        </row>
        <row r="412">
          <cell r="A412">
            <v>45327</v>
          </cell>
          <cell r="H412">
            <v>926.8</v>
          </cell>
          <cell r="L412">
            <v>3.8686870999999998</v>
          </cell>
        </row>
        <row r="413">
          <cell r="A413">
            <v>45324</v>
          </cell>
          <cell r="H413">
            <v>878.75</v>
          </cell>
          <cell r="L413">
            <v>1.3003437</v>
          </cell>
        </row>
        <row r="414">
          <cell r="A414">
            <v>45323</v>
          </cell>
          <cell r="H414">
            <v>878.5</v>
          </cell>
          <cell r="L414">
            <v>1.4505885000000001</v>
          </cell>
        </row>
        <row r="415">
          <cell r="A415">
            <v>45322</v>
          </cell>
          <cell r="H415">
            <v>884.2</v>
          </cell>
          <cell r="L415">
            <v>2.4562392000000002</v>
          </cell>
        </row>
        <row r="416">
          <cell r="A416">
            <v>45321</v>
          </cell>
          <cell r="H416">
            <v>858.85</v>
          </cell>
          <cell r="L416">
            <v>1.9734613000000001</v>
          </cell>
        </row>
        <row r="417">
          <cell r="A417">
            <v>45320</v>
          </cell>
          <cell r="H417">
            <v>841</v>
          </cell>
          <cell r="L417">
            <v>1.2823686000000001</v>
          </cell>
        </row>
        <row r="418">
          <cell r="A418">
            <v>45316</v>
          </cell>
          <cell r="H418">
            <v>811.85</v>
          </cell>
          <cell r="L418">
            <v>1.010972</v>
          </cell>
        </row>
        <row r="419">
          <cell r="A419">
            <v>45315</v>
          </cell>
          <cell r="H419">
            <v>810.9</v>
          </cell>
          <cell r="L419">
            <v>0.72175420000000001</v>
          </cell>
        </row>
        <row r="420">
          <cell r="A420">
            <v>45314</v>
          </cell>
          <cell r="H420">
            <v>800.45</v>
          </cell>
          <cell r="L420">
            <v>0.94362089999999998</v>
          </cell>
        </row>
        <row r="421">
          <cell r="A421">
            <v>45311</v>
          </cell>
          <cell r="H421">
            <v>818.9</v>
          </cell>
          <cell r="L421">
            <v>0.28373880000000001</v>
          </cell>
        </row>
        <row r="422">
          <cell r="A422">
            <v>45310</v>
          </cell>
          <cell r="H422">
            <v>823.55</v>
          </cell>
          <cell r="L422">
            <v>0.5706888</v>
          </cell>
        </row>
        <row r="423">
          <cell r="A423">
            <v>45309</v>
          </cell>
          <cell r="H423">
            <v>819.05</v>
          </cell>
          <cell r="L423">
            <v>1.1500494999999999</v>
          </cell>
        </row>
        <row r="424">
          <cell r="A424">
            <v>45308</v>
          </cell>
          <cell r="H424">
            <v>805.55</v>
          </cell>
          <cell r="L424">
            <v>0.78954389999999997</v>
          </cell>
        </row>
        <row r="425">
          <cell r="A425">
            <v>45307</v>
          </cell>
          <cell r="H425">
            <v>818.85</v>
          </cell>
          <cell r="L425">
            <v>1.0159066000000001</v>
          </cell>
        </row>
        <row r="426">
          <cell r="A426">
            <v>45306</v>
          </cell>
          <cell r="H426">
            <v>812.45</v>
          </cell>
          <cell r="L426">
            <v>0.4835856</v>
          </cell>
        </row>
        <row r="427">
          <cell r="A427">
            <v>45303</v>
          </cell>
          <cell r="H427">
            <v>816.45</v>
          </cell>
          <cell r="L427">
            <v>0.76640940000000002</v>
          </cell>
        </row>
        <row r="428">
          <cell r="A428">
            <v>45302</v>
          </cell>
          <cell r="H428">
            <v>815.65</v>
          </cell>
          <cell r="L428">
            <v>1.1075166999999999</v>
          </cell>
        </row>
        <row r="429">
          <cell r="A429">
            <v>45301</v>
          </cell>
          <cell r="H429">
            <v>808.45</v>
          </cell>
          <cell r="L429">
            <v>0.99800440000000001</v>
          </cell>
        </row>
        <row r="430">
          <cell r="A430">
            <v>45300</v>
          </cell>
          <cell r="H430">
            <v>799.8</v>
          </cell>
          <cell r="L430">
            <v>1.2872756999999999</v>
          </cell>
        </row>
        <row r="431">
          <cell r="A431">
            <v>45299</v>
          </cell>
          <cell r="H431">
            <v>789.1</v>
          </cell>
          <cell r="L431">
            <v>0.7668471</v>
          </cell>
        </row>
        <row r="432">
          <cell r="A432">
            <v>45296</v>
          </cell>
          <cell r="H432">
            <v>790.95</v>
          </cell>
          <cell r="L432">
            <v>1.1091198</v>
          </cell>
        </row>
        <row r="433">
          <cell r="A433">
            <v>45295</v>
          </cell>
          <cell r="H433">
            <v>795.75</v>
          </cell>
          <cell r="L433">
            <v>1.4298443999999999</v>
          </cell>
        </row>
        <row r="434">
          <cell r="A434">
            <v>45294</v>
          </cell>
          <cell r="H434">
            <v>781.45</v>
          </cell>
          <cell r="L434">
            <v>0.85590599999999994</v>
          </cell>
        </row>
        <row r="435">
          <cell r="A435">
            <v>45293</v>
          </cell>
          <cell r="H435">
            <v>784.4</v>
          </cell>
          <cell r="L435">
            <v>1.3791089999999999</v>
          </cell>
        </row>
        <row r="436">
          <cell r="A436">
            <v>45292</v>
          </cell>
          <cell r="H436">
            <v>790.6</v>
          </cell>
          <cell r="L436">
            <v>1.2570717</v>
          </cell>
        </row>
        <row r="437">
          <cell r="A437">
            <v>45289</v>
          </cell>
          <cell r="H437">
            <v>779.95</v>
          </cell>
          <cell r="L437">
            <v>4.1170191000000003</v>
          </cell>
        </row>
        <row r="438">
          <cell r="A438">
            <v>45288</v>
          </cell>
          <cell r="H438">
            <v>753.9</v>
          </cell>
          <cell r="L438">
            <v>1.4906199</v>
          </cell>
        </row>
        <row r="439">
          <cell r="A439">
            <v>45287</v>
          </cell>
          <cell r="H439">
            <v>740.9</v>
          </cell>
          <cell r="L439">
            <v>1.50528</v>
          </cell>
        </row>
        <row r="440">
          <cell r="A440">
            <v>45286</v>
          </cell>
          <cell r="H440">
            <v>719.55</v>
          </cell>
          <cell r="L440">
            <v>0.72291430000000001</v>
          </cell>
        </row>
        <row r="441">
          <cell r="A441">
            <v>45282</v>
          </cell>
          <cell r="H441">
            <v>724.7</v>
          </cell>
          <cell r="L441">
            <v>1.2062238000000001</v>
          </cell>
        </row>
        <row r="442">
          <cell r="A442">
            <v>45281</v>
          </cell>
          <cell r="H442">
            <v>708.85</v>
          </cell>
          <cell r="L442">
            <v>0.7702232</v>
          </cell>
        </row>
        <row r="443">
          <cell r="A443">
            <v>45280</v>
          </cell>
          <cell r="H443">
            <v>705.25</v>
          </cell>
          <cell r="L443">
            <v>0.81076020000000004</v>
          </cell>
        </row>
        <row r="444">
          <cell r="A444">
            <v>45279</v>
          </cell>
          <cell r="H444">
            <v>728.95</v>
          </cell>
          <cell r="L444">
            <v>0.45111010000000001</v>
          </cell>
        </row>
        <row r="445">
          <cell r="A445">
            <v>45278</v>
          </cell>
          <cell r="H445">
            <v>730.8</v>
          </cell>
          <cell r="L445">
            <v>0.54503970000000002</v>
          </cell>
        </row>
        <row r="446">
          <cell r="A446">
            <v>45275</v>
          </cell>
          <cell r="H446">
            <v>732.4</v>
          </cell>
          <cell r="L446">
            <v>1.2082078999999999</v>
          </cell>
        </row>
        <row r="447">
          <cell r="A447">
            <v>45274</v>
          </cell>
          <cell r="H447">
            <v>719.75</v>
          </cell>
          <cell r="L447">
            <v>0.67323520000000003</v>
          </cell>
        </row>
        <row r="448">
          <cell r="A448">
            <v>45273</v>
          </cell>
          <cell r="H448">
            <v>720.3</v>
          </cell>
          <cell r="L448">
            <v>0.5807736</v>
          </cell>
        </row>
        <row r="449">
          <cell r="A449">
            <v>45272</v>
          </cell>
          <cell r="H449">
            <v>715.4</v>
          </cell>
          <cell r="L449">
            <v>0.64615389999999995</v>
          </cell>
        </row>
        <row r="450">
          <cell r="A450">
            <v>45271</v>
          </cell>
          <cell r="H450">
            <v>720.8</v>
          </cell>
          <cell r="L450">
            <v>0.64032089999999997</v>
          </cell>
        </row>
        <row r="451">
          <cell r="A451">
            <v>45268</v>
          </cell>
          <cell r="H451">
            <v>714.55</v>
          </cell>
          <cell r="L451">
            <v>0.85572029999999999</v>
          </cell>
        </row>
        <row r="452">
          <cell r="A452">
            <v>45267</v>
          </cell>
          <cell r="H452">
            <v>721.95</v>
          </cell>
          <cell r="L452">
            <v>1.0451801000000001</v>
          </cell>
        </row>
        <row r="453">
          <cell r="A453">
            <v>45266</v>
          </cell>
          <cell r="H453">
            <v>722.45</v>
          </cell>
          <cell r="L453">
            <v>1.2148825000000001</v>
          </cell>
        </row>
        <row r="454">
          <cell r="A454">
            <v>45265</v>
          </cell>
          <cell r="H454">
            <v>708.95</v>
          </cell>
          <cell r="L454">
            <v>0.96015090000000003</v>
          </cell>
        </row>
        <row r="455">
          <cell r="A455">
            <v>45264</v>
          </cell>
          <cell r="H455">
            <v>705.6</v>
          </cell>
          <cell r="L455">
            <v>0.93480359999999996</v>
          </cell>
        </row>
        <row r="456">
          <cell r="A456">
            <v>45261</v>
          </cell>
          <cell r="H456">
            <v>705.45</v>
          </cell>
          <cell r="L456">
            <v>1.0565415</v>
          </cell>
        </row>
        <row r="457">
          <cell r="A457">
            <v>45260</v>
          </cell>
          <cell r="H457">
            <v>706.4</v>
          </cell>
          <cell r="L457">
            <v>2.4275245000000001</v>
          </cell>
        </row>
        <row r="458">
          <cell r="A458">
            <v>45259</v>
          </cell>
          <cell r="H458">
            <v>712.35</v>
          </cell>
          <cell r="L458">
            <v>1.6122863999999999</v>
          </cell>
        </row>
        <row r="459">
          <cell r="A459">
            <v>45258</v>
          </cell>
          <cell r="H459">
            <v>697.5</v>
          </cell>
          <cell r="L459">
            <v>1.601586</v>
          </cell>
        </row>
        <row r="460">
          <cell r="A460">
            <v>45254</v>
          </cell>
          <cell r="H460">
            <v>673.7</v>
          </cell>
          <cell r="L460">
            <v>0.69516900000000004</v>
          </cell>
        </row>
        <row r="461">
          <cell r="A461">
            <v>45253</v>
          </cell>
          <cell r="H461">
            <v>679.95</v>
          </cell>
          <cell r="L461">
            <v>0.58853699999999998</v>
          </cell>
        </row>
        <row r="462">
          <cell r="A462">
            <v>45252</v>
          </cell>
          <cell r="H462">
            <v>681.2</v>
          </cell>
          <cell r="L462">
            <v>0.92796420000000002</v>
          </cell>
        </row>
        <row r="463">
          <cell r="A463">
            <v>45251</v>
          </cell>
          <cell r="H463">
            <v>681.7</v>
          </cell>
          <cell r="L463">
            <v>0.72910569999999997</v>
          </cell>
        </row>
        <row r="464">
          <cell r="A464">
            <v>45250</v>
          </cell>
          <cell r="H464">
            <v>674.3</v>
          </cell>
          <cell r="L464">
            <v>0.83243540000000005</v>
          </cell>
        </row>
        <row r="465">
          <cell r="A465">
            <v>45247</v>
          </cell>
          <cell r="H465">
            <v>681.55</v>
          </cell>
          <cell r="L465">
            <v>0.95632200000000001</v>
          </cell>
        </row>
        <row r="466">
          <cell r="A466">
            <v>45246</v>
          </cell>
          <cell r="H466">
            <v>680.4</v>
          </cell>
          <cell r="L466">
            <v>1.7501373</v>
          </cell>
        </row>
        <row r="467">
          <cell r="A467">
            <v>45245</v>
          </cell>
          <cell r="H467">
            <v>671.55</v>
          </cell>
          <cell r="L467">
            <v>1.1324434000000001</v>
          </cell>
        </row>
        <row r="468">
          <cell r="A468">
            <v>45243</v>
          </cell>
          <cell r="H468">
            <v>653.25</v>
          </cell>
          <cell r="L468">
            <v>0.32798290000000002</v>
          </cell>
        </row>
        <row r="469">
          <cell r="A469">
            <v>45242</v>
          </cell>
          <cell r="H469">
            <v>653.54999999999995</v>
          </cell>
          <cell r="L469">
            <v>0.22455829999999999</v>
          </cell>
        </row>
        <row r="470">
          <cell r="A470">
            <v>45240</v>
          </cell>
          <cell r="H470">
            <v>651.04999999999995</v>
          </cell>
          <cell r="L470">
            <v>0.64257920000000002</v>
          </cell>
        </row>
        <row r="471">
          <cell r="A471">
            <v>45239</v>
          </cell>
          <cell r="H471">
            <v>649.35</v>
          </cell>
          <cell r="L471">
            <v>1.0155046999999999</v>
          </cell>
        </row>
        <row r="472">
          <cell r="A472">
            <v>45238</v>
          </cell>
          <cell r="H472">
            <v>642.54999999999995</v>
          </cell>
          <cell r="L472">
            <v>0.65518639999999995</v>
          </cell>
        </row>
        <row r="473">
          <cell r="A473">
            <v>45237</v>
          </cell>
          <cell r="H473">
            <v>645</v>
          </cell>
          <cell r="L473">
            <v>0.65880729999999998</v>
          </cell>
        </row>
        <row r="474">
          <cell r="A474">
            <v>45236</v>
          </cell>
          <cell r="H474">
            <v>646.04999999999995</v>
          </cell>
          <cell r="L474">
            <v>1.0801301000000001</v>
          </cell>
        </row>
        <row r="475">
          <cell r="A475">
            <v>45233</v>
          </cell>
          <cell r="H475">
            <v>647.5</v>
          </cell>
          <cell r="L475">
            <v>2.3087856000000002</v>
          </cell>
        </row>
        <row r="476">
          <cell r="A476">
            <v>45232</v>
          </cell>
          <cell r="H476">
            <v>636.45000000000005</v>
          </cell>
          <cell r="L476">
            <v>0.99343049999999999</v>
          </cell>
        </row>
        <row r="477">
          <cell r="A477">
            <v>45231</v>
          </cell>
          <cell r="H477">
            <v>627.70000000000005</v>
          </cell>
          <cell r="L477">
            <v>0.87852640000000004</v>
          </cell>
        </row>
        <row r="478">
          <cell r="A478">
            <v>45230</v>
          </cell>
          <cell r="H478">
            <v>628.65</v>
          </cell>
          <cell r="L478">
            <v>1.1395766000000001</v>
          </cell>
        </row>
        <row r="479">
          <cell r="A479">
            <v>45229</v>
          </cell>
          <cell r="H479">
            <v>628.5</v>
          </cell>
          <cell r="L479">
            <v>1.2786883</v>
          </cell>
        </row>
        <row r="480">
          <cell r="A480">
            <v>45226</v>
          </cell>
          <cell r="H480">
            <v>641.04999999999995</v>
          </cell>
          <cell r="L480">
            <v>1.0232855999999999</v>
          </cell>
        </row>
        <row r="481">
          <cell r="A481">
            <v>45225</v>
          </cell>
          <cell r="H481">
            <v>626.54999999999995</v>
          </cell>
          <cell r="L481">
            <v>0.88893730000000004</v>
          </cell>
        </row>
        <row r="482">
          <cell r="A482">
            <v>45224</v>
          </cell>
          <cell r="H482">
            <v>637.85</v>
          </cell>
          <cell r="L482">
            <v>0.82295589999999996</v>
          </cell>
        </row>
        <row r="483">
          <cell r="A483">
            <v>45222</v>
          </cell>
          <cell r="H483">
            <v>647.35</v>
          </cell>
          <cell r="L483">
            <v>0.85640039999999995</v>
          </cell>
        </row>
        <row r="484">
          <cell r="A484">
            <v>45219</v>
          </cell>
          <cell r="H484">
            <v>663.2</v>
          </cell>
          <cell r="L484">
            <v>1.1759568</v>
          </cell>
        </row>
        <row r="485">
          <cell r="A485">
            <v>45218</v>
          </cell>
          <cell r="H485">
            <v>668.8</v>
          </cell>
          <cell r="L485">
            <v>1.0633043</v>
          </cell>
        </row>
        <row r="486">
          <cell r="A486">
            <v>45217</v>
          </cell>
          <cell r="H486">
            <v>668.5</v>
          </cell>
          <cell r="L486">
            <v>1.4908778</v>
          </cell>
        </row>
        <row r="487">
          <cell r="A487">
            <v>45216</v>
          </cell>
          <cell r="H487">
            <v>655.7</v>
          </cell>
          <cell r="L487">
            <v>1.0263992</v>
          </cell>
        </row>
        <row r="488">
          <cell r="A488">
            <v>45215</v>
          </cell>
          <cell r="H488">
            <v>666.2</v>
          </cell>
          <cell r="L488">
            <v>2.0005815999999998</v>
          </cell>
        </row>
        <row r="489">
          <cell r="A489">
            <v>45212</v>
          </cell>
          <cell r="H489">
            <v>667.1</v>
          </cell>
          <cell r="L489">
            <v>2.8011678</v>
          </cell>
        </row>
        <row r="490">
          <cell r="A490">
            <v>45211</v>
          </cell>
          <cell r="H490">
            <v>636.95000000000005</v>
          </cell>
          <cell r="L490">
            <v>0.59287319999999999</v>
          </cell>
        </row>
        <row r="491">
          <cell r="A491">
            <v>45210</v>
          </cell>
          <cell r="H491">
            <v>634</v>
          </cell>
          <cell r="L491">
            <v>0.77019309999999996</v>
          </cell>
        </row>
        <row r="492">
          <cell r="A492">
            <v>45209</v>
          </cell>
          <cell r="H492">
            <v>630.54999999999995</v>
          </cell>
          <cell r="L492">
            <v>0.98334290000000002</v>
          </cell>
        </row>
        <row r="493">
          <cell r="A493">
            <v>45208</v>
          </cell>
          <cell r="H493">
            <v>617.35</v>
          </cell>
          <cell r="L493">
            <v>0.63811890000000004</v>
          </cell>
        </row>
        <row r="494">
          <cell r="A494">
            <v>45205</v>
          </cell>
          <cell r="H494">
            <v>622.45000000000005</v>
          </cell>
          <cell r="L494">
            <v>0.79223790000000005</v>
          </cell>
        </row>
        <row r="495">
          <cell r="A495">
            <v>45204</v>
          </cell>
          <cell r="H495">
            <v>619.6</v>
          </cell>
          <cell r="L495">
            <v>0.78938920000000001</v>
          </cell>
        </row>
        <row r="496">
          <cell r="A496">
            <v>45203</v>
          </cell>
          <cell r="H496">
            <v>613.6</v>
          </cell>
          <cell r="L496">
            <v>0.76127089999999997</v>
          </cell>
        </row>
        <row r="497">
          <cell r="A497">
            <v>45202</v>
          </cell>
          <cell r="H497">
            <v>620.45000000000005</v>
          </cell>
          <cell r="L497">
            <v>0.68945769999999995</v>
          </cell>
        </row>
        <row r="498">
          <cell r="A498">
            <v>45198</v>
          </cell>
          <cell r="H498">
            <v>630.20000000000005</v>
          </cell>
          <cell r="L498">
            <v>0.89694050000000003</v>
          </cell>
        </row>
        <row r="499">
          <cell r="A499">
            <v>45198</v>
          </cell>
          <cell r="H499">
            <v>630.20000000000005</v>
          </cell>
          <cell r="L499">
            <v>0.89694050000000003</v>
          </cell>
        </row>
        <row r="500">
          <cell r="A500">
            <v>45197</v>
          </cell>
          <cell r="H500">
            <v>614.1</v>
          </cell>
          <cell r="L500">
            <v>0.67681959999999997</v>
          </cell>
        </row>
        <row r="501">
          <cell r="A501">
            <v>45196</v>
          </cell>
          <cell r="H501">
            <v>620.15</v>
          </cell>
          <cell r="L501">
            <v>0.59604900000000005</v>
          </cell>
        </row>
        <row r="502">
          <cell r="A502">
            <v>45195</v>
          </cell>
          <cell r="H502">
            <v>619.79999999999995</v>
          </cell>
          <cell r="L502">
            <v>0.62711079999999997</v>
          </cell>
        </row>
        <row r="503">
          <cell r="A503">
            <v>45194</v>
          </cell>
          <cell r="H503">
            <v>618.70000000000005</v>
          </cell>
          <cell r="L503">
            <v>0.63906810000000003</v>
          </cell>
        </row>
        <row r="504">
          <cell r="A504">
            <v>45191</v>
          </cell>
          <cell r="H504">
            <v>620.45000000000005</v>
          </cell>
          <cell r="L504">
            <v>0.65519170000000004</v>
          </cell>
        </row>
        <row r="505">
          <cell r="A505">
            <v>45190</v>
          </cell>
          <cell r="H505">
            <v>627.04999999999995</v>
          </cell>
          <cell r="L505">
            <v>0.92668539999999999</v>
          </cell>
        </row>
        <row r="506">
          <cell r="A506">
            <v>45189</v>
          </cell>
          <cell r="H506">
            <v>638.5</v>
          </cell>
          <cell r="L506">
            <v>1.1777925</v>
          </cell>
        </row>
        <row r="507">
          <cell r="A507">
            <v>45187</v>
          </cell>
          <cell r="H507">
            <v>640.65</v>
          </cell>
          <cell r="L507">
            <v>1.1108349</v>
          </cell>
        </row>
        <row r="508">
          <cell r="A508">
            <v>45184</v>
          </cell>
          <cell r="H508">
            <v>634.25</v>
          </cell>
          <cell r="L508">
            <v>1.8917805000000001</v>
          </cell>
        </row>
        <row r="509">
          <cell r="A509">
            <v>45183</v>
          </cell>
          <cell r="H509">
            <v>624.6</v>
          </cell>
          <cell r="L509">
            <v>0.57222949999999995</v>
          </cell>
        </row>
        <row r="510">
          <cell r="A510">
            <v>45182</v>
          </cell>
          <cell r="H510">
            <v>625.9</v>
          </cell>
          <cell r="L510">
            <v>0.69883580000000001</v>
          </cell>
        </row>
        <row r="511">
          <cell r="A511">
            <v>45181</v>
          </cell>
          <cell r="H511">
            <v>620.79999999999995</v>
          </cell>
          <cell r="L511">
            <v>1.2541377</v>
          </cell>
        </row>
        <row r="512">
          <cell r="A512">
            <v>45180</v>
          </cell>
          <cell r="H512">
            <v>634.85</v>
          </cell>
          <cell r="L512">
            <v>0.87805100000000003</v>
          </cell>
        </row>
        <row r="513">
          <cell r="A513">
            <v>45177</v>
          </cell>
          <cell r="H513">
            <v>627.25</v>
          </cell>
          <cell r="L513">
            <v>1.6190749</v>
          </cell>
        </row>
        <row r="514">
          <cell r="A514">
            <v>45176</v>
          </cell>
          <cell r="H514">
            <v>614.9</v>
          </cell>
          <cell r="L514">
            <v>0.65202930000000003</v>
          </cell>
        </row>
        <row r="515">
          <cell r="A515">
            <v>45175</v>
          </cell>
          <cell r="H515">
            <v>610.25</v>
          </cell>
          <cell r="L515">
            <v>0.65200639999999999</v>
          </cell>
        </row>
        <row r="516">
          <cell r="A516">
            <v>45174</v>
          </cell>
          <cell r="H516">
            <v>611.15</v>
          </cell>
          <cell r="L516">
            <v>0.85606510000000002</v>
          </cell>
        </row>
        <row r="517">
          <cell r="A517">
            <v>45173</v>
          </cell>
          <cell r="H517">
            <v>609</v>
          </cell>
          <cell r="L517">
            <v>0.83926650000000003</v>
          </cell>
        </row>
        <row r="518">
          <cell r="A518">
            <v>45170</v>
          </cell>
          <cell r="H518">
            <v>611.20000000000005</v>
          </cell>
          <cell r="L518">
            <v>1.0297491999999999</v>
          </cell>
        </row>
        <row r="519">
          <cell r="A519">
            <v>45169</v>
          </cell>
          <cell r="H519">
            <v>601</v>
          </cell>
          <cell r="L519">
            <v>1.0544271000000001</v>
          </cell>
        </row>
        <row r="520">
          <cell r="A520">
            <v>45168</v>
          </cell>
          <cell r="H520">
            <v>605.54999999999995</v>
          </cell>
          <cell r="L520">
            <v>0.56760549999999999</v>
          </cell>
        </row>
        <row r="521">
          <cell r="A521">
            <v>45167</v>
          </cell>
          <cell r="H521">
            <v>607.15</v>
          </cell>
          <cell r="L521">
            <v>0.69566669999999997</v>
          </cell>
        </row>
        <row r="522">
          <cell r="A522">
            <v>45166</v>
          </cell>
          <cell r="H522">
            <v>602.4</v>
          </cell>
          <cell r="L522">
            <v>0.74792539999999996</v>
          </cell>
        </row>
        <row r="523">
          <cell r="A523">
            <v>45163</v>
          </cell>
          <cell r="H523">
            <v>605.1</v>
          </cell>
          <cell r="L523">
            <v>1.6075508999999999</v>
          </cell>
        </row>
        <row r="524">
          <cell r="A524">
            <v>45162</v>
          </cell>
          <cell r="H524">
            <v>610.95000000000005</v>
          </cell>
          <cell r="L524">
            <v>0.70960250000000002</v>
          </cell>
        </row>
        <row r="525">
          <cell r="A525">
            <v>45161</v>
          </cell>
          <cell r="H525">
            <v>613.9</v>
          </cell>
          <cell r="L525">
            <v>0.82483329999999999</v>
          </cell>
        </row>
        <row r="526">
          <cell r="A526">
            <v>45160</v>
          </cell>
          <cell r="H526">
            <v>620.20000000000005</v>
          </cell>
          <cell r="L526">
            <v>0.85343950000000002</v>
          </cell>
        </row>
        <row r="527">
          <cell r="A527">
            <v>45159</v>
          </cell>
          <cell r="H527">
            <v>620.5</v>
          </cell>
          <cell r="L527">
            <v>0.95803649999999996</v>
          </cell>
        </row>
        <row r="528">
          <cell r="A528">
            <v>45156</v>
          </cell>
          <cell r="H528">
            <v>615.79999999999995</v>
          </cell>
          <cell r="L528">
            <v>1.119076</v>
          </cell>
        </row>
        <row r="529">
          <cell r="A529">
            <v>45155</v>
          </cell>
          <cell r="H529">
            <v>613.75</v>
          </cell>
          <cell r="L529">
            <v>1.2119293</v>
          </cell>
        </row>
        <row r="530">
          <cell r="A530">
            <v>45154</v>
          </cell>
          <cell r="H530">
            <v>618.75</v>
          </cell>
          <cell r="L530">
            <v>1.4562074</v>
          </cell>
        </row>
        <row r="531">
          <cell r="A531">
            <v>45152</v>
          </cell>
          <cell r="H531">
            <v>607.35</v>
          </cell>
          <cell r="L531">
            <v>1.4492164000000001</v>
          </cell>
        </row>
        <row r="532">
          <cell r="A532">
            <v>45149</v>
          </cell>
          <cell r="H532">
            <v>611.79999999999995</v>
          </cell>
          <cell r="L532">
            <v>0.93477069999999995</v>
          </cell>
        </row>
        <row r="533">
          <cell r="A533">
            <v>45148</v>
          </cell>
          <cell r="H533">
            <v>618.25</v>
          </cell>
          <cell r="L533">
            <v>5.3116979999999998</v>
          </cell>
        </row>
        <row r="534">
          <cell r="A534">
            <v>45147</v>
          </cell>
          <cell r="H534">
            <v>622.54999999999995</v>
          </cell>
          <cell r="L534">
            <v>1.3362350000000001</v>
          </cell>
        </row>
        <row r="535">
          <cell r="A535">
            <v>45146</v>
          </cell>
          <cell r="H535">
            <v>607.29999999999995</v>
          </cell>
          <cell r="L535">
            <v>0.88636400000000004</v>
          </cell>
        </row>
        <row r="536">
          <cell r="A536">
            <v>45145</v>
          </cell>
          <cell r="H536">
            <v>609.5</v>
          </cell>
          <cell r="L536">
            <v>0.98934659999999996</v>
          </cell>
        </row>
        <row r="537">
          <cell r="A537">
            <v>45142</v>
          </cell>
          <cell r="H537">
            <v>615</v>
          </cell>
          <cell r="L537">
            <v>1.1806738999999999</v>
          </cell>
        </row>
        <row r="538">
          <cell r="A538">
            <v>45141</v>
          </cell>
          <cell r="H538">
            <v>618.95000000000005</v>
          </cell>
          <cell r="L538">
            <v>1.1458919999999999</v>
          </cell>
        </row>
        <row r="539">
          <cell r="A539">
            <v>45140</v>
          </cell>
          <cell r="H539">
            <v>622.65</v>
          </cell>
          <cell r="L539">
            <v>1.5762687</v>
          </cell>
        </row>
        <row r="540">
          <cell r="A540">
            <v>45139</v>
          </cell>
          <cell r="H540">
            <v>643.65</v>
          </cell>
          <cell r="L540">
            <v>0.89242189999999999</v>
          </cell>
        </row>
        <row r="541">
          <cell r="A541">
            <v>45138</v>
          </cell>
          <cell r="H541">
            <v>644.29999999999995</v>
          </cell>
          <cell r="L541">
            <v>0.75023609999999996</v>
          </cell>
        </row>
        <row r="542">
          <cell r="A542">
            <v>45135</v>
          </cell>
          <cell r="H542">
            <v>635.29999999999995</v>
          </cell>
          <cell r="L542">
            <v>0.92995300000000003</v>
          </cell>
        </row>
        <row r="543">
          <cell r="A543">
            <v>45134</v>
          </cell>
          <cell r="H543">
            <v>643.70000000000005</v>
          </cell>
          <cell r="L543">
            <v>1.1696850999999999</v>
          </cell>
        </row>
        <row r="544">
          <cell r="A544">
            <v>45133</v>
          </cell>
          <cell r="H544">
            <v>641.1</v>
          </cell>
          <cell r="L544">
            <v>3.1673713999999999</v>
          </cell>
        </row>
        <row r="545">
          <cell r="A545">
            <v>45132</v>
          </cell>
          <cell r="H545">
            <v>639.45000000000005</v>
          </cell>
          <cell r="L545">
            <v>1.3988137</v>
          </cell>
        </row>
        <row r="546">
          <cell r="A546">
            <v>45131</v>
          </cell>
          <cell r="H546">
            <v>629.25</v>
          </cell>
          <cell r="L546">
            <v>1.2247844000000001</v>
          </cell>
        </row>
        <row r="547">
          <cell r="A547">
            <v>45128</v>
          </cell>
          <cell r="H547">
            <v>625.75</v>
          </cell>
          <cell r="L547">
            <v>1.291461</v>
          </cell>
        </row>
        <row r="548">
          <cell r="A548">
            <v>45127</v>
          </cell>
          <cell r="H548">
            <v>621.65</v>
          </cell>
          <cell r="L548">
            <v>0.78348910000000005</v>
          </cell>
        </row>
        <row r="549">
          <cell r="A549">
            <v>45126</v>
          </cell>
          <cell r="H549">
            <v>620.6</v>
          </cell>
          <cell r="L549">
            <v>1.1128347999999999</v>
          </cell>
        </row>
        <row r="550">
          <cell r="A550">
            <v>45125</v>
          </cell>
          <cell r="H550">
            <v>612.1</v>
          </cell>
          <cell r="L550">
            <v>1.0359400000000001</v>
          </cell>
        </row>
        <row r="551">
          <cell r="A551">
            <v>45124</v>
          </cell>
          <cell r="H551">
            <v>618.5</v>
          </cell>
          <cell r="L551">
            <v>0.75806450000000003</v>
          </cell>
        </row>
        <row r="552">
          <cell r="A552">
            <v>45121</v>
          </cell>
          <cell r="H552">
            <v>624.9</v>
          </cell>
          <cell r="L552">
            <v>0.70101789999999997</v>
          </cell>
        </row>
        <row r="553">
          <cell r="A553">
            <v>45120</v>
          </cell>
          <cell r="H553">
            <v>620.65</v>
          </cell>
          <cell r="L553">
            <v>0.96897080000000002</v>
          </cell>
        </row>
        <row r="554">
          <cell r="A554">
            <v>45119</v>
          </cell>
          <cell r="H554">
            <v>621.45000000000005</v>
          </cell>
          <cell r="L554">
            <v>1.0785502</v>
          </cell>
        </row>
        <row r="555">
          <cell r="A555">
            <v>45118</v>
          </cell>
          <cell r="H555">
            <v>628.5</v>
          </cell>
          <cell r="L555">
            <v>1.2051172999999999</v>
          </cell>
        </row>
        <row r="556">
          <cell r="A556">
            <v>45117</v>
          </cell>
          <cell r="H556">
            <v>618.65</v>
          </cell>
          <cell r="L556">
            <v>2.3802523999999998</v>
          </cell>
        </row>
        <row r="557">
          <cell r="A557">
            <v>45114</v>
          </cell>
          <cell r="H557">
            <v>618.20000000000005</v>
          </cell>
          <cell r="L557">
            <v>2.1066726</v>
          </cell>
        </row>
        <row r="558">
          <cell r="A558">
            <v>45113</v>
          </cell>
          <cell r="H558">
            <v>600.79999999999995</v>
          </cell>
          <cell r="L558">
            <v>1.4356681</v>
          </cell>
        </row>
        <row r="559">
          <cell r="A559">
            <v>45112</v>
          </cell>
          <cell r="H559">
            <v>588.25</v>
          </cell>
          <cell r="L559">
            <v>0.87159189999999998</v>
          </cell>
        </row>
        <row r="560">
          <cell r="A560">
            <v>45111</v>
          </cell>
          <cell r="H560">
            <v>591.45000000000005</v>
          </cell>
          <cell r="L560">
            <v>0.69178859999999998</v>
          </cell>
        </row>
        <row r="561">
          <cell r="A561">
            <v>45110</v>
          </cell>
          <cell r="H561">
            <v>590.79999999999995</v>
          </cell>
          <cell r="L561">
            <v>1.1131047999999999</v>
          </cell>
        </row>
        <row r="562">
          <cell r="A562">
            <v>45107</v>
          </cell>
          <cell r="H562">
            <v>595.54999999999995</v>
          </cell>
          <cell r="L562">
            <v>1.2488047</v>
          </cell>
        </row>
        <row r="563">
          <cell r="A563">
            <v>45105</v>
          </cell>
          <cell r="H563">
            <v>586.65</v>
          </cell>
          <cell r="L563">
            <v>1.672094</v>
          </cell>
        </row>
        <row r="564">
          <cell r="A564">
            <v>45104</v>
          </cell>
          <cell r="H564">
            <v>573.1</v>
          </cell>
          <cell r="L564">
            <v>0.94044499999999998</v>
          </cell>
        </row>
        <row r="565">
          <cell r="A565">
            <v>45103</v>
          </cell>
          <cell r="H565">
            <v>567.85</v>
          </cell>
          <cell r="L565">
            <v>0.69866209999999995</v>
          </cell>
        </row>
        <row r="566">
          <cell r="A566">
            <v>45100</v>
          </cell>
          <cell r="H566">
            <v>559.65</v>
          </cell>
          <cell r="L566">
            <v>0.93626949999999998</v>
          </cell>
        </row>
        <row r="567">
          <cell r="A567">
            <v>45099</v>
          </cell>
          <cell r="H567">
            <v>569.35</v>
          </cell>
          <cell r="L567">
            <v>1.1229179</v>
          </cell>
        </row>
        <row r="568">
          <cell r="A568">
            <v>45098</v>
          </cell>
          <cell r="H568">
            <v>581.4</v>
          </cell>
          <cell r="L568">
            <v>0.91463320000000004</v>
          </cell>
        </row>
        <row r="569">
          <cell r="A569">
            <v>45097</v>
          </cell>
          <cell r="H569">
            <v>583.25</v>
          </cell>
          <cell r="L569">
            <v>1.8074901999999999</v>
          </cell>
        </row>
        <row r="570">
          <cell r="A570">
            <v>45096</v>
          </cell>
          <cell r="H570">
            <v>566.04999999999995</v>
          </cell>
          <cell r="L570">
            <v>0.62803880000000001</v>
          </cell>
        </row>
        <row r="571">
          <cell r="A571">
            <v>45093</v>
          </cell>
          <cell r="H571">
            <v>569.79999999999995</v>
          </cell>
          <cell r="L571">
            <v>0.8736313</v>
          </cell>
        </row>
        <row r="572">
          <cell r="A572">
            <v>45092</v>
          </cell>
          <cell r="H572">
            <v>568.45000000000005</v>
          </cell>
          <cell r="L572">
            <v>1.2475759</v>
          </cell>
        </row>
        <row r="573">
          <cell r="A573">
            <v>45091</v>
          </cell>
          <cell r="H573">
            <v>570.29999999999995</v>
          </cell>
          <cell r="L573">
            <v>1.2713255999999999</v>
          </cell>
        </row>
        <row r="574">
          <cell r="A574">
            <v>45090</v>
          </cell>
          <cell r="H574">
            <v>562.20000000000005</v>
          </cell>
          <cell r="L574">
            <v>1.2845896999999999</v>
          </cell>
        </row>
        <row r="575">
          <cell r="A575">
            <v>45089</v>
          </cell>
          <cell r="H575">
            <v>564.15</v>
          </cell>
          <cell r="L575">
            <v>0.7599572</v>
          </cell>
        </row>
        <row r="576">
          <cell r="A576">
            <v>45086</v>
          </cell>
          <cell r="H576">
            <v>562.29999999999995</v>
          </cell>
          <cell r="L576">
            <v>0.93615329999999997</v>
          </cell>
        </row>
        <row r="577">
          <cell r="A577">
            <v>45085</v>
          </cell>
          <cell r="H577">
            <v>559.70000000000005</v>
          </cell>
          <cell r="L577">
            <v>2.1527338999999999</v>
          </cell>
        </row>
        <row r="578">
          <cell r="A578">
            <v>45084</v>
          </cell>
          <cell r="H578">
            <v>567.95000000000005</v>
          </cell>
          <cell r="L578">
            <v>2.0855239000000001</v>
          </cell>
        </row>
        <row r="579">
          <cell r="A579">
            <v>45083</v>
          </cell>
          <cell r="H579">
            <v>555.75</v>
          </cell>
          <cell r="L579">
            <v>1.5395091999999999</v>
          </cell>
        </row>
        <row r="580">
          <cell r="A580">
            <v>45082</v>
          </cell>
          <cell r="H580">
            <v>546.25</v>
          </cell>
          <cell r="L580">
            <v>1.5008325</v>
          </cell>
        </row>
        <row r="581">
          <cell r="A581">
            <v>45079</v>
          </cell>
          <cell r="H581">
            <v>535.9</v>
          </cell>
          <cell r="L581">
            <v>1.2294727999999999</v>
          </cell>
        </row>
        <row r="582">
          <cell r="A582">
            <v>45078</v>
          </cell>
          <cell r="H582">
            <v>535.20000000000005</v>
          </cell>
          <cell r="L582">
            <v>1.2511265</v>
          </cell>
        </row>
        <row r="583">
          <cell r="A583">
            <v>45077</v>
          </cell>
          <cell r="H583">
            <v>526.29999999999995</v>
          </cell>
          <cell r="L583">
            <v>1.2327284000000001</v>
          </cell>
        </row>
        <row r="584">
          <cell r="A584">
            <v>45076</v>
          </cell>
          <cell r="H584">
            <v>518.79999999999995</v>
          </cell>
          <cell r="L584">
            <v>0.51346879999999995</v>
          </cell>
        </row>
        <row r="585">
          <cell r="A585">
            <v>45075</v>
          </cell>
          <cell r="H585">
            <v>521.45000000000005</v>
          </cell>
          <cell r="L585">
            <v>0.65965039999999997</v>
          </cell>
        </row>
        <row r="586">
          <cell r="A586">
            <v>45072</v>
          </cell>
          <cell r="H586">
            <v>518.45000000000005</v>
          </cell>
          <cell r="L586">
            <v>0.83605700000000005</v>
          </cell>
        </row>
        <row r="587">
          <cell r="A587">
            <v>45071</v>
          </cell>
          <cell r="H587">
            <v>514.85</v>
          </cell>
          <cell r="L587">
            <v>1.1543711999999999</v>
          </cell>
        </row>
        <row r="588">
          <cell r="A588">
            <v>45070</v>
          </cell>
          <cell r="H588">
            <v>520.20000000000005</v>
          </cell>
          <cell r="L588">
            <v>0.76482839999999996</v>
          </cell>
        </row>
        <row r="589">
          <cell r="A589">
            <v>45069</v>
          </cell>
          <cell r="H589">
            <v>528.5</v>
          </cell>
          <cell r="L589">
            <v>1.2256902000000001</v>
          </cell>
        </row>
        <row r="590">
          <cell r="A590">
            <v>45068</v>
          </cell>
          <cell r="H590">
            <v>522.5</v>
          </cell>
          <cell r="L590">
            <v>0.99783390000000005</v>
          </cell>
        </row>
        <row r="591">
          <cell r="A591">
            <v>45065</v>
          </cell>
          <cell r="H591">
            <v>524.95000000000005</v>
          </cell>
          <cell r="L591">
            <v>1.934356</v>
          </cell>
        </row>
        <row r="592">
          <cell r="A592">
            <v>45064</v>
          </cell>
          <cell r="H592">
            <v>508.45</v>
          </cell>
          <cell r="L592">
            <v>1.2293322</v>
          </cell>
        </row>
        <row r="593">
          <cell r="A593">
            <v>45063</v>
          </cell>
          <cell r="H593">
            <v>515.5</v>
          </cell>
          <cell r="L593">
            <v>1.3684847</v>
          </cell>
        </row>
        <row r="594">
          <cell r="A594">
            <v>45062</v>
          </cell>
          <cell r="H594">
            <v>521.15</v>
          </cell>
          <cell r="L594">
            <v>1.6514882</v>
          </cell>
        </row>
        <row r="595">
          <cell r="A595">
            <v>45061</v>
          </cell>
          <cell r="H595">
            <v>530.85</v>
          </cell>
          <cell r="L595">
            <v>3.8270067000000001</v>
          </cell>
        </row>
        <row r="596">
          <cell r="A596">
            <v>45058</v>
          </cell>
          <cell r="H596">
            <v>515.95000000000005</v>
          </cell>
          <cell r="L596">
            <v>1.9766717</v>
          </cell>
        </row>
        <row r="597">
          <cell r="A597">
            <v>45057</v>
          </cell>
          <cell r="H597">
            <v>511.6</v>
          </cell>
          <cell r="L597">
            <v>1.145402</v>
          </cell>
        </row>
        <row r="598">
          <cell r="A598">
            <v>45056</v>
          </cell>
          <cell r="H598">
            <v>509.5</v>
          </cell>
          <cell r="L598">
            <v>1.2481404</v>
          </cell>
        </row>
        <row r="599">
          <cell r="A599">
            <v>45055</v>
          </cell>
          <cell r="H599">
            <v>503.65</v>
          </cell>
          <cell r="L599">
            <v>1.981878</v>
          </cell>
        </row>
        <row r="600">
          <cell r="A600">
            <v>45054</v>
          </cell>
          <cell r="H600">
            <v>500.5</v>
          </cell>
          <cell r="L600">
            <v>2.3515332999999998</v>
          </cell>
        </row>
        <row r="601">
          <cell r="A601">
            <v>45051</v>
          </cell>
          <cell r="H601">
            <v>477.1</v>
          </cell>
          <cell r="L601">
            <v>0.48306739999999998</v>
          </cell>
        </row>
        <row r="602">
          <cell r="A602">
            <v>45050</v>
          </cell>
          <cell r="H602">
            <v>480.8</v>
          </cell>
          <cell r="L602">
            <v>0.56501009999999996</v>
          </cell>
        </row>
        <row r="603">
          <cell r="A603">
            <v>45049</v>
          </cell>
          <cell r="H603">
            <v>483.7</v>
          </cell>
          <cell r="L603">
            <v>0.85292330000000005</v>
          </cell>
        </row>
        <row r="604">
          <cell r="A604">
            <v>45048</v>
          </cell>
          <cell r="H604">
            <v>480.25</v>
          </cell>
          <cell r="L604">
            <v>1.1542592</v>
          </cell>
        </row>
        <row r="605">
          <cell r="A605">
            <v>45044</v>
          </cell>
          <cell r="H605">
            <v>484.95</v>
          </cell>
          <cell r="L605">
            <v>0.99478129999999998</v>
          </cell>
        </row>
        <row r="606">
          <cell r="A606">
            <v>45043</v>
          </cell>
          <cell r="H606">
            <v>481.6</v>
          </cell>
          <cell r="L606">
            <v>0.70857930000000002</v>
          </cell>
        </row>
        <row r="607">
          <cell r="A607">
            <v>45042</v>
          </cell>
          <cell r="H607">
            <v>478.2</v>
          </cell>
          <cell r="L607">
            <v>0.77914249999999996</v>
          </cell>
        </row>
        <row r="608">
          <cell r="A608">
            <v>45041</v>
          </cell>
          <cell r="H608">
            <v>473.55</v>
          </cell>
          <cell r="L608">
            <v>0.68883519999999998</v>
          </cell>
        </row>
        <row r="609">
          <cell r="A609">
            <v>45040</v>
          </cell>
          <cell r="H609">
            <v>475.2</v>
          </cell>
          <cell r="L609">
            <v>0.80205930000000003</v>
          </cell>
        </row>
        <row r="610">
          <cell r="A610">
            <v>45037</v>
          </cell>
          <cell r="H610">
            <v>471.2</v>
          </cell>
          <cell r="L610">
            <v>0.8478118</v>
          </cell>
        </row>
        <row r="611">
          <cell r="A611">
            <v>45036</v>
          </cell>
          <cell r="H611">
            <v>476.8</v>
          </cell>
          <cell r="L611">
            <v>1.4264205999999999</v>
          </cell>
        </row>
        <row r="612">
          <cell r="A612">
            <v>45035</v>
          </cell>
          <cell r="H612">
            <v>469.4</v>
          </cell>
          <cell r="L612">
            <v>0.73686099999999999</v>
          </cell>
        </row>
        <row r="613">
          <cell r="A613">
            <v>45034</v>
          </cell>
          <cell r="H613">
            <v>473</v>
          </cell>
          <cell r="L613">
            <v>1.6140056</v>
          </cell>
        </row>
        <row r="614">
          <cell r="A614">
            <v>45033</v>
          </cell>
          <cell r="H614">
            <v>472.15</v>
          </cell>
          <cell r="L614">
            <v>1.0710166999999999</v>
          </cell>
        </row>
        <row r="615">
          <cell r="A615">
            <v>45029</v>
          </cell>
          <cell r="H615">
            <v>469.5</v>
          </cell>
          <cell r="L615">
            <v>1.2733669999999999</v>
          </cell>
        </row>
        <row r="616">
          <cell r="A616">
            <v>45028</v>
          </cell>
          <cell r="H616">
            <v>465.5</v>
          </cell>
          <cell r="L616">
            <v>1.3552439999999999</v>
          </cell>
        </row>
        <row r="617">
          <cell r="A617">
            <v>45027</v>
          </cell>
          <cell r="H617">
            <v>458.7</v>
          </cell>
          <cell r="L617">
            <v>1.4495222000000001</v>
          </cell>
        </row>
        <row r="618">
          <cell r="A618">
            <v>45026</v>
          </cell>
          <cell r="H618">
            <v>461.3</v>
          </cell>
          <cell r="L618">
            <v>5.0462653</v>
          </cell>
        </row>
        <row r="619">
          <cell r="A619">
            <v>45022</v>
          </cell>
          <cell r="H619">
            <v>437.65</v>
          </cell>
          <cell r="L619">
            <v>1.0907492000000001</v>
          </cell>
        </row>
        <row r="620">
          <cell r="A620">
            <v>45021</v>
          </cell>
          <cell r="H620">
            <v>426.55</v>
          </cell>
          <cell r="L620">
            <v>0.88213260000000004</v>
          </cell>
        </row>
        <row r="621">
          <cell r="A621">
            <v>45019</v>
          </cell>
          <cell r="H621">
            <v>424.25</v>
          </cell>
          <cell r="L621">
            <v>0.69483289999999998</v>
          </cell>
        </row>
        <row r="622">
          <cell r="A622">
            <v>45016</v>
          </cell>
          <cell r="H622">
            <v>420.8</v>
          </cell>
          <cell r="L622">
            <v>1.1037881</v>
          </cell>
        </row>
        <row r="623">
          <cell r="A623">
            <v>45014</v>
          </cell>
          <cell r="H623">
            <v>409.2</v>
          </cell>
          <cell r="L623">
            <v>1.0478506000000001</v>
          </cell>
        </row>
        <row r="624">
          <cell r="A624">
            <v>45013</v>
          </cell>
          <cell r="H624">
            <v>401.6</v>
          </cell>
          <cell r="L624">
            <v>0.95536589999999999</v>
          </cell>
        </row>
        <row r="625">
          <cell r="A625">
            <v>45012</v>
          </cell>
          <cell r="H625">
            <v>412.05</v>
          </cell>
          <cell r="L625">
            <v>0.74339330000000003</v>
          </cell>
        </row>
        <row r="626">
          <cell r="A626">
            <v>45009</v>
          </cell>
          <cell r="H626">
            <v>416.5</v>
          </cell>
          <cell r="L626">
            <v>0.68779599999999996</v>
          </cell>
        </row>
        <row r="627">
          <cell r="A627">
            <v>45008</v>
          </cell>
          <cell r="H627">
            <v>419.15</v>
          </cell>
          <cell r="L627">
            <v>0.98174600000000001</v>
          </cell>
        </row>
        <row r="628">
          <cell r="A628">
            <v>45007</v>
          </cell>
          <cell r="H628">
            <v>416.1</v>
          </cell>
          <cell r="L628">
            <v>0.57280540000000002</v>
          </cell>
        </row>
        <row r="629">
          <cell r="A629">
            <v>45006</v>
          </cell>
          <cell r="H629">
            <v>412.55</v>
          </cell>
          <cell r="L629">
            <v>0.73919500000000005</v>
          </cell>
        </row>
        <row r="630">
          <cell r="A630">
            <v>45005</v>
          </cell>
          <cell r="H630">
            <v>410.75</v>
          </cell>
          <cell r="L630">
            <v>1.0075022</v>
          </cell>
        </row>
        <row r="631">
          <cell r="A631">
            <v>45002</v>
          </cell>
          <cell r="H631">
            <v>419</v>
          </cell>
          <cell r="L631">
            <v>0.86587009999999998</v>
          </cell>
        </row>
        <row r="632">
          <cell r="A632">
            <v>45001</v>
          </cell>
          <cell r="H632">
            <v>415.7</v>
          </cell>
          <cell r="L632">
            <v>1.1854884999999999</v>
          </cell>
        </row>
        <row r="633">
          <cell r="A633">
            <v>45000</v>
          </cell>
          <cell r="H633">
            <v>411.35</v>
          </cell>
          <cell r="L633">
            <v>0.76810089999999998</v>
          </cell>
        </row>
        <row r="634">
          <cell r="A634">
            <v>44999</v>
          </cell>
          <cell r="H634">
            <v>416.65</v>
          </cell>
          <cell r="L634">
            <v>0.91890430000000001</v>
          </cell>
        </row>
        <row r="635">
          <cell r="A635">
            <v>44998</v>
          </cell>
          <cell r="H635">
            <v>422.4</v>
          </cell>
          <cell r="L635">
            <v>0.87801689999999999</v>
          </cell>
        </row>
        <row r="636">
          <cell r="A636">
            <v>44995</v>
          </cell>
          <cell r="H636">
            <v>435.85</v>
          </cell>
          <cell r="L636">
            <v>1.0417015000000001</v>
          </cell>
        </row>
        <row r="637">
          <cell r="A637">
            <v>44994</v>
          </cell>
          <cell r="H637">
            <v>432.2</v>
          </cell>
          <cell r="L637">
            <v>0.56967369999999995</v>
          </cell>
        </row>
        <row r="638">
          <cell r="A638">
            <v>44993</v>
          </cell>
          <cell r="H638">
            <v>439.3</v>
          </cell>
          <cell r="L638">
            <v>0.78500519999999996</v>
          </cell>
        </row>
        <row r="639">
          <cell r="A639">
            <v>44991</v>
          </cell>
          <cell r="H639">
            <v>440.1</v>
          </cell>
          <cell r="L639">
            <v>1.1307064</v>
          </cell>
        </row>
        <row r="640">
          <cell r="A640">
            <v>44988</v>
          </cell>
          <cell r="H640">
            <v>428</v>
          </cell>
          <cell r="L640">
            <v>0.80275220000000003</v>
          </cell>
        </row>
        <row r="641">
          <cell r="A641">
            <v>44987</v>
          </cell>
          <cell r="H641">
            <v>420.45</v>
          </cell>
          <cell r="L641">
            <v>0.56611029999999996</v>
          </cell>
        </row>
        <row r="642">
          <cell r="A642">
            <v>44986</v>
          </cell>
          <cell r="H642">
            <v>426</v>
          </cell>
          <cell r="L642">
            <v>0.75951139999999995</v>
          </cell>
        </row>
        <row r="643">
          <cell r="A643">
            <v>44985</v>
          </cell>
          <cell r="H643">
            <v>420.7</v>
          </cell>
          <cell r="L643">
            <v>0.96520879999999998</v>
          </cell>
        </row>
        <row r="644">
          <cell r="A644">
            <v>44984</v>
          </cell>
          <cell r="H644">
            <v>417.95</v>
          </cell>
          <cell r="L644">
            <v>1.0438928000000001</v>
          </cell>
        </row>
        <row r="645">
          <cell r="A645">
            <v>44981</v>
          </cell>
          <cell r="H645">
            <v>427.75</v>
          </cell>
          <cell r="L645">
            <v>0.78950240000000005</v>
          </cell>
        </row>
        <row r="646">
          <cell r="A646">
            <v>44980</v>
          </cell>
          <cell r="H646">
            <v>433.2</v>
          </cell>
          <cell r="L646">
            <v>0.92789200000000005</v>
          </cell>
        </row>
        <row r="647">
          <cell r="A647">
            <v>44979</v>
          </cell>
          <cell r="H647">
            <v>429.45</v>
          </cell>
          <cell r="L647">
            <v>0.72091300000000003</v>
          </cell>
        </row>
        <row r="648">
          <cell r="A648">
            <v>44978</v>
          </cell>
          <cell r="H648">
            <v>436.5</v>
          </cell>
          <cell r="L648">
            <v>0.89579299999999995</v>
          </cell>
        </row>
        <row r="649">
          <cell r="A649">
            <v>44977</v>
          </cell>
          <cell r="H649">
            <v>443</v>
          </cell>
          <cell r="L649">
            <v>0.97171969999999996</v>
          </cell>
        </row>
        <row r="650">
          <cell r="A650">
            <v>44974</v>
          </cell>
          <cell r="H650">
            <v>439.9</v>
          </cell>
          <cell r="L650">
            <v>0.69554450000000001</v>
          </cell>
        </row>
        <row r="651">
          <cell r="A651">
            <v>44973</v>
          </cell>
          <cell r="H651">
            <v>441.6</v>
          </cell>
          <cell r="L651">
            <v>0.7670688</v>
          </cell>
        </row>
        <row r="652">
          <cell r="A652">
            <v>44972</v>
          </cell>
          <cell r="H652">
            <v>444.15</v>
          </cell>
          <cell r="L652">
            <v>0.98570159999999996</v>
          </cell>
        </row>
        <row r="653">
          <cell r="A653">
            <v>44971</v>
          </cell>
          <cell r="H653">
            <v>440.55</v>
          </cell>
          <cell r="L653">
            <v>0.85655590000000004</v>
          </cell>
        </row>
        <row r="654">
          <cell r="A654">
            <v>44970</v>
          </cell>
          <cell r="H654">
            <v>441.05</v>
          </cell>
          <cell r="L654">
            <v>0.83337669999999997</v>
          </cell>
        </row>
        <row r="655">
          <cell r="A655">
            <v>44967</v>
          </cell>
          <cell r="H655">
            <v>445.85</v>
          </cell>
          <cell r="L655">
            <v>1.4798389999999999</v>
          </cell>
        </row>
        <row r="656">
          <cell r="A656">
            <v>44966</v>
          </cell>
          <cell r="H656">
            <v>436.75</v>
          </cell>
          <cell r="L656">
            <v>0.73494179999999998</v>
          </cell>
        </row>
        <row r="657">
          <cell r="A657">
            <v>44965</v>
          </cell>
          <cell r="H657">
            <v>440.1</v>
          </cell>
          <cell r="L657">
            <v>0.86682669999999995</v>
          </cell>
        </row>
        <row r="658">
          <cell r="A658">
            <v>44964</v>
          </cell>
          <cell r="H658">
            <v>435.45</v>
          </cell>
          <cell r="L658">
            <v>0.90236450000000001</v>
          </cell>
        </row>
        <row r="659">
          <cell r="A659">
            <v>44963</v>
          </cell>
          <cell r="H659">
            <v>442</v>
          </cell>
          <cell r="L659">
            <v>0.67950840000000001</v>
          </cell>
        </row>
        <row r="660">
          <cell r="A660">
            <v>44960</v>
          </cell>
          <cell r="H660">
            <v>445.45</v>
          </cell>
          <cell r="L660">
            <v>1.3067403</v>
          </cell>
        </row>
        <row r="661">
          <cell r="A661">
            <v>44959</v>
          </cell>
          <cell r="H661">
            <v>444.8</v>
          </cell>
          <cell r="L661">
            <v>1.1344554</v>
          </cell>
        </row>
        <row r="662">
          <cell r="A662">
            <v>44958</v>
          </cell>
          <cell r="H662">
            <v>446.65</v>
          </cell>
          <cell r="L662">
            <v>2.3798588999999999</v>
          </cell>
        </row>
        <row r="663">
          <cell r="A663">
            <v>44957</v>
          </cell>
          <cell r="H663">
            <v>452.1</v>
          </cell>
          <cell r="L663">
            <v>2.5154475000000001</v>
          </cell>
        </row>
        <row r="664">
          <cell r="A664">
            <v>44956</v>
          </cell>
          <cell r="H664">
            <v>443.65</v>
          </cell>
          <cell r="L664">
            <v>1.8316743</v>
          </cell>
        </row>
        <row r="665">
          <cell r="A665">
            <v>44953</v>
          </cell>
          <cell r="H665">
            <v>445.6</v>
          </cell>
          <cell r="L665">
            <v>6.3360466999999998</v>
          </cell>
        </row>
        <row r="666">
          <cell r="A666">
            <v>44951</v>
          </cell>
          <cell r="H666">
            <v>419.05</v>
          </cell>
          <cell r="L666">
            <v>2.2975580999999998</v>
          </cell>
        </row>
        <row r="667">
          <cell r="A667">
            <v>44950</v>
          </cell>
          <cell r="H667">
            <v>422.15</v>
          </cell>
          <cell r="L667">
            <v>3.0197474999999998</v>
          </cell>
        </row>
        <row r="668">
          <cell r="A668">
            <v>44949</v>
          </cell>
          <cell r="H668">
            <v>408.4</v>
          </cell>
          <cell r="L668">
            <v>1.3113182999999999</v>
          </cell>
        </row>
        <row r="669">
          <cell r="A669">
            <v>44946</v>
          </cell>
          <cell r="H669">
            <v>403.15</v>
          </cell>
          <cell r="L669">
            <v>2.3906114000000001</v>
          </cell>
        </row>
        <row r="670">
          <cell r="A670">
            <v>44945</v>
          </cell>
          <cell r="H670">
            <v>400.75</v>
          </cell>
          <cell r="L670">
            <v>1.3126519999999999</v>
          </cell>
        </row>
        <row r="671">
          <cell r="A671">
            <v>44944</v>
          </cell>
          <cell r="H671">
            <v>408.4</v>
          </cell>
          <cell r="L671">
            <v>1.3310316</v>
          </cell>
        </row>
        <row r="672">
          <cell r="A672">
            <v>44943</v>
          </cell>
          <cell r="H672">
            <v>415.3</v>
          </cell>
          <cell r="L672">
            <v>1.2337969</v>
          </cell>
        </row>
        <row r="673">
          <cell r="A673">
            <v>44942</v>
          </cell>
          <cell r="H673">
            <v>413</v>
          </cell>
          <cell r="L673">
            <v>1.1462140000000001</v>
          </cell>
        </row>
        <row r="674">
          <cell r="A674">
            <v>44939</v>
          </cell>
          <cell r="H674">
            <v>411.5</v>
          </cell>
          <cell r="L674">
            <v>1.0449630000000001</v>
          </cell>
        </row>
        <row r="675">
          <cell r="A675">
            <v>44938</v>
          </cell>
          <cell r="H675">
            <v>412.25</v>
          </cell>
          <cell r="L675">
            <v>1.2479034</v>
          </cell>
        </row>
        <row r="676">
          <cell r="A676">
            <v>44937</v>
          </cell>
          <cell r="H676">
            <v>418.2</v>
          </cell>
          <cell r="L676">
            <v>2.2224360999999999</v>
          </cell>
        </row>
        <row r="677">
          <cell r="A677">
            <v>44936</v>
          </cell>
          <cell r="H677">
            <v>412.9</v>
          </cell>
          <cell r="L677">
            <v>5.4021378999999996</v>
          </cell>
        </row>
        <row r="678">
          <cell r="A678">
            <v>44935</v>
          </cell>
          <cell r="H678">
            <v>389.45</v>
          </cell>
          <cell r="L678">
            <v>1.4693099000000001</v>
          </cell>
        </row>
        <row r="679">
          <cell r="A679">
            <v>44932</v>
          </cell>
          <cell r="H679">
            <v>382</v>
          </cell>
          <cell r="L679">
            <v>0.87154690000000001</v>
          </cell>
        </row>
        <row r="680">
          <cell r="A680">
            <v>44931</v>
          </cell>
          <cell r="H680">
            <v>386.9</v>
          </cell>
          <cell r="L680">
            <v>1.0443908</v>
          </cell>
        </row>
        <row r="681">
          <cell r="A681">
            <v>44930</v>
          </cell>
          <cell r="H681">
            <v>385.6</v>
          </cell>
          <cell r="L681">
            <v>1.6121049000000001</v>
          </cell>
        </row>
        <row r="682">
          <cell r="A682">
            <v>44929</v>
          </cell>
          <cell r="H682">
            <v>393.9</v>
          </cell>
          <cell r="L682">
            <v>0.94312200000000002</v>
          </cell>
        </row>
        <row r="683">
          <cell r="A683">
            <v>44928</v>
          </cell>
          <cell r="H683">
            <v>394.8</v>
          </cell>
          <cell r="L683">
            <v>1.0501357</v>
          </cell>
        </row>
        <row r="684">
          <cell r="A684">
            <v>44925</v>
          </cell>
          <cell r="H684">
            <v>387.95</v>
          </cell>
          <cell r="L684">
            <v>0.91986730000000005</v>
          </cell>
        </row>
        <row r="685">
          <cell r="A685">
            <v>44924</v>
          </cell>
          <cell r="H685">
            <v>385.9</v>
          </cell>
          <cell r="L685">
            <v>1.5627403</v>
          </cell>
        </row>
        <row r="686">
          <cell r="A686">
            <v>44923</v>
          </cell>
          <cell r="H686">
            <v>391.3</v>
          </cell>
          <cell r="L686">
            <v>0.84439169999999997</v>
          </cell>
        </row>
        <row r="687">
          <cell r="A687">
            <v>44922</v>
          </cell>
          <cell r="H687">
            <v>394.15</v>
          </cell>
          <cell r="L687">
            <v>1.4372461000000001</v>
          </cell>
        </row>
        <row r="688">
          <cell r="A688">
            <v>44921</v>
          </cell>
          <cell r="H688">
            <v>384.8</v>
          </cell>
          <cell r="L688">
            <v>1.6979025999999999</v>
          </cell>
        </row>
        <row r="689">
          <cell r="A689">
            <v>44918</v>
          </cell>
          <cell r="H689">
            <v>378.35</v>
          </cell>
          <cell r="L689">
            <v>1.9902886</v>
          </cell>
        </row>
        <row r="690">
          <cell r="A690">
            <v>44917</v>
          </cell>
          <cell r="H690">
            <v>394.45</v>
          </cell>
          <cell r="L690">
            <v>1.4908929</v>
          </cell>
        </row>
        <row r="691">
          <cell r="A691">
            <v>44916</v>
          </cell>
          <cell r="H691">
            <v>402.6</v>
          </cell>
          <cell r="L691">
            <v>1.1606059</v>
          </cell>
        </row>
        <row r="692">
          <cell r="A692">
            <v>44915</v>
          </cell>
          <cell r="H692">
            <v>410.5</v>
          </cell>
          <cell r="L692">
            <v>1.2341042</v>
          </cell>
        </row>
        <row r="693">
          <cell r="A693">
            <v>44914</v>
          </cell>
          <cell r="H693">
            <v>418</v>
          </cell>
          <cell r="L693">
            <v>0.98091030000000001</v>
          </cell>
        </row>
        <row r="694">
          <cell r="A694">
            <v>44911</v>
          </cell>
          <cell r="H694">
            <v>421.6</v>
          </cell>
          <cell r="L694">
            <v>5.0949198000000004</v>
          </cell>
        </row>
        <row r="695">
          <cell r="A695">
            <v>44910</v>
          </cell>
          <cell r="H695">
            <v>416.7</v>
          </cell>
          <cell r="L695">
            <v>0.75426009999999999</v>
          </cell>
        </row>
        <row r="696">
          <cell r="A696">
            <v>44909</v>
          </cell>
          <cell r="H696">
            <v>417.9</v>
          </cell>
          <cell r="L696">
            <v>0.6314883</v>
          </cell>
        </row>
        <row r="697">
          <cell r="A697">
            <v>44908</v>
          </cell>
          <cell r="H697">
            <v>418.5</v>
          </cell>
          <cell r="L697">
            <v>0.97178940000000003</v>
          </cell>
        </row>
        <row r="698">
          <cell r="A698">
            <v>44907</v>
          </cell>
          <cell r="H698">
            <v>414.15</v>
          </cell>
          <cell r="L698">
            <v>0.80092289999999999</v>
          </cell>
        </row>
        <row r="699">
          <cell r="A699">
            <v>44904</v>
          </cell>
          <cell r="H699">
            <v>413.3</v>
          </cell>
          <cell r="L699">
            <v>0.99202190000000001</v>
          </cell>
        </row>
        <row r="700">
          <cell r="A700">
            <v>44903</v>
          </cell>
          <cell r="H700">
            <v>417.2</v>
          </cell>
          <cell r="L700">
            <v>0.95399230000000002</v>
          </cell>
        </row>
        <row r="701">
          <cell r="A701">
            <v>44902</v>
          </cell>
          <cell r="H701">
            <v>420.1</v>
          </cell>
          <cell r="L701">
            <v>1.2133315</v>
          </cell>
        </row>
        <row r="702">
          <cell r="A702">
            <v>44901</v>
          </cell>
          <cell r="H702">
            <v>427.1</v>
          </cell>
          <cell r="L702">
            <v>0.84618309999999997</v>
          </cell>
        </row>
        <row r="703">
          <cell r="A703">
            <v>44900</v>
          </cell>
          <cell r="H703">
            <v>428.75</v>
          </cell>
          <cell r="L703">
            <v>1.2857807000000001</v>
          </cell>
        </row>
        <row r="704">
          <cell r="A704">
            <v>44897</v>
          </cell>
          <cell r="H704">
            <v>435.4</v>
          </cell>
          <cell r="L704">
            <v>0.83526579999999995</v>
          </cell>
        </row>
        <row r="705">
          <cell r="A705">
            <v>44896</v>
          </cell>
          <cell r="H705">
            <v>438.25</v>
          </cell>
          <cell r="L705">
            <v>0.89093100000000003</v>
          </cell>
        </row>
        <row r="706">
          <cell r="A706">
            <v>44895</v>
          </cell>
          <cell r="H706">
            <v>439.4</v>
          </cell>
          <cell r="L706">
            <v>1.4727892</v>
          </cell>
        </row>
        <row r="707">
          <cell r="A707">
            <v>44894</v>
          </cell>
          <cell r="H707">
            <v>433.15</v>
          </cell>
          <cell r="L707">
            <v>0.86301050000000001</v>
          </cell>
        </row>
        <row r="708">
          <cell r="A708">
            <v>44893</v>
          </cell>
          <cell r="H708">
            <v>433.25</v>
          </cell>
          <cell r="L708">
            <v>1.0701208</v>
          </cell>
        </row>
        <row r="709">
          <cell r="A709">
            <v>44890</v>
          </cell>
          <cell r="H709">
            <v>433.2</v>
          </cell>
          <cell r="L709">
            <v>1.8764072999999999</v>
          </cell>
        </row>
        <row r="710">
          <cell r="A710">
            <v>44889</v>
          </cell>
          <cell r="H710">
            <v>423.4</v>
          </cell>
          <cell r="L710">
            <v>0.6768613</v>
          </cell>
        </row>
        <row r="711">
          <cell r="A711">
            <v>44888</v>
          </cell>
          <cell r="H711">
            <v>424.05</v>
          </cell>
          <cell r="L711">
            <v>0.65682410000000002</v>
          </cell>
        </row>
        <row r="712">
          <cell r="A712">
            <v>44887</v>
          </cell>
          <cell r="H712">
            <v>424.7</v>
          </cell>
          <cell r="L712">
            <v>0.64076140000000004</v>
          </cell>
        </row>
        <row r="713">
          <cell r="A713">
            <v>44886</v>
          </cell>
          <cell r="H713">
            <v>421.1</v>
          </cell>
          <cell r="L713">
            <v>0.94978119999999999</v>
          </cell>
        </row>
        <row r="714">
          <cell r="A714">
            <v>44883</v>
          </cell>
          <cell r="H714">
            <v>423.8</v>
          </cell>
          <cell r="L714">
            <v>0.98519619999999997</v>
          </cell>
        </row>
        <row r="715">
          <cell r="A715">
            <v>44882</v>
          </cell>
          <cell r="H715">
            <v>423.15</v>
          </cell>
          <cell r="L715">
            <v>1.5621809</v>
          </cell>
        </row>
        <row r="716">
          <cell r="A716">
            <v>44881</v>
          </cell>
          <cell r="H716">
            <v>431.55</v>
          </cell>
          <cell r="L716">
            <v>0.82061689999999998</v>
          </cell>
        </row>
        <row r="717">
          <cell r="A717">
            <v>44880</v>
          </cell>
          <cell r="H717">
            <v>437.15</v>
          </cell>
          <cell r="L717">
            <v>1.0696024</v>
          </cell>
        </row>
        <row r="718">
          <cell r="A718">
            <v>44879</v>
          </cell>
          <cell r="H718">
            <v>433.7</v>
          </cell>
          <cell r="L718">
            <v>1.7996083</v>
          </cell>
        </row>
        <row r="719">
          <cell r="A719">
            <v>44876</v>
          </cell>
          <cell r="H719">
            <v>423.5</v>
          </cell>
          <cell r="L719">
            <v>1.9296401000000001</v>
          </cell>
        </row>
        <row r="720">
          <cell r="A720">
            <v>44875</v>
          </cell>
          <cell r="H720">
            <v>412.2</v>
          </cell>
          <cell r="L720">
            <v>2.6251660000000001</v>
          </cell>
        </row>
        <row r="721">
          <cell r="A721">
            <v>44874</v>
          </cell>
          <cell r="H721">
            <v>433.15</v>
          </cell>
          <cell r="L721">
            <v>1.4471442999999999</v>
          </cell>
        </row>
        <row r="722">
          <cell r="A722">
            <v>44872</v>
          </cell>
          <cell r="H722">
            <v>435</v>
          </cell>
          <cell r="L722">
            <v>1.5058076</v>
          </cell>
        </row>
        <row r="723">
          <cell r="A723">
            <v>44869</v>
          </cell>
          <cell r="H723">
            <v>425.35</v>
          </cell>
          <cell r="L723">
            <v>1.2277023</v>
          </cell>
        </row>
        <row r="724">
          <cell r="A724">
            <v>44868</v>
          </cell>
          <cell r="H724">
            <v>416.25</v>
          </cell>
          <cell r="L724">
            <v>1.0987518999999999</v>
          </cell>
        </row>
        <row r="725">
          <cell r="A725">
            <v>44867</v>
          </cell>
          <cell r="H725">
            <v>422.15</v>
          </cell>
          <cell r="L725">
            <v>1.2433578000000001</v>
          </cell>
        </row>
        <row r="726">
          <cell r="A726">
            <v>44866</v>
          </cell>
          <cell r="H726">
            <v>421.35</v>
          </cell>
          <cell r="L726">
            <v>1.7324892999999999</v>
          </cell>
        </row>
        <row r="727">
          <cell r="A727">
            <v>44865</v>
          </cell>
          <cell r="H727">
            <v>412.75</v>
          </cell>
          <cell r="L727">
            <v>0.99282179999999998</v>
          </cell>
        </row>
        <row r="728">
          <cell r="A728">
            <v>44862</v>
          </cell>
          <cell r="H728">
            <v>409.9</v>
          </cell>
          <cell r="L728">
            <v>1.2488938000000001</v>
          </cell>
        </row>
        <row r="729">
          <cell r="A729">
            <v>44861</v>
          </cell>
          <cell r="H729">
            <v>407.7</v>
          </cell>
          <cell r="L729">
            <v>1.4614841000000001</v>
          </cell>
        </row>
        <row r="730">
          <cell r="A730">
            <v>44859</v>
          </cell>
          <cell r="H730">
            <v>404.55</v>
          </cell>
          <cell r="L730">
            <v>1.7979661</v>
          </cell>
        </row>
        <row r="731">
          <cell r="A731">
            <v>44858</v>
          </cell>
          <cell r="H731">
            <v>401.6</v>
          </cell>
          <cell r="L731">
            <v>0.2871205</v>
          </cell>
        </row>
        <row r="732">
          <cell r="A732">
            <v>44855</v>
          </cell>
          <cell r="H732">
            <v>398.05</v>
          </cell>
          <cell r="L732">
            <v>1.0279617999999999</v>
          </cell>
        </row>
        <row r="733">
          <cell r="A733">
            <v>44854</v>
          </cell>
          <cell r="H733">
            <v>398.1</v>
          </cell>
          <cell r="L733">
            <v>1.0747183</v>
          </cell>
        </row>
        <row r="734">
          <cell r="A734">
            <v>44853</v>
          </cell>
          <cell r="H734">
            <v>399.05</v>
          </cell>
          <cell r="L734">
            <v>0.86484349999999999</v>
          </cell>
        </row>
        <row r="735">
          <cell r="A735">
            <v>44852</v>
          </cell>
          <cell r="H735">
            <v>404.25</v>
          </cell>
          <cell r="L735">
            <v>1.4215544</v>
          </cell>
        </row>
        <row r="736">
          <cell r="A736">
            <v>44851</v>
          </cell>
          <cell r="H736">
            <v>396.1</v>
          </cell>
          <cell r="L736">
            <v>0.95435559999999997</v>
          </cell>
        </row>
        <row r="737">
          <cell r="A737">
            <v>44848</v>
          </cell>
          <cell r="H737">
            <v>396.25</v>
          </cell>
          <cell r="L737">
            <v>1.287547</v>
          </cell>
        </row>
        <row r="738">
          <cell r="A738">
            <v>44847</v>
          </cell>
          <cell r="H738">
            <v>399</v>
          </cell>
          <cell r="L738">
            <v>1.2584114</v>
          </cell>
        </row>
        <row r="739">
          <cell r="A739">
            <v>44846</v>
          </cell>
          <cell r="H739">
            <v>396.55</v>
          </cell>
          <cell r="L739">
            <v>1.4287344</v>
          </cell>
        </row>
        <row r="740">
          <cell r="A740">
            <v>44845</v>
          </cell>
          <cell r="H740">
            <v>393.35</v>
          </cell>
          <cell r="L740">
            <v>1.4641301</v>
          </cell>
        </row>
        <row r="741">
          <cell r="A741">
            <v>44844</v>
          </cell>
          <cell r="H741">
            <v>395.95</v>
          </cell>
          <cell r="L741">
            <v>3.2914629999999998</v>
          </cell>
        </row>
        <row r="742">
          <cell r="A742">
            <v>44841</v>
          </cell>
          <cell r="H742">
            <v>412.15</v>
          </cell>
          <cell r="L742">
            <v>1.0670854000000001</v>
          </cell>
        </row>
        <row r="743">
          <cell r="A743">
            <v>44840</v>
          </cell>
          <cell r="H743">
            <v>414.1</v>
          </cell>
          <cell r="L743">
            <v>1.2771199</v>
          </cell>
        </row>
        <row r="744">
          <cell r="A744">
            <v>44838</v>
          </cell>
          <cell r="H744">
            <v>407.9</v>
          </cell>
          <cell r="L744">
            <v>1.2761425</v>
          </cell>
        </row>
        <row r="745">
          <cell r="A745">
            <v>44837</v>
          </cell>
          <cell r="H745">
            <v>397.65</v>
          </cell>
          <cell r="L745">
            <v>2.0332430000000001</v>
          </cell>
        </row>
        <row r="746">
          <cell r="A746">
            <v>44834</v>
          </cell>
          <cell r="H746">
            <v>404.6</v>
          </cell>
          <cell r="L746">
            <v>2.0951276999999999</v>
          </cell>
        </row>
        <row r="747">
          <cell r="A747">
            <v>44833</v>
          </cell>
          <cell r="H747">
            <v>402.25</v>
          </cell>
          <cell r="L747">
            <v>2.0725994999999999</v>
          </cell>
        </row>
        <row r="748">
          <cell r="A748">
            <v>44832</v>
          </cell>
          <cell r="H748">
            <v>399.1</v>
          </cell>
          <cell r="L748">
            <v>1.811488</v>
          </cell>
        </row>
        <row r="749">
          <cell r="A749">
            <v>44831</v>
          </cell>
          <cell r="H749">
            <v>398.8</v>
          </cell>
          <cell r="L749">
            <v>2.1932746999999999</v>
          </cell>
        </row>
        <row r="750">
          <cell r="A750">
            <v>44830</v>
          </cell>
          <cell r="H750">
            <v>397.5</v>
          </cell>
          <cell r="L750">
            <v>3.3230938000000001</v>
          </cell>
        </row>
        <row r="751">
          <cell r="A751">
            <v>44827</v>
          </cell>
          <cell r="H751">
            <v>423.1</v>
          </cell>
          <cell r="L751">
            <v>1.3441609000000001</v>
          </cell>
        </row>
        <row r="752">
          <cell r="A752">
            <v>44826</v>
          </cell>
          <cell r="H752">
            <v>432.2</v>
          </cell>
          <cell r="L752">
            <v>1.3600786</v>
          </cell>
        </row>
        <row r="753">
          <cell r="A753">
            <v>44825</v>
          </cell>
          <cell r="H753">
            <v>427.65</v>
          </cell>
          <cell r="L753">
            <v>1.0831067999999999</v>
          </cell>
        </row>
        <row r="754">
          <cell r="A754">
            <v>44824</v>
          </cell>
          <cell r="H754">
            <v>434.25</v>
          </cell>
          <cell r="L754">
            <v>1.7557661</v>
          </cell>
        </row>
        <row r="755">
          <cell r="A755">
            <v>44823</v>
          </cell>
          <cell r="H755">
            <v>425.45</v>
          </cell>
          <cell r="L755">
            <v>1.5236141999999999</v>
          </cell>
        </row>
        <row r="756">
          <cell r="A756">
            <v>44820</v>
          </cell>
          <cell r="H756">
            <v>432.5</v>
          </cell>
          <cell r="L756">
            <v>2.0992324</v>
          </cell>
        </row>
        <row r="757">
          <cell r="A757">
            <v>44819</v>
          </cell>
          <cell r="H757">
            <v>447.25</v>
          </cell>
          <cell r="L757">
            <v>1.0356713</v>
          </cell>
        </row>
        <row r="758">
          <cell r="A758">
            <v>44818</v>
          </cell>
          <cell r="H758">
            <v>450.2</v>
          </cell>
          <cell r="L758">
            <v>1.0360461000000001</v>
          </cell>
        </row>
        <row r="759">
          <cell r="A759">
            <v>44817</v>
          </cell>
          <cell r="H759">
            <v>456.8</v>
          </cell>
          <cell r="L759">
            <v>1.066128</v>
          </cell>
        </row>
        <row r="760">
          <cell r="A760">
            <v>44816</v>
          </cell>
          <cell r="H760">
            <v>451</v>
          </cell>
          <cell r="L760">
            <v>0.89626329999999998</v>
          </cell>
        </row>
        <row r="761">
          <cell r="A761">
            <v>44813</v>
          </cell>
          <cell r="H761">
            <v>445.9</v>
          </cell>
          <cell r="L761">
            <v>1.4294289</v>
          </cell>
        </row>
        <row r="762">
          <cell r="A762">
            <v>44812</v>
          </cell>
          <cell r="H762">
            <v>442.2</v>
          </cell>
          <cell r="L762">
            <v>1.9336013999999999</v>
          </cell>
        </row>
        <row r="763">
          <cell r="A763">
            <v>44811</v>
          </cell>
          <cell r="H763">
            <v>445.85</v>
          </cell>
          <cell r="L763">
            <v>2.0764507999999999</v>
          </cell>
        </row>
        <row r="764">
          <cell r="A764">
            <v>44810</v>
          </cell>
          <cell r="H764">
            <v>457.75</v>
          </cell>
          <cell r="L764">
            <v>0.98058749999999995</v>
          </cell>
        </row>
        <row r="765">
          <cell r="A765">
            <v>44809</v>
          </cell>
          <cell r="H765">
            <v>459</v>
          </cell>
          <cell r="L765">
            <v>0.93781080000000006</v>
          </cell>
        </row>
        <row r="766">
          <cell r="A766">
            <v>44806</v>
          </cell>
          <cell r="H766">
            <v>461.75</v>
          </cell>
          <cell r="L766">
            <v>1.0806707</v>
          </cell>
        </row>
        <row r="767">
          <cell r="A767">
            <v>44805</v>
          </cell>
          <cell r="H767">
            <v>466.9</v>
          </cell>
          <cell r="L767">
            <v>1.3385159</v>
          </cell>
        </row>
        <row r="768">
          <cell r="A768">
            <v>44803</v>
          </cell>
          <cell r="H768">
            <v>471.1</v>
          </cell>
          <cell r="L768">
            <v>1.4421066</v>
          </cell>
        </row>
        <row r="769">
          <cell r="A769">
            <v>44802</v>
          </cell>
          <cell r="H769">
            <v>453.35</v>
          </cell>
          <cell r="L769">
            <v>1.1647725</v>
          </cell>
        </row>
        <row r="770">
          <cell r="A770">
            <v>44799</v>
          </cell>
          <cell r="H770">
            <v>465.05</v>
          </cell>
          <cell r="L770">
            <v>1.125256</v>
          </cell>
        </row>
        <row r="771">
          <cell r="A771">
            <v>44798</v>
          </cell>
          <cell r="H771">
            <v>459.2</v>
          </cell>
          <cell r="L771">
            <v>1.1255809000000001</v>
          </cell>
        </row>
        <row r="772">
          <cell r="A772">
            <v>44797</v>
          </cell>
          <cell r="H772">
            <v>463.2</v>
          </cell>
          <cell r="L772">
            <v>1.2214113</v>
          </cell>
        </row>
        <row r="773">
          <cell r="A773">
            <v>44796</v>
          </cell>
          <cell r="H773">
            <v>460.45</v>
          </cell>
          <cell r="L773">
            <v>1.7779237999999999</v>
          </cell>
        </row>
        <row r="774">
          <cell r="A774">
            <v>44795</v>
          </cell>
          <cell r="H774">
            <v>454.6</v>
          </cell>
          <cell r="L774">
            <v>1.5050653000000001</v>
          </cell>
        </row>
        <row r="775">
          <cell r="A775">
            <v>44792</v>
          </cell>
          <cell r="H775">
            <v>471</v>
          </cell>
          <cell r="L775">
            <v>1.6636593</v>
          </cell>
        </row>
        <row r="776">
          <cell r="A776">
            <v>44791</v>
          </cell>
          <cell r="H776">
            <v>484.8</v>
          </cell>
          <cell r="L776">
            <v>1.2070974000000001</v>
          </cell>
        </row>
        <row r="777">
          <cell r="A777">
            <v>44790</v>
          </cell>
          <cell r="H777">
            <v>485.4</v>
          </cell>
          <cell r="L777">
            <v>1.5948754999999999</v>
          </cell>
        </row>
        <row r="778">
          <cell r="A778">
            <v>44789</v>
          </cell>
          <cell r="H778">
            <v>489.85</v>
          </cell>
          <cell r="L778">
            <v>1.6796376</v>
          </cell>
        </row>
        <row r="779">
          <cell r="A779">
            <v>44785</v>
          </cell>
          <cell r="H779">
            <v>477.55</v>
          </cell>
          <cell r="L779">
            <v>1.3482890000000001</v>
          </cell>
        </row>
        <row r="780">
          <cell r="A780">
            <v>44784</v>
          </cell>
          <cell r="H780">
            <v>476.65</v>
          </cell>
          <cell r="L780">
            <v>1.2777502999999999</v>
          </cell>
        </row>
        <row r="781">
          <cell r="A781">
            <v>44783</v>
          </cell>
          <cell r="H781">
            <v>475.55</v>
          </cell>
          <cell r="L781">
            <v>1.3360759</v>
          </cell>
        </row>
        <row r="782">
          <cell r="A782">
            <v>44781</v>
          </cell>
          <cell r="H782">
            <v>468.25</v>
          </cell>
          <cell r="L782">
            <v>1.0561754000000001</v>
          </cell>
        </row>
        <row r="783">
          <cell r="A783">
            <v>44778</v>
          </cell>
          <cell r="H783">
            <v>465.25</v>
          </cell>
          <cell r="L783">
            <v>1.1917799</v>
          </cell>
        </row>
        <row r="784">
          <cell r="A784">
            <v>44777</v>
          </cell>
          <cell r="H784">
            <v>468.9</v>
          </cell>
          <cell r="L784">
            <v>1.8540405</v>
          </cell>
        </row>
        <row r="785">
          <cell r="A785">
            <v>44776</v>
          </cell>
          <cell r="H785">
            <v>467.8</v>
          </cell>
          <cell r="L785">
            <v>1.9125905999999999</v>
          </cell>
        </row>
        <row r="786">
          <cell r="A786">
            <v>44775</v>
          </cell>
          <cell r="H786">
            <v>476.25</v>
          </cell>
          <cell r="L786">
            <v>1.9065688999999999</v>
          </cell>
        </row>
        <row r="787">
          <cell r="A787">
            <v>44774</v>
          </cell>
          <cell r="H787">
            <v>479.2</v>
          </cell>
          <cell r="L787">
            <v>4.3084536</v>
          </cell>
        </row>
        <row r="788">
          <cell r="A788">
            <v>44771</v>
          </cell>
          <cell r="H788">
            <v>449.6</v>
          </cell>
          <cell r="L788">
            <v>1.6004096000000001</v>
          </cell>
        </row>
        <row r="789">
          <cell r="A789">
            <v>44770</v>
          </cell>
          <cell r="H789">
            <v>442.25</v>
          </cell>
          <cell r="L789">
            <v>3.6380444000000001</v>
          </cell>
        </row>
        <row r="790">
          <cell r="A790">
            <v>44769</v>
          </cell>
          <cell r="H790">
            <v>444.05</v>
          </cell>
          <cell r="L790">
            <v>1.0081023</v>
          </cell>
        </row>
        <row r="791">
          <cell r="A791">
            <v>44768</v>
          </cell>
          <cell r="H791">
            <v>441.15</v>
          </cell>
          <cell r="L791">
            <v>1.1563528000000001</v>
          </cell>
        </row>
        <row r="792">
          <cell r="A792">
            <v>44767</v>
          </cell>
          <cell r="H792">
            <v>449.55</v>
          </cell>
          <cell r="L792">
            <v>1.2505062</v>
          </cell>
        </row>
        <row r="793">
          <cell r="A793">
            <v>44764</v>
          </cell>
          <cell r="H793">
            <v>454.9</v>
          </cell>
          <cell r="L793">
            <v>1.0340910000000001</v>
          </cell>
        </row>
        <row r="794">
          <cell r="A794">
            <v>44763</v>
          </cell>
          <cell r="H794">
            <v>454.85</v>
          </cell>
          <cell r="L794">
            <v>1.09318</v>
          </cell>
        </row>
        <row r="795">
          <cell r="A795">
            <v>44762</v>
          </cell>
          <cell r="H795">
            <v>453.45</v>
          </cell>
          <cell r="L795">
            <v>1.7154183999999999</v>
          </cell>
        </row>
        <row r="796">
          <cell r="A796">
            <v>44761</v>
          </cell>
          <cell r="H796">
            <v>449.05</v>
          </cell>
          <cell r="L796">
            <v>1.1553439999999999</v>
          </cell>
        </row>
        <row r="797">
          <cell r="A797">
            <v>44760</v>
          </cell>
          <cell r="H797">
            <v>450.9</v>
          </cell>
          <cell r="L797">
            <v>2.1185763999999998</v>
          </cell>
        </row>
        <row r="798">
          <cell r="A798">
            <v>44757</v>
          </cell>
          <cell r="H798">
            <v>440.2</v>
          </cell>
          <cell r="L798">
            <v>1.5774083999999999</v>
          </cell>
        </row>
        <row r="799">
          <cell r="A799">
            <v>44756</v>
          </cell>
          <cell r="H799">
            <v>428.05</v>
          </cell>
          <cell r="L799">
            <v>1.0744547</v>
          </cell>
        </row>
        <row r="800">
          <cell r="A800">
            <v>44755</v>
          </cell>
          <cell r="H800">
            <v>427.1</v>
          </cell>
          <cell r="L800">
            <v>1.0181697999999999</v>
          </cell>
        </row>
        <row r="801">
          <cell r="A801">
            <v>44754</v>
          </cell>
          <cell r="H801">
            <v>430.55</v>
          </cell>
          <cell r="L801">
            <v>0.95188220000000001</v>
          </cell>
        </row>
        <row r="802">
          <cell r="A802">
            <v>44753</v>
          </cell>
          <cell r="H802">
            <v>437.05</v>
          </cell>
          <cell r="L802">
            <v>1.2621150000000001</v>
          </cell>
        </row>
        <row r="803">
          <cell r="A803">
            <v>44750</v>
          </cell>
          <cell r="H803">
            <v>441.55</v>
          </cell>
          <cell r="L803">
            <v>2.3730026999999998</v>
          </cell>
        </row>
        <row r="804">
          <cell r="A804">
            <v>44749</v>
          </cell>
          <cell r="H804">
            <v>430.85</v>
          </cell>
          <cell r="L804">
            <v>1.7616799999999999</v>
          </cell>
        </row>
        <row r="805">
          <cell r="A805">
            <v>44748</v>
          </cell>
          <cell r="H805">
            <v>416.35</v>
          </cell>
          <cell r="L805">
            <v>1.219692</v>
          </cell>
        </row>
        <row r="806">
          <cell r="A806">
            <v>44747</v>
          </cell>
          <cell r="H806">
            <v>412</v>
          </cell>
          <cell r="L806">
            <v>1.6771012000000001</v>
          </cell>
        </row>
        <row r="807">
          <cell r="A807">
            <v>44746</v>
          </cell>
          <cell r="H807">
            <v>408.45</v>
          </cell>
          <cell r="L807">
            <v>1.1525133000000001</v>
          </cell>
        </row>
        <row r="808">
          <cell r="A808">
            <v>44743</v>
          </cell>
          <cell r="H808">
            <v>412.7</v>
          </cell>
          <cell r="L808">
            <v>1.4725988999999999</v>
          </cell>
        </row>
        <row r="809">
          <cell r="A809">
            <v>44742</v>
          </cell>
          <cell r="H809">
            <v>411.8</v>
          </cell>
          <cell r="L809">
            <v>2.0121916</v>
          </cell>
        </row>
        <row r="810">
          <cell r="A810">
            <v>44741</v>
          </cell>
          <cell r="H810">
            <v>416.95</v>
          </cell>
          <cell r="L810">
            <v>1.3104313000000001</v>
          </cell>
        </row>
        <row r="811">
          <cell r="A811">
            <v>44740</v>
          </cell>
          <cell r="H811">
            <v>417.1</v>
          </cell>
          <cell r="L811">
            <v>1.3238338999999999</v>
          </cell>
        </row>
        <row r="812">
          <cell r="A812">
            <v>44739</v>
          </cell>
          <cell r="H812">
            <v>414.5</v>
          </cell>
          <cell r="L812">
            <v>1.2018949000000001</v>
          </cell>
        </row>
        <row r="813">
          <cell r="A813">
            <v>44736</v>
          </cell>
          <cell r="H813">
            <v>409.3</v>
          </cell>
          <cell r="L813">
            <v>1.4806455999999999</v>
          </cell>
        </row>
        <row r="814">
          <cell r="A814">
            <v>44735</v>
          </cell>
          <cell r="H814">
            <v>407.2</v>
          </cell>
          <cell r="L814">
            <v>2.6514004</v>
          </cell>
        </row>
        <row r="815">
          <cell r="A815">
            <v>44734</v>
          </cell>
          <cell r="H815">
            <v>393.1</v>
          </cell>
          <cell r="L815">
            <v>1.2426604000000001</v>
          </cell>
        </row>
        <row r="816">
          <cell r="A816">
            <v>44733</v>
          </cell>
          <cell r="H816">
            <v>397.6</v>
          </cell>
          <cell r="L816">
            <v>1.4743366</v>
          </cell>
        </row>
        <row r="817">
          <cell r="A817">
            <v>44732</v>
          </cell>
          <cell r="H817">
            <v>382.7</v>
          </cell>
          <cell r="L817">
            <v>1.7049013</v>
          </cell>
        </row>
        <row r="818">
          <cell r="A818">
            <v>44729</v>
          </cell>
          <cell r="H818">
            <v>388.95</v>
          </cell>
          <cell r="L818">
            <v>2.4824899</v>
          </cell>
        </row>
        <row r="819">
          <cell r="A819">
            <v>44728</v>
          </cell>
          <cell r="H819">
            <v>392.95</v>
          </cell>
          <cell r="L819">
            <v>2.2261031999999998</v>
          </cell>
        </row>
        <row r="820">
          <cell r="A820">
            <v>44727</v>
          </cell>
          <cell r="H820">
            <v>414.1</v>
          </cell>
          <cell r="L820">
            <v>1.5192825999999999</v>
          </cell>
        </row>
        <row r="821">
          <cell r="A821">
            <v>44726</v>
          </cell>
          <cell r="H821">
            <v>405.15</v>
          </cell>
          <cell r="L821">
            <v>1.9626627000000001</v>
          </cell>
        </row>
        <row r="822">
          <cell r="A822">
            <v>44725</v>
          </cell>
          <cell r="H822">
            <v>406.7</v>
          </cell>
          <cell r="L822">
            <v>1.7442641000000001</v>
          </cell>
        </row>
        <row r="823">
          <cell r="A823">
            <v>44722</v>
          </cell>
          <cell r="H823">
            <v>428.05</v>
          </cell>
          <cell r="L823">
            <v>1.1914233999999999</v>
          </cell>
        </row>
        <row r="824">
          <cell r="A824">
            <v>44721</v>
          </cell>
          <cell r="H824">
            <v>428.5</v>
          </cell>
          <cell r="L824">
            <v>1.3043366999999999</v>
          </cell>
        </row>
        <row r="825">
          <cell r="A825">
            <v>44720</v>
          </cell>
          <cell r="H825">
            <v>435.65</v>
          </cell>
          <cell r="L825">
            <v>1.2844475</v>
          </cell>
        </row>
        <row r="826">
          <cell r="A826">
            <v>44719</v>
          </cell>
          <cell r="H826">
            <v>435.85</v>
          </cell>
          <cell r="L826">
            <v>1.1153869000000001</v>
          </cell>
        </row>
        <row r="827">
          <cell r="A827">
            <v>44718</v>
          </cell>
          <cell r="H827">
            <v>432.35</v>
          </cell>
          <cell r="L827">
            <v>1.1896104999999999</v>
          </cell>
        </row>
        <row r="828">
          <cell r="A828">
            <v>44715</v>
          </cell>
          <cell r="H828">
            <v>431.9</v>
          </cell>
          <cell r="L828">
            <v>1.2780122</v>
          </cell>
        </row>
        <row r="829">
          <cell r="A829">
            <v>44714</v>
          </cell>
          <cell r="H829">
            <v>439.15</v>
          </cell>
          <cell r="L829">
            <v>1.2742438</v>
          </cell>
        </row>
        <row r="830">
          <cell r="A830">
            <v>44713</v>
          </cell>
          <cell r="H830">
            <v>444.6</v>
          </cell>
          <cell r="L830">
            <v>1.1930669</v>
          </cell>
        </row>
        <row r="831">
          <cell r="A831">
            <v>44712</v>
          </cell>
          <cell r="H831">
            <v>443.55</v>
          </cell>
          <cell r="L831">
            <v>2.2308219</v>
          </cell>
        </row>
        <row r="832">
          <cell r="A832">
            <v>44711</v>
          </cell>
          <cell r="H832">
            <v>442.4</v>
          </cell>
          <cell r="L832">
            <v>1.8500266000000001</v>
          </cell>
        </row>
        <row r="833">
          <cell r="A833">
            <v>44708</v>
          </cell>
          <cell r="H833">
            <v>429.6</v>
          </cell>
          <cell r="L833">
            <v>1.6867430999999999</v>
          </cell>
        </row>
        <row r="834">
          <cell r="A834">
            <v>44707</v>
          </cell>
          <cell r="H834">
            <v>420.65</v>
          </cell>
          <cell r="L834">
            <v>1.7712299</v>
          </cell>
        </row>
        <row r="835">
          <cell r="A835">
            <v>44706</v>
          </cell>
          <cell r="H835">
            <v>417</v>
          </cell>
          <cell r="L835">
            <v>1.3540006</v>
          </cell>
        </row>
        <row r="836">
          <cell r="A836">
            <v>44705</v>
          </cell>
          <cell r="H836">
            <v>425.75</v>
          </cell>
          <cell r="L836">
            <v>1.4525617</v>
          </cell>
        </row>
        <row r="837">
          <cell r="A837">
            <v>44704</v>
          </cell>
          <cell r="H837">
            <v>421.45</v>
          </cell>
          <cell r="L837">
            <v>1.6345308000000001</v>
          </cell>
        </row>
        <row r="838">
          <cell r="A838">
            <v>44701</v>
          </cell>
          <cell r="H838">
            <v>418</v>
          </cell>
          <cell r="L838">
            <v>2.3504236000000001</v>
          </cell>
        </row>
        <row r="839">
          <cell r="A839">
            <v>44700</v>
          </cell>
          <cell r="H839">
            <v>398.65</v>
          </cell>
          <cell r="L839">
            <v>1.7706724</v>
          </cell>
        </row>
        <row r="840">
          <cell r="A840">
            <v>44699</v>
          </cell>
          <cell r="H840">
            <v>415.15</v>
          </cell>
          <cell r="L840">
            <v>2.0490515999999999</v>
          </cell>
        </row>
        <row r="841">
          <cell r="A841">
            <v>44698</v>
          </cell>
          <cell r="H841">
            <v>424.15</v>
          </cell>
          <cell r="L841">
            <v>2.4651584999999998</v>
          </cell>
        </row>
        <row r="842">
          <cell r="A842">
            <v>44697</v>
          </cell>
          <cell r="H842">
            <v>405.35</v>
          </cell>
          <cell r="L842">
            <v>2.4938704</v>
          </cell>
        </row>
        <row r="843">
          <cell r="A843">
            <v>44694</v>
          </cell>
          <cell r="H843">
            <v>404.3</v>
          </cell>
          <cell r="L843">
            <v>7.1425746999999999</v>
          </cell>
        </row>
        <row r="844">
          <cell r="A844">
            <v>44693</v>
          </cell>
          <cell r="H844">
            <v>372.3</v>
          </cell>
          <cell r="L844">
            <v>3.3511538000000001</v>
          </cell>
        </row>
        <row r="845">
          <cell r="A845">
            <v>44692</v>
          </cell>
          <cell r="H845">
            <v>388.15</v>
          </cell>
          <cell r="L845">
            <v>2.9215175000000002</v>
          </cell>
        </row>
        <row r="846">
          <cell r="A846">
            <v>44691</v>
          </cell>
          <cell r="H846">
            <v>391.75</v>
          </cell>
          <cell r="L846">
            <v>1.6540303000000001</v>
          </cell>
        </row>
        <row r="847">
          <cell r="A847">
            <v>44690</v>
          </cell>
          <cell r="H847">
            <v>403.95</v>
          </cell>
          <cell r="L847">
            <v>1.8076956</v>
          </cell>
        </row>
        <row r="848">
          <cell r="A848">
            <v>44687</v>
          </cell>
          <cell r="H848">
            <v>408.55</v>
          </cell>
          <cell r="L848">
            <v>2.5142224999999998</v>
          </cell>
        </row>
        <row r="849">
          <cell r="A849">
            <v>44686</v>
          </cell>
          <cell r="H849">
            <v>426.3</v>
          </cell>
          <cell r="L849">
            <v>1.2240728999999999</v>
          </cell>
        </row>
        <row r="850">
          <cell r="A850">
            <v>44685</v>
          </cell>
          <cell r="H850">
            <v>423.5</v>
          </cell>
          <cell r="L850">
            <v>1.4934742000000001</v>
          </cell>
        </row>
        <row r="851">
          <cell r="A851">
            <v>44683</v>
          </cell>
          <cell r="H851">
            <v>432.85</v>
          </cell>
          <cell r="L851">
            <v>1.8945234</v>
          </cell>
        </row>
        <row r="852">
          <cell r="A852">
            <v>44680</v>
          </cell>
          <cell r="H852">
            <v>437.6</v>
          </cell>
          <cell r="L852">
            <v>2.1991752</v>
          </cell>
        </row>
        <row r="853">
          <cell r="A853">
            <v>44679</v>
          </cell>
          <cell r="H853">
            <v>436.05</v>
          </cell>
          <cell r="L853">
            <v>1.3875649999999999</v>
          </cell>
        </row>
        <row r="854">
          <cell r="A854">
            <v>44678</v>
          </cell>
          <cell r="H854">
            <v>430.25</v>
          </cell>
          <cell r="L854">
            <v>1.3701068999999999</v>
          </cell>
        </row>
        <row r="855">
          <cell r="A855">
            <v>44677</v>
          </cell>
          <cell r="H855">
            <v>434.9</v>
          </cell>
          <cell r="L855">
            <v>1.3577513000000001</v>
          </cell>
        </row>
        <row r="856">
          <cell r="A856">
            <v>44676</v>
          </cell>
          <cell r="H856">
            <v>425.15</v>
          </cell>
          <cell r="L856">
            <v>1.4729009</v>
          </cell>
        </row>
        <row r="857">
          <cell r="A857">
            <v>44673</v>
          </cell>
          <cell r="H857">
            <v>438.85</v>
          </cell>
          <cell r="L857">
            <v>1.4362036</v>
          </cell>
        </row>
        <row r="858">
          <cell r="A858">
            <v>44672</v>
          </cell>
          <cell r="H858">
            <v>448.05</v>
          </cell>
          <cell r="L858">
            <v>1.4124871999999999</v>
          </cell>
        </row>
        <row r="859">
          <cell r="A859">
            <v>44671</v>
          </cell>
          <cell r="H859">
            <v>440.55</v>
          </cell>
          <cell r="L859">
            <v>1.963929</v>
          </cell>
        </row>
        <row r="860">
          <cell r="A860">
            <v>44670</v>
          </cell>
          <cell r="H860">
            <v>424.95</v>
          </cell>
          <cell r="L860">
            <v>1.2669041000000001</v>
          </cell>
        </row>
        <row r="861">
          <cell r="A861">
            <v>44669</v>
          </cell>
          <cell r="H861">
            <v>433.8</v>
          </cell>
          <cell r="L861">
            <v>1.5298361</v>
          </cell>
        </row>
        <row r="862">
          <cell r="A862">
            <v>44664</v>
          </cell>
          <cell r="H862">
            <v>431.05</v>
          </cell>
          <cell r="L862">
            <v>1.6817981</v>
          </cell>
        </row>
        <row r="863">
          <cell r="A863">
            <v>44663</v>
          </cell>
          <cell r="H863">
            <v>438.3</v>
          </cell>
          <cell r="L863">
            <v>2.2698695999999998</v>
          </cell>
        </row>
        <row r="864">
          <cell r="A864">
            <v>44662</v>
          </cell>
          <cell r="H864">
            <v>452.05</v>
          </cell>
          <cell r="L864">
            <v>1.4339854000000001</v>
          </cell>
        </row>
        <row r="865">
          <cell r="A865">
            <v>44659</v>
          </cell>
          <cell r="H865">
            <v>452.05</v>
          </cell>
          <cell r="L865">
            <v>1.6315704</v>
          </cell>
        </row>
        <row r="866">
          <cell r="A866">
            <v>44658</v>
          </cell>
          <cell r="H866">
            <v>449.5</v>
          </cell>
          <cell r="L866">
            <v>1.9950241</v>
          </cell>
        </row>
        <row r="867">
          <cell r="A867">
            <v>44657</v>
          </cell>
          <cell r="H867">
            <v>456.15</v>
          </cell>
          <cell r="L867">
            <v>2.4974476999999999</v>
          </cell>
        </row>
        <row r="868">
          <cell r="A868">
            <v>44656</v>
          </cell>
          <cell r="H868">
            <v>458.05</v>
          </cell>
          <cell r="L868">
            <v>2.8530470000000001</v>
          </cell>
        </row>
        <row r="869">
          <cell r="A869">
            <v>44655</v>
          </cell>
          <cell r="H869">
            <v>446.75</v>
          </cell>
          <cell r="L869">
            <v>1.8657201000000001</v>
          </cell>
        </row>
        <row r="870">
          <cell r="A870">
            <v>44652</v>
          </cell>
          <cell r="H870">
            <v>441.15</v>
          </cell>
          <cell r="L870">
            <v>1.9380324</v>
          </cell>
        </row>
        <row r="871">
          <cell r="A871">
            <v>44651</v>
          </cell>
          <cell r="H871">
            <v>433.75</v>
          </cell>
          <cell r="L871">
            <v>1.4248045</v>
          </cell>
        </row>
        <row r="872">
          <cell r="A872">
            <v>44650</v>
          </cell>
          <cell r="H872">
            <v>435.65</v>
          </cell>
          <cell r="L872">
            <v>1.8149488</v>
          </cell>
        </row>
        <row r="873">
          <cell r="A873">
            <v>44649</v>
          </cell>
          <cell r="H873">
            <v>433.7</v>
          </cell>
          <cell r="L873">
            <v>1.8710735999999999</v>
          </cell>
        </row>
        <row r="874">
          <cell r="A874">
            <v>44648</v>
          </cell>
          <cell r="H874">
            <v>432.7</v>
          </cell>
          <cell r="L874">
            <v>1.6757900999999999</v>
          </cell>
        </row>
        <row r="875">
          <cell r="A875">
            <v>44645</v>
          </cell>
          <cell r="H875">
            <v>432.1</v>
          </cell>
          <cell r="L875">
            <v>1.5104413999999999</v>
          </cell>
        </row>
        <row r="876">
          <cell r="A876">
            <v>44644</v>
          </cell>
          <cell r="H876">
            <v>433.2</v>
          </cell>
          <cell r="L876">
            <v>1.7109722999999999</v>
          </cell>
        </row>
        <row r="877">
          <cell r="A877">
            <v>44643</v>
          </cell>
          <cell r="H877">
            <v>435.8</v>
          </cell>
          <cell r="L877">
            <v>2.5466394999999999</v>
          </cell>
        </row>
        <row r="878">
          <cell r="A878">
            <v>44642</v>
          </cell>
          <cell r="H878">
            <v>440.35</v>
          </cell>
          <cell r="L878">
            <v>3.0441492999999999</v>
          </cell>
        </row>
        <row r="879">
          <cell r="A879">
            <v>44641</v>
          </cell>
          <cell r="H879">
            <v>427.95</v>
          </cell>
          <cell r="L879">
            <v>1.8270995000000001</v>
          </cell>
        </row>
        <row r="880">
          <cell r="A880">
            <v>44637</v>
          </cell>
          <cell r="H880">
            <v>433.8</v>
          </cell>
          <cell r="L880">
            <v>2.6704541000000002</v>
          </cell>
        </row>
        <row r="881">
          <cell r="A881">
            <v>44636</v>
          </cell>
          <cell r="H881">
            <v>424.9</v>
          </cell>
          <cell r="L881">
            <v>2.7191169999999998</v>
          </cell>
        </row>
        <row r="882">
          <cell r="A882">
            <v>44635</v>
          </cell>
          <cell r="H882">
            <v>413.65</v>
          </cell>
          <cell r="L882">
            <v>4.7706135999999999</v>
          </cell>
        </row>
        <row r="883">
          <cell r="A883">
            <v>44634</v>
          </cell>
          <cell r="H883">
            <v>411.7</v>
          </cell>
          <cell r="L883">
            <v>4.0721277000000002</v>
          </cell>
        </row>
        <row r="884">
          <cell r="A884">
            <v>44631</v>
          </cell>
          <cell r="H884">
            <v>418.15</v>
          </cell>
          <cell r="L884">
            <v>5.1510242999999996</v>
          </cell>
        </row>
        <row r="885">
          <cell r="A885">
            <v>44630</v>
          </cell>
          <cell r="H885">
            <v>419.6</v>
          </cell>
          <cell r="L885">
            <v>5.9776816999999998</v>
          </cell>
        </row>
        <row r="886">
          <cell r="A886">
            <v>44629</v>
          </cell>
          <cell r="H886">
            <v>405.9</v>
          </cell>
          <cell r="L886">
            <v>4.8376222000000002</v>
          </cell>
        </row>
        <row r="887">
          <cell r="A887">
            <v>44628</v>
          </cell>
          <cell r="H887">
            <v>391.75</v>
          </cell>
          <cell r="L887">
            <v>5.5543383000000004</v>
          </cell>
        </row>
        <row r="888">
          <cell r="A888">
            <v>44627</v>
          </cell>
          <cell r="H888">
            <v>394</v>
          </cell>
          <cell r="L888">
            <v>4.4836204999999998</v>
          </cell>
        </row>
        <row r="889">
          <cell r="A889">
            <v>44624</v>
          </cell>
          <cell r="H889">
            <v>417.25</v>
          </cell>
          <cell r="L889">
            <v>3.8765185</v>
          </cell>
        </row>
        <row r="890">
          <cell r="A890">
            <v>44623</v>
          </cell>
          <cell r="H890">
            <v>437.1</v>
          </cell>
          <cell r="L890">
            <v>2.9599671999999999</v>
          </cell>
        </row>
        <row r="891">
          <cell r="A891">
            <v>44622</v>
          </cell>
          <cell r="H891">
            <v>447.6</v>
          </cell>
          <cell r="L891">
            <v>2.5791133999999998</v>
          </cell>
        </row>
        <row r="892">
          <cell r="A892">
            <v>44620</v>
          </cell>
          <cell r="H892">
            <v>454.05</v>
          </cell>
          <cell r="L892">
            <v>3.4475468</v>
          </cell>
        </row>
        <row r="893">
          <cell r="A893">
            <v>44617</v>
          </cell>
          <cell r="H893">
            <v>459.75</v>
          </cell>
          <cell r="L893">
            <v>4.8876182000000004</v>
          </cell>
        </row>
        <row r="894">
          <cell r="A894">
            <v>44616</v>
          </cell>
          <cell r="H894">
            <v>427.95</v>
          </cell>
          <cell r="L894">
            <v>5.7265685</v>
          </cell>
        </row>
        <row r="895">
          <cell r="A895">
            <v>44615</v>
          </cell>
          <cell r="H895">
            <v>477</v>
          </cell>
          <cell r="L895">
            <v>1.7703998000000001</v>
          </cell>
        </row>
        <row r="896">
          <cell r="A896">
            <v>44614</v>
          </cell>
          <cell r="H896">
            <v>478.25</v>
          </cell>
          <cell r="L896">
            <v>2.7957543999999999</v>
          </cell>
        </row>
        <row r="897">
          <cell r="A897">
            <v>44613</v>
          </cell>
          <cell r="H897">
            <v>494.45</v>
          </cell>
          <cell r="L897">
            <v>2.2592161000000002</v>
          </cell>
        </row>
        <row r="898">
          <cell r="A898">
            <v>44610</v>
          </cell>
          <cell r="H898">
            <v>493.15</v>
          </cell>
          <cell r="L898">
            <v>1.5476802999999999</v>
          </cell>
        </row>
        <row r="899">
          <cell r="A899">
            <v>44609</v>
          </cell>
          <cell r="H899">
            <v>499.95</v>
          </cell>
          <cell r="L899">
            <v>2.7943077000000001</v>
          </cell>
        </row>
        <row r="900">
          <cell r="A900">
            <v>44608</v>
          </cell>
          <cell r="H900">
            <v>498.45</v>
          </cell>
          <cell r="L900">
            <v>2.0176992999999999</v>
          </cell>
        </row>
        <row r="901">
          <cell r="A901">
            <v>44607</v>
          </cell>
          <cell r="H901">
            <v>504</v>
          </cell>
          <cell r="L901">
            <v>3.0623087999999998</v>
          </cell>
        </row>
        <row r="902">
          <cell r="A902">
            <v>44606</v>
          </cell>
          <cell r="H902">
            <v>471.45</v>
          </cell>
          <cell r="L902">
            <v>2.2157388999999998</v>
          </cell>
        </row>
        <row r="903">
          <cell r="A903">
            <v>44603</v>
          </cell>
          <cell r="H903">
            <v>498.85</v>
          </cell>
          <cell r="L903">
            <v>1.3534899</v>
          </cell>
        </row>
        <row r="904">
          <cell r="A904">
            <v>44602</v>
          </cell>
          <cell r="H904">
            <v>507.45</v>
          </cell>
          <cell r="L904">
            <v>1.4537945000000001</v>
          </cell>
        </row>
        <row r="905">
          <cell r="A905">
            <v>44601</v>
          </cell>
          <cell r="H905">
            <v>501.25</v>
          </cell>
          <cell r="L905">
            <v>1.2430730000000001</v>
          </cell>
        </row>
        <row r="906">
          <cell r="A906">
            <v>44600</v>
          </cell>
          <cell r="H906">
            <v>492.75</v>
          </cell>
          <cell r="L906">
            <v>2.3378622999999998</v>
          </cell>
        </row>
        <row r="907">
          <cell r="A907">
            <v>44599</v>
          </cell>
          <cell r="H907">
            <v>494.6</v>
          </cell>
          <cell r="L907">
            <v>1.339291</v>
          </cell>
        </row>
        <row r="908">
          <cell r="A908">
            <v>44596</v>
          </cell>
          <cell r="H908">
            <v>500.6</v>
          </cell>
          <cell r="L908">
            <v>1.2663199000000001</v>
          </cell>
        </row>
        <row r="909">
          <cell r="A909">
            <v>44595</v>
          </cell>
          <cell r="H909">
            <v>504.5</v>
          </cell>
          <cell r="L909">
            <v>1.5249245</v>
          </cell>
        </row>
        <row r="910">
          <cell r="A910">
            <v>44594</v>
          </cell>
          <cell r="H910">
            <v>506.4</v>
          </cell>
          <cell r="L910">
            <v>1.4311039999999999</v>
          </cell>
        </row>
        <row r="911">
          <cell r="A911">
            <v>44593</v>
          </cell>
          <cell r="H911">
            <v>504.3</v>
          </cell>
          <cell r="L911">
            <v>4.8030230999999999</v>
          </cell>
        </row>
        <row r="912">
          <cell r="A912">
            <v>44592</v>
          </cell>
          <cell r="H912">
            <v>517.75</v>
          </cell>
          <cell r="L912">
            <v>2.7306577999999999</v>
          </cell>
        </row>
        <row r="913">
          <cell r="A913">
            <v>44589</v>
          </cell>
          <cell r="H913">
            <v>497.3</v>
          </cell>
          <cell r="L913">
            <v>2.178464</v>
          </cell>
        </row>
        <row r="914">
          <cell r="A914">
            <v>44588</v>
          </cell>
          <cell r="H914">
            <v>494.4</v>
          </cell>
          <cell r="L914">
            <v>2.6676093999999999</v>
          </cell>
        </row>
        <row r="915">
          <cell r="A915">
            <v>44586</v>
          </cell>
          <cell r="H915">
            <v>490.55</v>
          </cell>
          <cell r="L915">
            <v>2.2565697999999998</v>
          </cell>
        </row>
        <row r="916">
          <cell r="A916">
            <v>44585</v>
          </cell>
          <cell r="H916">
            <v>478.45</v>
          </cell>
          <cell r="L916">
            <v>2.5228959</v>
          </cell>
        </row>
        <row r="917">
          <cell r="A917">
            <v>44582</v>
          </cell>
          <cell r="H917">
            <v>501.85</v>
          </cell>
          <cell r="L917">
            <v>1.7946820999999999</v>
          </cell>
        </row>
        <row r="918">
          <cell r="A918">
            <v>44581</v>
          </cell>
          <cell r="H918">
            <v>515.70000000000005</v>
          </cell>
          <cell r="L918">
            <v>1.8364450999999999</v>
          </cell>
        </row>
        <row r="919">
          <cell r="A919">
            <v>44580</v>
          </cell>
          <cell r="H919">
            <v>520.85</v>
          </cell>
          <cell r="L919">
            <v>2.1799070999999999</v>
          </cell>
        </row>
        <row r="920">
          <cell r="A920">
            <v>44579</v>
          </cell>
          <cell r="H920">
            <v>510.8</v>
          </cell>
          <cell r="L920">
            <v>1.9353195000000001</v>
          </cell>
        </row>
        <row r="921">
          <cell r="A921">
            <v>44578</v>
          </cell>
          <cell r="H921">
            <v>525</v>
          </cell>
          <cell r="L921">
            <v>2.7942414000000002</v>
          </cell>
        </row>
        <row r="922">
          <cell r="A922">
            <v>44575</v>
          </cell>
          <cell r="H922">
            <v>509.9</v>
          </cell>
          <cell r="L922">
            <v>1.2655601999999999</v>
          </cell>
        </row>
        <row r="923">
          <cell r="A923">
            <v>44574</v>
          </cell>
          <cell r="H923">
            <v>511.95</v>
          </cell>
          <cell r="L923">
            <v>2.7572553000000002</v>
          </cell>
        </row>
        <row r="924">
          <cell r="A924">
            <v>44573</v>
          </cell>
          <cell r="H924">
            <v>507.25</v>
          </cell>
          <cell r="L924">
            <v>1.6255333999999999</v>
          </cell>
        </row>
        <row r="925">
          <cell r="A925">
            <v>44572</v>
          </cell>
          <cell r="H925">
            <v>501.3</v>
          </cell>
          <cell r="L925">
            <v>1.6269193</v>
          </cell>
        </row>
        <row r="926">
          <cell r="A926">
            <v>44571</v>
          </cell>
          <cell r="H926">
            <v>503.7</v>
          </cell>
          <cell r="L926">
            <v>2.5193770999999998</v>
          </cell>
        </row>
        <row r="927">
          <cell r="A927">
            <v>44568</v>
          </cell>
          <cell r="H927">
            <v>490.6</v>
          </cell>
          <cell r="L927">
            <v>1.5532165</v>
          </cell>
        </row>
        <row r="928">
          <cell r="A928">
            <v>44567</v>
          </cell>
          <cell r="H928">
            <v>488.85</v>
          </cell>
          <cell r="L928">
            <v>1.656323</v>
          </cell>
        </row>
        <row r="929">
          <cell r="A929">
            <v>44566</v>
          </cell>
          <cell r="H929">
            <v>489.75</v>
          </cell>
          <cell r="L929">
            <v>1.5420105</v>
          </cell>
        </row>
        <row r="930">
          <cell r="A930">
            <v>44565</v>
          </cell>
          <cell r="H930">
            <v>489.6</v>
          </cell>
          <cell r="L930">
            <v>2.4100985000000001</v>
          </cell>
        </row>
        <row r="931">
          <cell r="A931">
            <v>44564</v>
          </cell>
          <cell r="H931">
            <v>497.6</v>
          </cell>
          <cell r="L931">
            <v>3.2748423</v>
          </cell>
        </row>
        <row r="932">
          <cell r="A932">
            <v>44561</v>
          </cell>
          <cell r="H932">
            <v>482.4</v>
          </cell>
          <cell r="L932">
            <v>1.5541446000000001</v>
          </cell>
        </row>
        <row r="933">
          <cell r="A933">
            <v>44560</v>
          </cell>
          <cell r="H933">
            <v>470.4</v>
          </cell>
          <cell r="L933">
            <v>1.1923961000000001</v>
          </cell>
        </row>
        <row r="934">
          <cell r="A934">
            <v>44559</v>
          </cell>
          <cell r="H934">
            <v>476</v>
          </cell>
          <cell r="L934">
            <v>1.0263884000000001</v>
          </cell>
        </row>
        <row r="935">
          <cell r="A935">
            <v>44558</v>
          </cell>
          <cell r="H935">
            <v>480.2</v>
          </cell>
          <cell r="L935">
            <v>2.2860915999999998</v>
          </cell>
        </row>
        <row r="936">
          <cell r="A936">
            <v>44557</v>
          </cell>
          <cell r="H936">
            <v>471.15</v>
          </cell>
          <cell r="L936">
            <v>1.2557564999999999</v>
          </cell>
        </row>
        <row r="937">
          <cell r="A937">
            <v>44554</v>
          </cell>
          <cell r="H937">
            <v>467.6</v>
          </cell>
          <cell r="L937">
            <v>1.5487367999999999</v>
          </cell>
        </row>
        <row r="938">
          <cell r="A938">
            <v>44553</v>
          </cell>
          <cell r="H938">
            <v>472.35</v>
          </cell>
          <cell r="L938">
            <v>1.2116814</v>
          </cell>
        </row>
        <row r="939">
          <cell r="A939">
            <v>44552</v>
          </cell>
          <cell r="H939">
            <v>470.5</v>
          </cell>
          <cell r="L939">
            <v>2.273075</v>
          </cell>
        </row>
        <row r="940">
          <cell r="A940">
            <v>44551</v>
          </cell>
          <cell r="H940">
            <v>453.6</v>
          </cell>
          <cell r="L940">
            <v>1.8838054</v>
          </cell>
        </row>
        <row r="941">
          <cell r="A941">
            <v>44550</v>
          </cell>
          <cell r="H941">
            <v>447.05</v>
          </cell>
          <cell r="L941">
            <v>3.3007515999999999</v>
          </cell>
        </row>
        <row r="942">
          <cell r="A942">
            <v>44547</v>
          </cell>
          <cell r="H942">
            <v>470.2</v>
          </cell>
          <cell r="L942">
            <v>2.7341177999999999</v>
          </cell>
        </row>
        <row r="943">
          <cell r="A943">
            <v>44546</v>
          </cell>
          <cell r="H943">
            <v>491.95</v>
          </cell>
          <cell r="L943">
            <v>1.3581352</v>
          </cell>
        </row>
        <row r="944">
          <cell r="A944">
            <v>44545</v>
          </cell>
          <cell r="H944">
            <v>491.65</v>
          </cell>
          <cell r="L944">
            <v>1.6263723000000001</v>
          </cell>
        </row>
        <row r="945">
          <cell r="A945">
            <v>44544</v>
          </cell>
          <cell r="H945">
            <v>489.4</v>
          </cell>
          <cell r="L945">
            <v>1.7722547</v>
          </cell>
        </row>
        <row r="946">
          <cell r="A946">
            <v>44543</v>
          </cell>
          <cell r="H946">
            <v>495.35</v>
          </cell>
          <cell r="L946">
            <v>2.1921271999999998</v>
          </cell>
        </row>
        <row r="947">
          <cell r="A947">
            <v>44540</v>
          </cell>
          <cell r="H947">
            <v>494.45</v>
          </cell>
          <cell r="L947">
            <v>1.4567815</v>
          </cell>
        </row>
        <row r="948">
          <cell r="A948">
            <v>44539</v>
          </cell>
          <cell r="H948">
            <v>493.95</v>
          </cell>
          <cell r="L948">
            <v>1.6951593</v>
          </cell>
        </row>
        <row r="949">
          <cell r="A949">
            <v>44538</v>
          </cell>
          <cell r="H949">
            <v>493.9</v>
          </cell>
          <cell r="L949">
            <v>2.0581817</v>
          </cell>
        </row>
        <row r="950">
          <cell r="A950">
            <v>44537</v>
          </cell>
          <cell r="H950">
            <v>481.8</v>
          </cell>
          <cell r="L950">
            <v>2.1280796999999998</v>
          </cell>
        </row>
        <row r="951">
          <cell r="A951">
            <v>44536</v>
          </cell>
          <cell r="H951">
            <v>467.2</v>
          </cell>
          <cell r="L951">
            <v>1.7473075</v>
          </cell>
        </row>
        <row r="952">
          <cell r="A952">
            <v>44533</v>
          </cell>
          <cell r="H952">
            <v>480.1</v>
          </cell>
          <cell r="L952">
            <v>2.0948899999999999</v>
          </cell>
        </row>
        <row r="953">
          <cell r="A953">
            <v>44532</v>
          </cell>
          <cell r="H953">
            <v>479.1</v>
          </cell>
          <cell r="L953">
            <v>2.1012008</v>
          </cell>
        </row>
        <row r="954">
          <cell r="A954">
            <v>44531</v>
          </cell>
          <cell r="H954">
            <v>475.25</v>
          </cell>
          <cell r="L954">
            <v>2.8256188</v>
          </cell>
        </row>
        <row r="955">
          <cell r="A955">
            <v>44530</v>
          </cell>
          <cell r="H955">
            <v>458.6</v>
          </cell>
          <cell r="L955">
            <v>3.54718</v>
          </cell>
        </row>
        <row r="956">
          <cell r="A956">
            <v>44529</v>
          </cell>
          <cell r="H956">
            <v>461.45</v>
          </cell>
          <cell r="L956">
            <v>4.2819149999999997</v>
          </cell>
        </row>
        <row r="957">
          <cell r="A957">
            <v>44526</v>
          </cell>
          <cell r="H957">
            <v>460.2</v>
          </cell>
          <cell r="L957">
            <v>5.1787989000000003</v>
          </cell>
        </row>
        <row r="958">
          <cell r="A958">
            <v>44525</v>
          </cell>
          <cell r="H958">
            <v>492.75</v>
          </cell>
          <cell r="L958">
            <v>1.5336539</v>
          </cell>
        </row>
        <row r="959">
          <cell r="A959">
            <v>44524</v>
          </cell>
          <cell r="H959">
            <v>488.65</v>
          </cell>
          <cell r="L959">
            <v>2.0915837000000002</v>
          </cell>
        </row>
        <row r="960">
          <cell r="A960">
            <v>44523</v>
          </cell>
          <cell r="H960">
            <v>495.5</v>
          </cell>
          <cell r="L960">
            <v>2.7553684000000001</v>
          </cell>
        </row>
        <row r="961">
          <cell r="A961">
            <v>44522</v>
          </cell>
          <cell r="H961">
            <v>486.1</v>
          </cell>
          <cell r="L961">
            <v>4.0044848999999996</v>
          </cell>
        </row>
        <row r="962">
          <cell r="A962">
            <v>44518</v>
          </cell>
          <cell r="H962">
            <v>509.7</v>
          </cell>
          <cell r="L962">
            <v>4.7197741999999998</v>
          </cell>
        </row>
        <row r="963">
          <cell r="A963">
            <v>44517</v>
          </cell>
          <cell r="H963">
            <v>530.15</v>
          </cell>
          <cell r="L963">
            <v>4.8463415000000003</v>
          </cell>
        </row>
        <row r="964">
          <cell r="A964">
            <v>44516</v>
          </cell>
          <cell r="H964">
            <v>519.04999999999995</v>
          </cell>
          <cell r="L964">
            <v>5.5897781000000002</v>
          </cell>
        </row>
        <row r="965">
          <cell r="A965">
            <v>44515</v>
          </cell>
          <cell r="H965">
            <v>505.45</v>
          </cell>
          <cell r="L965">
            <v>1.8014977000000001</v>
          </cell>
        </row>
        <row r="966">
          <cell r="A966">
            <v>44512</v>
          </cell>
          <cell r="H966">
            <v>507.05</v>
          </cell>
          <cell r="L966">
            <v>2.0731807999999998</v>
          </cell>
        </row>
        <row r="967">
          <cell r="A967">
            <v>44511</v>
          </cell>
          <cell r="H967">
            <v>503.45</v>
          </cell>
          <cell r="L967">
            <v>2.9256213</v>
          </cell>
        </row>
        <row r="968">
          <cell r="A968">
            <v>44510</v>
          </cell>
          <cell r="H968">
            <v>510.75</v>
          </cell>
          <cell r="L968">
            <v>2.6615777</v>
          </cell>
        </row>
        <row r="969">
          <cell r="A969">
            <v>44509</v>
          </cell>
          <cell r="H969">
            <v>509.65</v>
          </cell>
          <cell r="L969">
            <v>5.0458762000000004</v>
          </cell>
        </row>
        <row r="970">
          <cell r="A970">
            <v>44508</v>
          </cell>
          <cell r="H970">
            <v>501.4</v>
          </cell>
          <cell r="L970">
            <v>3.1736426</v>
          </cell>
        </row>
        <row r="971">
          <cell r="A971">
            <v>44504</v>
          </cell>
          <cell r="H971">
            <v>489.7</v>
          </cell>
          <cell r="L971">
            <v>0.55319399999999996</v>
          </cell>
        </row>
        <row r="972">
          <cell r="A972">
            <v>44503</v>
          </cell>
          <cell r="H972">
            <v>484.9</v>
          </cell>
          <cell r="L972">
            <v>2.2950197999999999</v>
          </cell>
        </row>
        <row r="973">
          <cell r="A973">
            <v>44502</v>
          </cell>
          <cell r="H973">
            <v>487.85</v>
          </cell>
          <cell r="L973">
            <v>5.1580719999999998</v>
          </cell>
        </row>
        <row r="974">
          <cell r="A974">
            <v>44501</v>
          </cell>
          <cell r="H974">
            <v>485.7</v>
          </cell>
          <cell r="L974">
            <v>3.4315690000000001</v>
          </cell>
        </row>
        <row r="975">
          <cell r="A975">
            <v>44498</v>
          </cell>
          <cell r="H975">
            <v>483.7</v>
          </cell>
          <cell r="L975">
            <v>3.1054341999999999</v>
          </cell>
        </row>
        <row r="976">
          <cell r="A976">
            <v>44497</v>
          </cell>
          <cell r="H976">
            <v>481.05</v>
          </cell>
          <cell r="L976">
            <v>2.5182747999999999</v>
          </cell>
        </row>
        <row r="977">
          <cell r="A977">
            <v>44496</v>
          </cell>
          <cell r="H977">
            <v>497.9</v>
          </cell>
          <cell r="L977">
            <v>3.0361262999999998</v>
          </cell>
        </row>
        <row r="978">
          <cell r="A978">
            <v>44495</v>
          </cell>
          <cell r="H978">
            <v>508.65</v>
          </cell>
          <cell r="L978">
            <v>5.8027769999999999</v>
          </cell>
        </row>
        <row r="979">
          <cell r="A979">
            <v>44494</v>
          </cell>
          <cell r="H979">
            <v>479.9</v>
          </cell>
          <cell r="L979">
            <v>3.3107840999999998</v>
          </cell>
        </row>
        <row r="980">
          <cell r="A980">
            <v>44491</v>
          </cell>
          <cell r="H980">
            <v>490.9</v>
          </cell>
          <cell r="L980">
            <v>4.2742785000000003</v>
          </cell>
        </row>
        <row r="981">
          <cell r="A981">
            <v>44490</v>
          </cell>
          <cell r="H981">
            <v>508</v>
          </cell>
          <cell r="L981">
            <v>5.2608671999999999</v>
          </cell>
        </row>
        <row r="982">
          <cell r="A982">
            <v>44489</v>
          </cell>
          <cell r="H982">
            <v>486.9</v>
          </cell>
          <cell r="L982">
            <v>5.5444813999999996</v>
          </cell>
        </row>
        <row r="983">
          <cell r="A983">
            <v>44488</v>
          </cell>
          <cell r="H983">
            <v>481.9</v>
          </cell>
          <cell r="L983">
            <v>5.7428637</v>
          </cell>
        </row>
        <row r="984">
          <cell r="A984">
            <v>44487</v>
          </cell>
          <cell r="H984">
            <v>509.6</v>
          </cell>
          <cell r="L984">
            <v>7.2322623000000004</v>
          </cell>
        </row>
        <row r="985">
          <cell r="A985">
            <v>44483</v>
          </cell>
          <cell r="H985">
            <v>497.6</v>
          </cell>
          <cell r="L985">
            <v>10.363090100000001</v>
          </cell>
        </row>
        <row r="986">
          <cell r="A986">
            <v>44482</v>
          </cell>
          <cell r="H986">
            <v>506.9</v>
          </cell>
          <cell r="L986">
            <v>19.794938699999999</v>
          </cell>
        </row>
        <row r="987">
          <cell r="A987">
            <v>44481</v>
          </cell>
          <cell r="H987">
            <v>420.85</v>
          </cell>
          <cell r="L987">
            <v>9.7349265000000003</v>
          </cell>
        </row>
        <row r="988">
          <cell r="A988">
            <v>44480</v>
          </cell>
          <cell r="H988">
            <v>415.75</v>
          </cell>
          <cell r="L988">
            <v>11.3404983</v>
          </cell>
        </row>
        <row r="989">
          <cell r="A989">
            <v>44477</v>
          </cell>
          <cell r="H989">
            <v>382.95</v>
          </cell>
          <cell r="L989">
            <v>9.3728116999999997</v>
          </cell>
        </row>
        <row r="990">
          <cell r="A990">
            <v>44476</v>
          </cell>
          <cell r="H990">
            <v>376.5</v>
          </cell>
          <cell r="L990">
            <v>16.323808400000001</v>
          </cell>
        </row>
        <row r="991">
          <cell r="A991">
            <v>44475</v>
          </cell>
          <cell r="H991">
            <v>336.05</v>
          </cell>
          <cell r="L991">
            <v>2.5272592</v>
          </cell>
        </row>
        <row r="992">
          <cell r="A992">
            <v>44474</v>
          </cell>
          <cell r="H992">
            <v>344.95</v>
          </cell>
          <cell r="L992">
            <v>3.1861985000000002</v>
          </cell>
        </row>
        <row r="993">
          <cell r="A993">
            <v>44473</v>
          </cell>
          <cell r="H993">
            <v>342</v>
          </cell>
          <cell r="L993">
            <v>2.9553072</v>
          </cell>
        </row>
        <row r="994">
          <cell r="A994">
            <v>44470</v>
          </cell>
          <cell r="H994">
            <v>333.3</v>
          </cell>
          <cell r="L994">
            <v>2.9877695000000002</v>
          </cell>
        </row>
        <row r="995">
          <cell r="A995">
            <v>44469</v>
          </cell>
          <cell r="H995">
            <v>333.35</v>
          </cell>
          <cell r="L995">
            <v>3.0268516999999999</v>
          </cell>
        </row>
        <row r="996">
          <cell r="A996">
            <v>44468</v>
          </cell>
          <cell r="H996">
            <v>330.25</v>
          </cell>
          <cell r="L996">
            <v>1.9740150000000001</v>
          </cell>
        </row>
        <row r="997">
          <cell r="A997">
            <v>44467</v>
          </cell>
          <cell r="H997">
            <v>329.3</v>
          </cell>
          <cell r="L997">
            <v>2.8497009000000002</v>
          </cell>
        </row>
        <row r="998">
          <cell r="A998">
            <v>44466</v>
          </cell>
          <cell r="H998">
            <v>331.65</v>
          </cell>
          <cell r="L998">
            <v>5.6305135999999996</v>
          </cell>
        </row>
        <row r="999">
          <cell r="A999">
            <v>44463</v>
          </cell>
          <cell r="H999">
            <v>317.95</v>
          </cell>
          <cell r="L999">
            <v>2.8901243000000001</v>
          </cell>
        </row>
        <row r="1000">
          <cell r="A1000">
            <v>44462</v>
          </cell>
          <cell r="H1000">
            <v>321.5</v>
          </cell>
          <cell r="L1000">
            <v>5.2701665000000002</v>
          </cell>
        </row>
        <row r="1001">
          <cell r="A1001">
            <v>44461</v>
          </cell>
          <cell r="H1001">
            <v>310.10000000000002</v>
          </cell>
          <cell r="L1001">
            <v>2.9545252999999998</v>
          </cell>
        </row>
        <row r="1002">
          <cell r="A1002">
            <v>44460</v>
          </cell>
          <cell r="H1002">
            <v>301.95</v>
          </cell>
          <cell r="L1002">
            <v>1.9439329999999999</v>
          </cell>
        </row>
        <row r="1003">
          <cell r="A1003">
            <v>44459</v>
          </cell>
          <cell r="H1003">
            <v>298.95</v>
          </cell>
          <cell r="L1003">
            <v>1.9632688</v>
          </cell>
        </row>
        <row r="1004">
          <cell r="A1004">
            <v>44456</v>
          </cell>
          <cell r="H1004">
            <v>308.60000000000002</v>
          </cell>
          <cell r="L1004">
            <v>2.4972069000000001</v>
          </cell>
        </row>
        <row r="1005">
          <cell r="A1005">
            <v>44455</v>
          </cell>
          <cell r="H1005">
            <v>311.64999999999998</v>
          </cell>
          <cell r="L1005">
            <v>2.6249368999999998</v>
          </cell>
        </row>
        <row r="1006">
          <cell r="A1006">
            <v>44454</v>
          </cell>
          <cell r="H1006">
            <v>311.95</v>
          </cell>
          <cell r="L1006">
            <v>2.6808871999999999</v>
          </cell>
        </row>
        <row r="1007">
          <cell r="A1007">
            <v>44453</v>
          </cell>
          <cell r="H1007">
            <v>306.10000000000002</v>
          </cell>
          <cell r="L1007">
            <v>2.3234648999999998</v>
          </cell>
        </row>
        <row r="1008">
          <cell r="A1008">
            <v>44452</v>
          </cell>
          <cell r="H1008">
            <v>301.2</v>
          </cell>
          <cell r="L1008">
            <v>1.6339859999999999</v>
          </cell>
        </row>
        <row r="1009">
          <cell r="A1009">
            <v>44448</v>
          </cell>
          <cell r="H1009">
            <v>298.95</v>
          </cell>
          <cell r="L1009">
            <v>3.4020969999999999</v>
          </cell>
        </row>
        <row r="1010">
          <cell r="A1010">
            <v>44447</v>
          </cell>
          <cell r="H1010">
            <v>295.25</v>
          </cell>
          <cell r="L1010">
            <v>1.4920479</v>
          </cell>
        </row>
        <row r="1011">
          <cell r="A1011">
            <v>44446</v>
          </cell>
          <cell r="H1011">
            <v>294.60000000000002</v>
          </cell>
          <cell r="L1011">
            <v>1.4325904</v>
          </cell>
        </row>
        <row r="1012">
          <cell r="A1012">
            <v>44445</v>
          </cell>
          <cell r="H1012">
            <v>297.45</v>
          </cell>
          <cell r="L1012">
            <v>1.6622865</v>
          </cell>
        </row>
        <row r="1013">
          <cell r="A1013">
            <v>44442</v>
          </cell>
          <cell r="H1013">
            <v>295.55</v>
          </cell>
          <cell r="L1013">
            <v>1.6594135000000001</v>
          </cell>
        </row>
        <row r="1014">
          <cell r="A1014">
            <v>44441</v>
          </cell>
          <cell r="H1014">
            <v>293.14999999999998</v>
          </cell>
          <cell r="L1014">
            <v>1.4907001</v>
          </cell>
        </row>
        <row r="1015">
          <cell r="A1015">
            <v>44440</v>
          </cell>
          <cell r="H1015">
            <v>295.25</v>
          </cell>
          <cell r="L1015">
            <v>3.3103167999999998</v>
          </cell>
        </row>
        <row r="1016">
          <cell r="A1016">
            <v>44439</v>
          </cell>
          <cell r="H1016">
            <v>287.3</v>
          </cell>
          <cell r="L1016">
            <v>3.6951003</v>
          </cell>
        </row>
        <row r="1017">
          <cell r="A1017">
            <v>44438</v>
          </cell>
          <cell r="H1017">
            <v>291.95</v>
          </cell>
          <cell r="L1017">
            <v>1.7217096999999999</v>
          </cell>
        </row>
        <row r="1018">
          <cell r="A1018">
            <v>44435</v>
          </cell>
          <cell r="H1018">
            <v>285.75</v>
          </cell>
          <cell r="L1018">
            <v>1.347739</v>
          </cell>
        </row>
        <row r="1019">
          <cell r="A1019">
            <v>44434</v>
          </cell>
          <cell r="H1019">
            <v>284.3</v>
          </cell>
          <cell r="L1019">
            <v>1.7864053</v>
          </cell>
        </row>
        <row r="1020">
          <cell r="A1020">
            <v>44433</v>
          </cell>
          <cell r="H1020">
            <v>284.39999999999998</v>
          </cell>
          <cell r="L1020">
            <v>3.1538127999999999</v>
          </cell>
        </row>
        <row r="1021">
          <cell r="A1021">
            <v>44432</v>
          </cell>
          <cell r="H1021">
            <v>279.8</v>
          </cell>
          <cell r="L1021">
            <v>3.7589120999999999</v>
          </cell>
        </row>
        <row r="1022">
          <cell r="A1022">
            <v>44431</v>
          </cell>
          <cell r="H1022">
            <v>276.95</v>
          </cell>
          <cell r="L1022">
            <v>2.4498294</v>
          </cell>
        </row>
        <row r="1023">
          <cell r="A1023">
            <v>44428</v>
          </cell>
          <cell r="H1023">
            <v>283.10000000000002</v>
          </cell>
          <cell r="L1023">
            <v>3.2578752</v>
          </cell>
        </row>
        <row r="1024">
          <cell r="A1024">
            <v>44426</v>
          </cell>
          <cell r="H1024">
            <v>293.35000000000002</v>
          </cell>
          <cell r="L1024">
            <v>1.800432</v>
          </cell>
        </row>
        <row r="1025">
          <cell r="A1025">
            <v>44425</v>
          </cell>
          <cell r="H1025">
            <v>297.7</v>
          </cell>
          <cell r="L1025">
            <v>2.5539214000000001</v>
          </cell>
        </row>
        <row r="1026">
          <cell r="A1026">
            <v>44424</v>
          </cell>
          <cell r="H1026">
            <v>303.7</v>
          </cell>
          <cell r="L1026">
            <v>1.4348786</v>
          </cell>
        </row>
        <row r="1027">
          <cell r="A1027">
            <v>44421</v>
          </cell>
          <cell r="H1027">
            <v>307.25</v>
          </cell>
          <cell r="L1027">
            <v>3.4922863</v>
          </cell>
        </row>
        <row r="1028">
          <cell r="A1028">
            <v>44420</v>
          </cell>
          <cell r="H1028">
            <v>306</v>
          </cell>
          <cell r="L1028">
            <v>3.3652880000000001</v>
          </cell>
        </row>
        <row r="1029">
          <cell r="A1029">
            <v>44419</v>
          </cell>
          <cell r="H1029">
            <v>295.45</v>
          </cell>
          <cell r="L1029">
            <v>2.0802022</v>
          </cell>
        </row>
        <row r="1030">
          <cell r="A1030">
            <v>44418</v>
          </cell>
          <cell r="H1030">
            <v>294.2</v>
          </cell>
          <cell r="L1030">
            <v>1.5173989999999999</v>
          </cell>
        </row>
        <row r="1031">
          <cell r="A1031">
            <v>44417</v>
          </cell>
          <cell r="H1031">
            <v>298.10000000000002</v>
          </cell>
          <cell r="L1031">
            <v>1.6985859000000001</v>
          </cell>
        </row>
        <row r="1032">
          <cell r="A1032">
            <v>44414</v>
          </cell>
          <cell r="H1032">
            <v>300.05</v>
          </cell>
          <cell r="L1032">
            <v>1.6001898000000001</v>
          </cell>
        </row>
        <row r="1033">
          <cell r="A1033">
            <v>44413</v>
          </cell>
          <cell r="H1033">
            <v>299.7</v>
          </cell>
          <cell r="L1033">
            <v>2.0704900999999998</v>
          </cell>
        </row>
        <row r="1034">
          <cell r="A1034">
            <v>44412</v>
          </cell>
          <cell r="H1034">
            <v>298.14999999999998</v>
          </cell>
          <cell r="L1034">
            <v>2.6186248000000001</v>
          </cell>
        </row>
        <row r="1035">
          <cell r="A1035">
            <v>44411</v>
          </cell>
          <cell r="H1035">
            <v>303.7</v>
          </cell>
          <cell r="L1035">
            <v>3.1063991999999998</v>
          </cell>
        </row>
        <row r="1036">
          <cell r="A1036">
            <v>44410</v>
          </cell>
          <cell r="H1036">
            <v>296.85000000000002</v>
          </cell>
          <cell r="L1036">
            <v>1.9273389999999999</v>
          </cell>
        </row>
        <row r="1037">
          <cell r="A1037">
            <v>44407</v>
          </cell>
          <cell r="H1037">
            <v>293.95</v>
          </cell>
          <cell r="L1037">
            <v>3.0589609000000002</v>
          </cell>
        </row>
        <row r="1038">
          <cell r="A1038">
            <v>44406</v>
          </cell>
          <cell r="H1038">
            <v>292.89999999999998</v>
          </cell>
          <cell r="L1038">
            <v>5.7733359000000002</v>
          </cell>
        </row>
        <row r="1039">
          <cell r="A1039">
            <v>44405</v>
          </cell>
          <cell r="H1039">
            <v>284.45</v>
          </cell>
          <cell r="L1039">
            <v>3.6139725</v>
          </cell>
        </row>
        <row r="1040">
          <cell r="A1040">
            <v>44404</v>
          </cell>
          <cell r="H1040">
            <v>291.39999999999998</v>
          </cell>
          <cell r="L1040">
            <v>5.5132877000000002</v>
          </cell>
        </row>
        <row r="1041">
          <cell r="A1041">
            <v>44403</v>
          </cell>
          <cell r="H1041">
            <v>293.14999999999998</v>
          </cell>
          <cell r="L1041">
            <v>2.7502360000000001</v>
          </cell>
        </row>
        <row r="1042">
          <cell r="A1042">
            <v>44400</v>
          </cell>
          <cell r="H1042">
            <v>295.55</v>
          </cell>
          <cell r="L1042">
            <v>3.3435130000000002</v>
          </cell>
        </row>
        <row r="1043">
          <cell r="A1043">
            <v>44399</v>
          </cell>
          <cell r="H1043">
            <v>302.55</v>
          </cell>
          <cell r="L1043">
            <v>2.1338360999999999</v>
          </cell>
        </row>
        <row r="1044">
          <cell r="A1044">
            <v>44397</v>
          </cell>
          <cell r="H1044">
            <v>302.14999999999998</v>
          </cell>
          <cell r="L1044">
            <v>2.7672566999999999</v>
          </cell>
        </row>
        <row r="1045">
          <cell r="A1045">
            <v>44396</v>
          </cell>
          <cell r="H1045">
            <v>308.85000000000002</v>
          </cell>
          <cell r="L1045">
            <v>2.1346348000000002</v>
          </cell>
        </row>
        <row r="1046">
          <cell r="A1046">
            <v>44393</v>
          </cell>
          <cell r="H1046">
            <v>311.25</v>
          </cell>
          <cell r="L1046">
            <v>2.5148606</v>
          </cell>
        </row>
        <row r="1047">
          <cell r="A1047">
            <v>44392</v>
          </cell>
          <cell r="H1047">
            <v>310.25</v>
          </cell>
          <cell r="L1047">
            <v>2.3617599</v>
          </cell>
        </row>
        <row r="1048">
          <cell r="A1048">
            <v>44391</v>
          </cell>
          <cell r="H1048">
            <v>309.55</v>
          </cell>
          <cell r="L1048">
            <v>2.1863250000000001</v>
          </cell>
        </row>
        <row r="1049">
          <cell r="A1049">
            <v>44390</v>
          </cell>
          <cell r="H1049">
            <v>310.95</v>
          </cell>
          <cell r="L1049">
            <v>2.5736308000000001</v>
          </cell>
        </row>
        <row r="1050">
          <cell r="A1050">
            <v>44389</v>
          </cell>
          <cell r="H1050">
            <v>307.45</v>
          </cell>
          <cell r="L1050">
            <v>3.2282318999999999</v>
          </cell>
        </row>
        <row r="1051">
          <cell r="A1051">
            <v>44386</v>
          </cell>
          <cell r="H1051">
            <v>306.3</v>
          </cell>
          <cell r="L1051">
            <v>4.8807213999999997</v>
          </cell>
        </row>
        <row r="1052">
          <cell r="A1052">
            <v>44385</v>
          </cell>
          <cell r="H1052">
            <v>306.35000000000002</v>
          </cell>
          <cell r="L1052">
            <v>8.7360323999999991</v>
          </cell>
        </row>
        <row r="1053">
          <cell r="A1053">
            <v>44384</v>
          </cell>
          <cell r="H1053">
            <v>317.10000000000002</v>
          </cell>
          <cell r="L1053">
            <v>11.218331299999999</v>
          </cell>
        </row>
        <row r="1054">
          <cell r="A1054">
            <v>44383</v>
          </cell>
          <cell r="H1054">
            <v>316.89999999999998</v>
          </cell>
          <cell r="L1054">
            <v>16.408383000000001</v>
          </cell>
        </row>
        <row r="1055">
          <cell r="A1055">
            <v>44382</v>
          </cell>
          <cell r="H1055">
            <v>346.1</v>
          </cell>
          <cell r="L1055">
            <v>1.8399524</v>
          </cell>
        </row>
        <row r="1056">
          <cell r="A1056">
            <v>44379</v>
          </cell>
          <cell r="H1056">
            <v>344.9</v>
          </cell>
          <cell r="L1056">
            <v>1.8304387</v>
          </cell>
        </row>
        <row r="1057">
          <cell r="A1057">
            <v>44378</v>
          </cell>
          <cell r="H1057">
            <v>344.25</v>
          </cell>
          <cell r="L1057">
            <v>2.7944816000000001</v>
          </cell>
        </row>
        <row r="1058">
          <cell r="A1058">
            <v>44377</v>
          </cell>
          <cell r="H1058">
            <v>339.6</v>
          </cell>
          <cell r="L1058">
            <v>1.8277840999999999</v>
          </cell>
        </row>
        <row r="1059">
          <cell r="A1059">
            <v>44376</v>
          </cell>
          <cell r="H1059">
            <v>341.55</v>
          </cell>
          <cell r="L1059">
            <v>2.2462297000000002</v>
          </cell>
        </row>
        <row r="1060">
          <cell r="A1060">
            <v>44375</v>
          </cell>
          <cell r="H1060">
            <v>342.8</v>
          </cell>
          <cell r="L1060">
            <v>1.7843975000000001</v>
          </cell>
        </row>
        <row r="1061">
          <cell r="A1061">
            <v>44372</v>
          </cell>
          <cell r="H1061">
            <v>339.65</v>
          </cell>
          <cell r="L1061">
            <v>2.2426352000000001</v>
          </cell>
        </row>
        <row r="1062">
          <cell r="A1062">
            <v>44371</v>
          </cell>
          <cell r="H1062">
            <v>334.65</v>
          </cell>
          <cell r="L1062">
            <v>1.5580223</v>
          </cell>
        </row>
        <row r="1063">
          <cell r="A1063">
            <v>44370</v>
          </cell>
          <cell r="H1063">
            <v>335.25</v>
          </cell>
          <cell r="L1063">
            <v>2.5741627999999999</v>
          </cell>
        </row>
        <row r="1064">
          <cell r="A1064">
            <v>44369</v>
          </cell>
          <cell r="H1064">
            <v>337.9</v>
          </cell>
          <cell r="L1064">
            <v>2.6708459000000002</v>
          </cell>
        </row>
        <row r="1065">
          <cell r="A1065">
            <v>44368</v>
          </cell>
          <cell r="H1065">
            <v>334.3</v>
          </cell>
          <cell r="L1065">
            <v>2.9123887000000002</v>
          </cell>
        </row>
        <row r="1066">
          <cell r="A1066">
            <v>44365</v>
          </cell>
          <cell r="H1066">
            <v>337.4</v>
          </cell>
          <cell r="L1066">
            <v>4.9440514000000002</v>
          </cell>
        </row>
        <row r="1067">
          <cell r="A1067">
            <v>44364</v>
          </cell>
          <cell r="H1067">
            <v>345.65</v>
          </cell>
          <cell r="L1067">
            <v>2.9236974</v>
          </cell>
        </row>
        <row r="1068">
          <cell r="A1068">
            <v>44363</v>
          </cell>
          <cell r="H1068">
            <v>349.35</v>
          </cell>
          <cell r="L1068">
            <v>2.7550588</v>
          </cell>
        </row>
        <row r="1069">
          <cell r="A1069">
            <v>44362</v>
          </cell>
          <cell r="H1069">
            <v>352.7</v>
          </cell>
          <cell r="L1069">
            <v>3.5526159000000002</v>
          </cell>
        </row>
        <row r="1070">
          <cell r="A1070">
            <v>44361</v>
          </cell>
          <cell r="H1070">
            <v>355.95</v>
          </cell>
          <cell r="L1070">
            <v>3.8482142000000001</v>
          </cell>
        </row>
        <row r="1071">
          <cell r="A1071">
            <v>44358</v>
          </cell>
          <cell r="H1071">
            <v>350.75</v>
          </cell>
          <cell r="L1071">
            <v>3.6441967000000002</v>
          </cell>
        </row>
        <row r="1072">
          <cell r="A1072">
            <v>44357</v>
          </cell>
          <cell r="H1072">
            <v>344.75</v>
          </cell>
          <cell r="L1072">
            <v>2.4351859999999999</v>
          </cell>
        </row>
        <row r="1073">
          <cell r="A1073">
            <v>44356</v>
          </cell>
          <cell r="H1073">
            <v>343.35</v>
          </cell>
          <cell r="L1073">
            <v>5.9334813999999998</v>
          </cell>
        </row>
        <row r="1074">
          <cell r="A1074">
            <v>44355</v>
          </cell>
          <cell r="H1074">
            <v>352.75</v>
          </cell>
          <cell r="L1074">
            <v>4.4104954000000003</v>
          </cell>
        </row>
        <row r="1075">
          <cell r="A1075">
            <v>44354</v>
          </cell>
          <cell r="H1075">
            <v>345.5</v>
          </cell>
          <cell r="L1075">
            <v>6.4986813999999997</v>
          </cell>
        </row>
        <row r="1076">
          <cell r="A1076">
            <v>44351</v>
          </cell>
          <cell r="H1076">
            <v>334.95</v>
          </cell>
          <cell r="L1076">
            <v>4.1278749000000001</v>
          </cell>
        </row>
        <row r="1077">
          <cell r="A1077">
            <v>44350</v>
          </cell>
          <cell r="H1077">
            <v>325.64999999999998</v>
          </cell>
          <cell r="L1077">
            <v>2.1408371000000002</v>
          </cell>
        </row>
        <row r="1078">
          <cell r="A1078">
            <v>44349</v>
          </cell>
          <cell r="H1078">
            <v>323</v>
          </cell>
          <cell r="L1078">
            <v>2.6323777000000002</v>
          </cell>
        </row>
        <row r="1079">
          <cell r="A1079">
            <v>44348</v>
          </cell>
          <cell r="H1079">
            <v>318.10000000000002</v>
          </cell>
          <cell r="L1079">
            <v>3.2595727999999999</v>
          </cell>
        </row>
        <row r="1080">
          <cell r="A1080">
            <v>44347</v>
          </cell>
          <cell r="H1080">
            <v>318.75</v>
          </cell>
          <cell r="L1080">
            <v>3.0917308999999999</v>
          </cell>
        </row>
        <row r="1081">
          <cell r="A1081">
            <v>44344</v>
          </cell>
          <cell r="H1081">
            <v>318.75</v>
          </cell>
          <cell r="L1081">
            <v>2.6618814999999998</v>
          </cell>
        </row>
        <row r="1082">
          <cell r="A1082">
            <v>44343</v>
          </cell>
          <cell r="H1082">
            <v>318.60000000000002</v>
          </cell>
          <cell r="L1082">
            <v>4.9484105999999999</v>
          </cell>
        </row>
        <row r="1083">
          <cell r="A1083">
            <v>44342</v>
          </cell>
          <cell r="H1083">
            <v>315.5</v>
          </cell>
          <cell r="L1083">
            <v>2.8639717</v>
          </cell>
        </row>
        <row r="1084">
          <cell r="A1084">
            <v>44341</v>
          </cell>
          <cell r="H1084">
            <v>315.25</v>
          </cell>
          <cell r="L1084">
            <v>3.7382263</v>
          </cell>
        </row>
        <row r="1085">
          <cell r="A1085">
            <v>44340</v>
          </cell>
          <cell r="H1085">
            <v>311.85000000000002</v>
          </cell>
          <cell r="L1085">
            <v>3.1963997000000002</v>
          </cell>
        </row>
        <row r="1086">
          <cell r="A1086">
            <v>44337</v>
          </cell>
          <cell r="H1086">
            <v>313.10000000000002</v>
          </cell>
          <cell r="L1086">
            <v>4.0358752999999998</v>
          </cell>
        </row>
        <row r="1087">
          <cell r="A1087">
            <v>44336</v>
          </cell>
          <cell r="H1087">
            <v>307.7</v>
          </cell>
          <cell r="L1087">
            <v>5.4043899</v>
          </cell>
        </row>
        <row r="1088">
          <cell r="A1088">
            <v>44335</v>
          </cell>
          <cell r="H1088">
            <v>314.45</v>
          </cell>
          <cell r="L1088">
            <v>11.9407026</v>
          </cell>
        </row>
        <row r="1089">
          <cell r="A1089">
            <v>44334</v>
          </cell>
          <cell r="H1089">
            <v>332.45</v>
          </cell>
          <cell r="L1089">
            <v>8.6153087999999993</v>
          </cell>
        </row>
        <row r="1090">
          <cell r="A1090">
            <v>44333</v>
          </cell>
          <cell r="H1090">
            <v>321.10000000000002</v>
          </cell>
          <cell r="L1090">
            <v>5.1162422999999997</v>
          </cell>
        </row>
        <row r="1091">
          <cell r="A1091">
            <v>44330</v>
          </cell>
          <cell r="H1091">
            <v>312.25</v>
          </cell>
          <cell r="L1091">
            <v>8.1305324999999993</v>
          </cell>
        </row>
        <row r="1092">
          <cell r="A1092">
            <v>44328</v>
          </cell>
          <cell r="H1092">
            <v>326</v>
          </cell>
          <cell r="L1092">
            <v>11.158492000000001</v>
          </cell>
        </row>
        <row r="1093">
          <cell r="A1093">
            <v>44327</v>
          </cell>
          <cell r="H1093">
            <v>315.55</v>
          </cell>
          <cell r="L1093">
            <v>5.8472303999999999</v>
          </cell>
        </row>
        <row r="1094">
          <cell r="A1094">
            <v>44326</v>
          </cell>
          <cell r="H1094">
            <v>314.85000000000002</v>
          </cell>
          <cell r="L1094">
            <v>5.3260388000000001</v>
          </cell>
        </row>
        <row r="1095">
          <cell r="A1095">
            <v>44323</v>
          </cell>
          <cell r="H1095">
            <v>302.75</v>
          </cell>
          <cell r="L1095">
            <v>4.1591322999999996</v>
          </cell>
        </row>
        <row r="1096">
          <cell r="A1096">
            <v>44322</v>
          </cell>
          <cell r="H1096">
            <v>301.25</v>
          </cell>
          <cell r="L1096">
            <v>4.5032502000000001</v>
          </cell>
        </row>
        <row r="1097">
          <cell r="A1097">
            <v>44321</v>
          </cell>
          <cell r="H1097">
            <v>291.5</v>
          </cell>
          <cell r="L1097">
            <v>2.9350535999999998</v>
          </cell>
        </row>
        <row r="1098">
          <cell r="A1098">
            <v>44320</v>
          </cell>
          <cell r="H1098">
            <v>289.45</v>
          </cell>
          <cell r="L1098">
            <v>3.8640005999999998</v>
          </cell>
        </row>
        <row r="1099">
          <cell r="A1099">
            <v>44319</v>
          </cell>
          <cell r="H1099">
            <v>293</v>
          </cell>
          <cell r="L1099">
            <v>3.5376618</v>
          </cell>
        </row>
        <row r="1100">
          <cell r="A1100">
            <v>44316</v>
          </cell>
          <cell r="H1100">
            <v>293.85000000000002</v>
          </cell>
          <cell r="L1100">
            <v>3.6121667999999998</v>
          </cell>
        </row>
        <row r="1101">
          <cell r="A1101">
            <v>44315</v>
          </cell>
          <cell r="H1101">
            <v>301.89999999999998</v>
          </cell>
          <cell r="L1101">
            <v>3.6647292</v>
          </cell>
        </row>
        <row r="1102">
          <cell r="A1102">
            <v>44314</v>
          </cell>
          <cell r="H1102">
            <v>305.89999999999998</v>
          </cell>
          <cell r="L1102">
            <v>4.4668125999999999</v>
          </cell>
        </row>
        <row r="1103">
          <cell r="A1103">
            <v>44313</v>
          </cell>
          <cell r="H1103">
            <v>301.5</v>
          </cell>
          <cell r="L1103">
            <v>3.5040532</v>
          </cell>
        </row>
        <row r="1104">
          <cell r="A1104">
            <v>44312</v>
          </cell>
          <cell r="H1104">
            <v>295.39999999999998</v>
          </cell>
          <cell r="L1104">
            <v>3.0583138999999999</v>
          </cell>
        </row>
        <row r="1105">
          <cell r="A1105">
            <v>44309</v>
          </cell>
          <cell r="H1105">
            <v>294</v>
          </cell>
          <cell r="L1105">
            <v>5.8158985999999997</v>
          </cell>
        </row>
        <row r="1106">
          <cell r="A1106">
            <v>44308</v>
          </cell>
          <cell r="H1106">
            <v>294.55</v>
          </cell>
          <cell r="L1106">
            <v>6.1022977999999997</v>
          </cell>
        </row>
        <row r="1107">
          <cell r="A1107">
            <v>44306</v>
          </cell>
          <cell r="H1107">
            <v>298.05</v>
          </cell>
          <cell r="L1107">
            <v>5.6740291000000003</v>
          </cell>
        </row>
        <row r="1108">
          <cell r="A1108">
            <v>44305</v>
          </cell>
          <cell r="H1108">
            <v>301.39999999999998</v>
          </cell>
          <cell r="L1108">
            <v>6.5791784</v>
          </cell>
        </row>
        <row r="1109">
          <cell r="A1109">
            <v>44302</v>
          </cell>
          <cell r="H1109">
            <v>310</v>
          </cell>
          <cell r="L1109">
            <v>7.5330709000000002</v>
          </cell>
        </row>
        <row r="1110">
          <cell r="A1110">
            <v>44301</v>
          </cell>
          <cell r="H1110">
            <v>303.5</v>
          </cell>
          <cell r="L1110">
            <v>7.5262748999999998</v>
          </cell>
        </row>
        <row r="1111">
          <cell r="A1111">
            <v>44299</v>
          </cell>
          <cell r="H1111">
            <v>302.85000000000002</v>
          </cell>
          <cell r="L1111">
            <v>11.687485300000001</v>
          </cell>
        </row>
        <row r="1112">
          <cell r="A1112">
            <v>44298</v>
          </cell>
          <cell r="H1112">
            <v>286.55</v>
          </cell>
          <cell r="L1112">
            <v>10.5342538</v>
          </cell>
        </row>
        <row r="1113">
          <cell r="A1113">
            <v>44295</v>
          </cell>
          <cell r="H1113">
            <v>318.2</v>
          </cell>
          <cell r="L1113">
            <v>7.5462572000000003</v>
          </cell>
        </row>
        <row r="1114">
          <cell r="A1114">
            <v>44294</v>
          </cell>
          <cell r="H1114">
            <v>313.95</v>
          </cell>
          <cell r="L1114">
            <v>6.2459774000000001</v>
          </cell>
        </row>
        <row r="1115">
          <cell r="A1115">
            <v>44293</v>
          </cell>
          <cell r="H1115">
            <v>307.8</v>
          </cell>
          <cell r="L1115">
            <v>3.9073986000000001</v>
          </cell>
        </row>
        <row r="1116">
          <cell r="A1116">
            <v>44292</v>
          </cell>
          <cell r="H1116">
            <v>307.75</v>
          </cell>
          <cell r="L1116">
            <v>6.3031782999999999</v>
          </cell>
        </row>
        <row r="1117">
          <cell r="A1117">
            <v>44291</v>
          </cell>
          <cell r="H1117">
            <v>305.05</v>
          </cell>
          <cell r="L1117">
            <v>6.6178755000000002</v>
          </cell>
        </row>
        <row r="1118">
          <cell r="A1118">
            <v>44287</v>
          </cell>
          <cell r="H1118">
            <v>307.75</v>
          </cell>
          <cell r="L1118">
            <v>4.4088352000000004</v>
          </cell>
        </row>
        <row r="1119">
          <cell r="A1119">
            <v>44286</v>
          </cell>
          <cell r="H1119">
            <v>301.8</v>
          </cell>
          <cell r="L1119">
            <v>5.8569012000000003</v>
          </cell>
        </row>
        <row r="1120">
          <cell r="A1120">
            <v>44285</v>
          </cell>
          <cell r="H1120">
            <v>297.05</v>
          </cell>
          <cell r="L1120">
            <v>4.5257626999999996</v>
          </cell>
        </row>
        <row r="1121">
          <cell r="A1121">
            <v>44281</v>
          </cell>
          <cell r="H1121">
            <v>296.39999999999998</v>
          </cell>
          <cell r="L1121">
            <v>8.0924011</v>
          </cell>
        </row>
        <row r="1122">
          <cell r="A1122">
            <v>44280</v>
          </cell>
          <cell r="H1122">
            <v>285.55</v>
          </cell>
          <cell r="L1122">
            <v>8.4528317000000008</v>
          </cell>
        </row>
        <row r="1123">
          <cell r="A1123">
            <v>44279</v>
          </cell>
          <cell r="H1123">
            <v>294.45</v>
          </cell>
          <cell r="L1123">
            <v>6.1523819</v>
          </cell>
        </row>
        <row r="1124">
          <cell r="A1124">
            <v>44278</v>
          </cell>
          <cell r="H1124">
            <v>307.39999999999998</v>
          </cell>
          <cell r="L1124">
            <v>6.0240482999999996</v>
          </cell>
        </row>
        <row r="1125">
          <cell r="A1125">
            <v>44277</v>
          </cell>
          <cell r="H1125">
            <v>303.05</v>
          </cell>
          <cell r="L1125">
            <v>5.6385018999999996</v>
          </cell>
        </row>
        <row r="1126">
          <cell r="A1126">
            <v>44274</v>
          </cell>
          <cell r="H1126">
            <v>308.95</v>
          </cell>
          <cell r="L1126">
            <v>10.9932681</v>
          </cell>
        </row>
        <row r="1127">
          <cell r="A1127">
            <v>44273</v>
          </cell>
          <cell r="H1127">
            <v>307</v>
          </cell>
          <cell r="L1127">
            <v>7.3731920999999998</v>
          </cell>
        </row>
        <row r="1128">
          <cell r="A1128">
            <v>44272</v>
          </cell>
          <cell r="H1128">
            <v>305.8</v>
          </cell>
          <cell r="L1128">
            <v>4.7262481000000003</v>
          </cell>
        </row>
        <row r="1129">
          <cell r="A1129">
            <v>44271</v>
          </cell>
          <cell r="H1129">
            <v>319.95</v>
          </cell>
          <cell r="L1129">
            <v>3.9267403999999999</v>
          </cell>
        </row>
        <row r="1130">
          <cell r="A1130">
            <v>44270</v>
          </cell>
          <cell r="H1130">
            <v>318.55</v>
          </cell>
          <cell r="L1130">
            <v>4.5083228000000002</v>
          </cell>
        </row>
        <row r="1131">
          <cell r="A1131">
            <v>44267</v>
          </cell>
          <cell r="H1131">
            <v>317.55</v>
          </cell>
          <cell r="L1131">
            <v>4.8360842000000002</v>
          </cell>
        </row>
        <row r="1132">
          <cell r="A1132">
            <v>44265</v>
          </cell>
          <cell r="H1132">
            <v>321.45</v>
          </cell>
          <cell r="L1132">
            <v>5.8643853000000004</v>
          </cell>
        </row>
        <row r="1133">
          <cell r="A1133">
            <v>44264</v>
          </cell>
          <cell r="H1133">
            <v>315.2</v>
          </cell>
          <cell r="L1133">
            <v>7.4702207999999999</v>
          </cell>
        </row>
        <row r="1134">
          <cell r="A1134">
            <v>44263</v>
          </cell>
          <cell r="H1134">
            <v>321.25</v>
          </cell>
          <cell r="L1134">
            <v>8.1925951999999995</v>
          </cell>
        </row>
        <row r="1135">
          <cell r="A1135">
            <v>44260</v>
          </cell>
          <cell r="H1135">
            <v>325.14999999999998</v>
          </cell>
          <cell r="L1135">
            <v>8.6738909</v>
          </cell>
        </row>
        <row r="1136">
          <cell r="A1136">
            <v>44259</v>
          </cell>
          <cell r="H1136">
            <v>339.2</v>
          </cell>
          <cell r="L1136">
            <v>5.9863169000000003</v>
          </cell>
        </row>
        <row r="1137">
          <cell r="A1137">
            <v>44258</v>
          </cell>
          <cell r="H1137">
            <v>348.5</v>
          </cell>
          <cell r="L1137">
            <v>9.2006450999999991</v>
          </cell>
        </row>
        <row r="1138">
          <cell r="A1138">
            <v>44257</v>
          </cell>
          <cell r="H1138">
            <v>345.75</v>
          </cell>
          <cell r="L1138">
            <v>12.770876100000001</v>
          </cell>
        </row>
        <row r="1139">
          <cell r="A1139">
            <v>44256</v>
          </cell>
          <cell r="H1139">
            <v>328.3</v>
          </cell>
          <cell r="L1139">
            <v>6.1190867999999998</v>
          </cell>
        </row>
        <row r="1140">
          <cell r="A1140">
            <v>44253</v>
          </cell>
          <cell r="H1140">
            <v>322.95</v>
          </cell>
          <cell r="L1140">
            <v>9.1901338999999993</v>
          </cell>
        </row>
        <row r="1141">
          <cell r="A1141">
            <v>44252</v>
          </cell>
          <cell r="H1141">
            <v>333.15</v>
          </cell>
          <cell r="L1141">
            <v>6.4514912000000004</v>
          </cell>
        </row>
        <row r="1142">
          <cell r="A1142">
            <v>44251</v>
          </cell>
          <cell r="H1142">
            <v>321.64999999999998</v>
          </cell>
          <cell r="L1142">
            <v>5.0821756999999996</v>
          </cell>
        </row>
        <row r="1143">
          <cell r="A1143">
            <v>44250</v>
          </cell>
          <cell r="H1143">
            <v>324</v>
          </cell>
          <cell r="L1143">
            <v>13.3310157</v>
          </cell>
        </row>
        <row r="1144">
          <cell r="A1144">
            <v>44249</v>
          </cell>
          <cell r="H1144">
            <v>304.5</v>
          </cell>
          <cell r="L1144">
            <v>5.7723297999999996</v>
          </cell>
        </row>
        <row r="1145">
          <cell r="A1145">
            <v>44246</v>
          </cell>
          <cell r="H1145">
            <v>311.85000000000002</v>
          </cell>
          <cell r="L1145">
            <v>8.0274683000000007</v>
          </cell>
        </row>
        <row r="1146">
          <cell r="A1146">
            <v>44245</v>
          </cell>
          <cell r="H1146">
            <v>323.85000000000002</v>
          </cell>
          <cell r="L1146">
            <v>4.9204246999999999</v>
          </cell>
        </row>
        <row r="1147">
          <cell r="A1147">
            <v>44244</v>
          </cell>
          <cell r="H1147">
            <v>330.15</v>
          </cell>
          <cell r="L1147">
            <v>5.2150941</v>
          </cell>
        </row>
        <row r="1148">
          <cell r="A1148">
            <v>44243</v>
          </cell>
          <cell r="H1148">
            <v>329.2</v>
          </cell>
          <cell r="L1148">
            <v>6.5943842999999998</v>
          </cell>
        </row>
        <row r="1149">
          <cell r="A1149">
            <v>44242</v>
          </cell>
          <cell r="H1149">
            <v>333.35</v>
          </cell>
          <cell r="L1149">
            <v>7.8680452000000001</v>
          </cell>
        </row>
        <row r="1150">
          <cell r="A1150">
            <v>44239</v>
          </cell>
          <cell r="H1150">
            <v>325.39999999999998</v>
          </cell>
          <cell r="L1150">
            <v>6.4093641999999997</v>
          </cell>
        </row>
        <row r="1151">
          <cell r="A1151">
            <v>44238</v>
          </cell>
          <cell r="H1151">
            <v>325</v>
          </cell>
          <cell r="L1151">
            <v>5.5257166</v>
          </cell>
        </row>
        <row r="1152">
          <cell r="A1152">
            <v>44237</v>
          </cell>
          <cell r="H1152">
            <v>328.9</v>
          </cell>
          <cell r="L1152">
            <v>9.3466948999999993</v>
          </cell>
        </row>
        <row r="1153">
          <cell r="A1153">
            <v>44236</v>
          </cell>
          <cell r="H1153">
            <v>325.05</v>
          </cell>
          <cell r="L1153">
            <v>10.598108099999999</v>
          </cell>
        </row>
        <row r="1154">
          <cell r="A1154">
            <v>44235</v>
          </cell>
          <cell r="H1154">
            <v>335.95</v>
          </cell>
          <cell r="L1154">
            <v>10.212361400000001</v>
          </cell>
        </row>
        <row r="1155">
          <cell r="A1155">
            <v>44232</v>
          </cell>
          <cell r="H1155">
            <v>315.89999999999998</v>
          </cell>
          <cell r="L1155">
            <v>10.3512235</v>
          </cell>
        </row>
        <row r="1156">
          <cell r="A1156">
            <v>44231</v>
          </cell>
          <cell r="H1156">
            <v>326.14999999999998</v>
          </cell>
          <cell r="L1156">
            <v>12.1033002</v>
          </cell>
        </row>
        <row r="1157">
          <cell r="A1157">
            <v>44230</v>
          </cell>
          <cell r="H1157">
            <v>331</v>
          </cell>
          <cell r="L1157">
            <v>22.419011399999999</v>
          </cell>
        </row>
        <row r="1158">
          <cell r="A1158">
            <v>44229</v>
          </cell>
          <cell r="H1158">
            <v>322</v>
          </cell>
          <cell r="L1158">
            <v>25.196596499999998</v>
          </cell>
        </row>
        <row r="1159">
          <cell r="A1159">
            <v>44228</v>
          </cell>
          <cell r="H1159">
            <v>279.60000000000002</v>
          </cell>
          <cell r="L1159">
            <v>16.565550000000002</v>
          </cell>
        </row>
        <row r="1160">
          <cell r="A1160">
            <v>44225</v>
          </cell>
          <cell r="H1160">
            <v>262.7</v>
          </cell>
          <cell r="L1160">
            <v>13.844234800000001</v>
          </cell>
        </row>
        <row r="1161">
          <cell r="A1161">
            <v>44224</v>
          </cell>
          <cell r="H1161">
            <v>266.8</v>
          </cell>
          <cell r="L1161">
            <v>12.9156876</v>
          </cell>
        </row>
        <row r="1162">
          <cell r="A1162">
            <v>44223</v>
          </cell>
          <cell r="H1162">
            <v>267.5</v>
          </cell>
          <cell r="L1162">
            <v>12.6586833</v>
          </cell>
        </row>
        <row r="1163">
          <cell r="A1163">
            <v>44221</v>
          </cell>
          <cell r="H1163">
            <v>279.14999999999998</v>
          </cell>
          <cell r="L1163">
            <v>16.434691300000001</v>
          </cell>
        </row>
        <row r="1164">
          <cell r="A1164">
            <v>44218</v>
          </cell>
          <cell r="H1164">
            <v>289.35000000000002</v>
          </cell>
          <cell r="L1164">
            <v>31.600860900000001</v>
          </cell>
        </row>
        <row r="1165">
          <cell r="A1165">
            <v>44217</v>
          </cell>
          <cell r="H1165">
            <v>290.60000000000002</v>
          </cell>
          <cell r="L1165">
            <v>28.361446300000001</v>
          </cell>
        </row>
        <row r="1166">
          <cell r="A1166">
            <v>44216</v>
          </cell>
          <cell r="H1166">
            <v>274.89999999999998</v>
          </cell>
          <cell r="L1166">
            <v>20.514515100000001</v>
          </cell>
        </row>
        <row r="1167">
          <cell r="A1167">
            <v>44215</v>
          </cell>
          <cell r="H1167">
            <v>258.64999999999998</v>
          </cell>
          <cell r="L1167">
            <v>13.686105899999999</v>
          </cell>
        </row>
        <row r="1168">
          <cell r="A1168">
            <v>44214</v>
          </cell>
          <cell r="H1168">
            <v>245.95</v>
          </cell>
          <cell r="L1168">
            <v>17.338322399999999</v>
          </cell>
        </row>
        <row r="1169">
          <cell r="A1169">
            <v>44211</v>
          </cell>
          <cell r="H1169">
            <v>260.3</v>
          </cell>
          <cell r="L1169">
            <v>25.0038029</v>
          </cell>
        </row>
        <row r="1170">
          <cell r="A1170">
            <v>44210</v>
          </cell>
          <cell r="H1170">
            <v>245.1</v>
          </cell>
          <cell r="L1170">
            <v>8.6819518999999996</v>
          </cell>
        </row>
        <row r="1171">
          <cell r="A1171">
            <v>44209</v>
          </cell>
          <cell r="H1171">
            <v>242.6</v>
          </cell>
          <cell r="L1171">
            <v>16.464938700000001</v>
          </cell>
        </row>
        <row r="1172">
          <cell r="A1172">
            <v>44208</v>
          </cell>
          <cell r="H1172">
            <v>237.8</v>
          </cell>
          <cell r="L1172">
            <v>39.057783899999997</v>
          </cell>
        </row>
        <row r="1173">
          <cell r="A1173">
            <v>44207</v>
          </cell>
          <cell r="H1173">
            <v>220.65</v>
          </cell>
          <cell r="L1173">
            <v>18.24831</v>
          </cell>
        </row>
        <row r="1174">
          <cell r="A1174">
            <v>44204</v>
          </cell>
          <cell r="H1174">
            <v>198.15</v>
          </cell>
          <cell r="L1174">
            <v>5.3991568000000001</v>
          </cell>
        </row>
        <row r="1175">
          <cell r="A1175">
            <v>44203</v>
          </cell>
          <cell r="H1175">
            <v>196.75</v>
          </cell>
          <cell r="L1175">
            <v>6.6024848</v>
          </cell>
        </row>
        <row r="1176">
          <cell r="A1176">
            <v>44202</v>
          </cell>
          <cell r="H1176">
            <v>195.4</v>
          </cell>
          <cell r="L1176">
            <v>7.5621947</v>
          </cell>
        </row>
        <row r="1177">
          <cell r="A1177">
            <v>44201</v>
          </cell>
          <cell r="H1177">
            <v>193.2</v>
          </cell>
          <cell r="L1177">
            <v>7.5752592999999999</v>
          </cell>
        </row>
        <row r="1178">
          <cell r="A1178">
            <v>44200</v>
          </cell>
          <cell r="H1178">
            <v>191.3</v>
          </cell>
          <cell r="L1178">
            <v>6.3980597000000001</v>
          </cell>
        </row>
        <row r="1179">
          <cell r="A1179">
            <v>44197</v>
          </cell>
          <cell r="H1179">
            <v>186.5</v>
          </cell>
          <cell r="L1179">
            <v>2.7334421</v>
          </cell>
        </row>
        <row r="1180">
          <cell r="A1180">
            <v>44196</v>
          </cell>
          <cell r="H1180">
            <v>183.85</v>
          </cell>
          <cell r="L1180">
            <v>4.897831</v>
          </cell>
        </row>
        <row r="1181">
          <cell r="A1181">
            <v>44195</v>
          </cell>
          <cell r="H1181">
            <v>184.15</v>
          </cell>
          <cell r="L1181">
            <v>3.8576158999999999</v>
          </cell>
        </row>
        <row r="1182">
          <cell r="A1182">
            <v>44194</v>
          </cell>
          <cell r="H1182">
            <v>183.45</v>
          </cell>
          <cell r="L1182">
            <v>7.1318085</v>
          </cell>
        </row>
        <row r="1183">
          <cell r="A1183">
            <v>44193</v>
          </cell>
          <cell r="H1183">
            <v>186.35</v>
          </cell>
          <cell r="L1183">
            <v>9.8012134999999994</v>
          </cell>
        </row>
        <row r="1184">
          <cell r="A1184">
            <v>44189</v>
          </cell>
          <cell r="H1184">
            <v>175.95</v>
          </cell>
          <cell r="L1184">
            <v>7.3831319000000004</v>
          </cell>
        </row>
        <row r="1185">
          <cell r="A1185">
            <v>44188</v>
          </cell>
          <cell r="H1185">
            <v>169.2</v>
          </cell>
          <cell r="L1185">
            <v>5.6930071</v>
          </cell>
        </row>
        <row r="1186">
          <cell r="A1186">
            <v>44187</v>
          </cell>
          <cell r="H1186">
            <v>164.95</v>
          </cell>
          <cell r="L1186">
            <v>11.000984600000001</v>
          </cell>
        </row>
        <row r="1187">
          <cell r="A1187">
            <v>44186</v>
          </cell>
          <cell r="H1187">
            <v>164.55</v>
          </cell>
          <cell r="L1187">
            <v>7.5582906999999997</v>
          </cell>
        </row>
        <row r="1188">
          <cell r="A1188">
            <v>44183</v>
          </cell>
          <cell r="H1188">
            <v>180.55</v>
          </cell>
          <cell r="L1188">
            <v>4.6065196999999998</v>
          </cell>
        </row>
        <row r="1189">
          <cell r="A1189">
            <v>44182</v>
          </cell>
          <cell r="H1189">
            <v>181.7</v>
          </cell>
          <cell r="L1189">
            <v>3.4101954000000001</v>
          </cell>
        </row>
        <row r="1190">
          <cell r="A1190">
            <v>44181</v>
          </cell>
          <cell r="H1190">
            <v>182.55</v>
          </cell>
          <cell r="L1190">
            <v>5.1259394</v>
          </cell>
        </row>
        <row r="1191">
          <cell r="A1191">
            <v>44180</v>
          </cell>
          <cell r="H1191">
            <v>178.9</v>
          </cell>
          <cell r="L1191">
            <v>4.1190341000000004</v>
          </cell>
        </row>
        <row r="1192">
          <cell r="A1192">
            <v>44179</v>
          </cell>
          <cell r="H1192">
            <v>177.65</v>
          </cell>
          <cell r="L1192">
            <v>3.3186273000000002</v>
          </cell>
        </row>
        <row r="1193">
          <cell r="A1193">
            <v>44176</v>
          </cell>
          <cell r="H1193">
            <v>178.85</v>
          </cell>
          <cell r="L1193">
            <v>4.3065541999999999</v>
          </cell>
        </row>
        <row r="1194">
          <cell r="A1194">
            <v>44175</v>
          </cell>
          <cell r="H1194">
            <v>177.6</v>
          </cell>
          <cell r="L1194">
            <v>3.8368777000000001</v>
          </cell>
        </row>
        <row r="1195">
          <cell r="A1195">
            <v>44174</v>
          </cell>
          <cell r="H1195">
            <v>182.7</v>
          </cell>
          <cell r="L1195">
            <v>4.0300535000000002</v>
          </cell>
        </row>
        <row r="1196">
          <cell r="A1196">
            <v>44173</v>
          </cell>
          <cell r="H1196">
            <v>181.8</v>
          </cell>
          <cell r="L1196">
            <v>4.2143391000000001</v>
          </cell>
        </row>
        <row r="1197">
          <cell r="A1197">
            <v>44172</v>
          </cell>
          <cell r="H1197">
            <v>183.55</v>
          </cell>
          <cell r="L1197">
            <v>2.9802472</v>
          </cell>
        </row>
        <row r="1198">
          <cell r="A1198">
            <v>44169</v>
          </cell>
          <cell r="H1198">
            <v>184.15</v>
          </cell>
          <cell r="L1198">
            <v>4.7995638999999999</v>
          </cell>
        </row>
        <row r="1199">
          <cell r="A1199">
            <v>44168</v>
          </cell>
          <cell r="H1199">
            <v>184.85</v>
          </cell>
          <cell r="L1199">
            <v>3.3332481</v>
          </cell>
        </row>
        <row r="1200">
          <cell r="A1200">
            <v>44167</v>
          </cell>
          <cell r="H1200">
            <v>183.6</v>
          </cell>
          <cell r="L1200">
            <v>8.8107889000000004</v>
          </cell>
        </row>
        <row r="1201">
          <cell r="A1201">
            <v>44166</v>
          </cell>
          <cell r="H1201">
            <v>179.75</v>
          </cell>
          <cell r="L1201">
            <v>4.8881249999999996</v>
          </cell>
        </row>
        <row r="1202">
          <cell r="A1202">
            <v>44162</v>
          </cell>
          <cell r="H1202">
            <v>180.35</v>
          </cell>
          <cell r="L1202">
            <v>12.592606200000001</v>
          </cell>
        </row>
        <row r="1203">
          <cell r="A1203">
            <v>44161</v>
          </cell>
          <cell r="H1203">
            <v>173.75</v>
          </cell>
          <cell r="L1203">
            <v>3.9094723999999998</v>
          </cell>
        </row>
        <row r="1204">
          <cell r="A1204">
            <v>44160</v>
          </cell>
          <cell r="H1204">
            <v>171.45</v>
          </cell>
          <cell r="L1204">
            <v>5.4366608000000003</v>
          </cell>
        </row>
        <row r="1205">
          <cell r="A1205">
            <v>44159</v>
          </cell>
          <cell r="H1205">
            <v>172.05</v>
          </cell>
          <cell r="L1205">
            <v>4.7695246999999998</v>
          </cell>
        </row>
        <row r="1206">
          <cell r="A1206">
            <v>44158</v>
          </cell>
          <cell r="H1206">
            <v>170.7</v>
          </cell>
          <cell r="L1206">
            <v>5.4566251000000001</v>
          </cell>
        </row>
        <row r="1207">
          <cell r="A1207">
            <v>44155</v>
          </cell>
          <cell r="H1207">
            <v>169.1</v>
          </cell>
          <cell r="L1207">
            <v>6.6935703000000002</v>
          </cell>
        </row>
        <row r="1208">
          <cell r="A1208">
            <v>44154</v>
          </cell>
          <cell r="H1208">
            <v>167.95</v>
          </cell>
          <cell r="L1208">
            <v>10.9449407</v>
          </cell>
        </row>
        <row r="1209">
          <cell r="A1209">
            <v>44153</v>
          </cell>
          <cell r="H1209">
            <v>173.5</v>
          </cell>
          <cell r="L1209">
            <v>17.1801183</v>
          </cell>
        </row>
        <row r="1210">
          <cell r="A1210">
            <v>44152</v>
          </cell>
          <cell r="H1210">
            <v>158</v>
          </cell>
          <cell r="L1210">
            <v>8.2644841000000007</v>
          </cell>
        </row>
        <row r="1211">
          <cell r="A1211">
            <v>44149</v>
          </cell>
          <cell r="H1211">
            <v>148.85</v>
          </cell>
          <cell r="L1211">
            <v>1.1749453000000001</v>
          </cell>
        </row>
        <row r="1212">
          <cell r="A1212">
            <v>44148</v>
          </cell>
          <cell r="H1212">
            <v>146.35</v>
          </cell>
          <cell r="L1212">
            <v>3.2566537000000002</v>
          </cell>
        </row>
        <row r="1213">
          <cell r="A1213">
            <v>44147</v>
          </cell>
          <cell r="H1213">
            <v>151.19999999999999</v>
          </cell>
          <cell r="L1213">
            <v>5.6145516999999998</v>
          </cell>
        </row>
        <row r="1214">
          <cell r="A1214">
            <v>44146</v>
          </cell>
          <cell r="H1214">
            <v>150.94999999999999</v>
          </cell>
          <cell r="L1214">
            <v>7.8583629000000004</v>
          </cell>
        </row>
        <row r="1215">
          <cell r="A1215">
            <v>44145</v>
          </cell>
          <cell r="H1215">
            <v>146</v>
          </cell>
          <cell r="L1215">
            <v>6.8794369</v>
          </cell>
        </row>
        <row r="1216">
          <cell r="A1216">
            <v>44144</v>
          </cell>
          <cell r="H1216">
            <v>141</v>
          </cell>
          <cell r="L1216">
            <v>4.0277459999999996</v>
          </cell>
        </row>
        <row r="1217">
          <cell r="A1217">
            <v>44141</v>
          </cell>
          <cell r="H1217">
            <v>139</v>
          </cell>
          <cell r="L1217">
            <v>6.7966815</v>
          </cell>
        </row>
        <row r="1218">
          <cell r="A1218">
            <v>44140</v>
          </cell>
          <cell r="H1218">
            <v>137.65</v>
          </cell>
          <cell r="L1218">
            <v>3.8928601999999999</v>
          </cell>
        </row>
        <row r="1219">
          <cell r="A1219">
            <v>44139</v>
          </cell>
          <cell r="H1219">
            <v>135.9</v>
          </cell>
          <cell r="L1219">
            <v>4.4675934000000002</v>
          </cell>
        </row>
        <row r="1220">
          <cell r="A1220">
            <v>44138</v>
          </cell>
          <cell r="H1220">
            <v>134.1</v>
          </cell>
          <cell r="L1220">
            <v>5.2071475999999999</v>
          </cell>
        </row>
        <row r="1221">
          <cell r="A1221">
            <v>44137</v>
          </cell>
          <cell r="H1221">
            <v>132.85</v>
          </cell>
          <cell r="L1221">
            <v>4.038869</v>
          </cell>
        </row>
        <row r="1222">
          <cell r="A1222">
            <v>44134</v>
          </cell>
          <cell r="H1222">
            <v>132.65</v>
          </cell>
          <cell r="L1222">
            <v>5.1128679000000004</v>
          </cell>
        </row>
        <row r="1223">
          <cell r="A1223">
            <v>44133</v>
          </cell>
          <cell r="H1223">
            <v>131.9</v>
          </cell>
          <cell r="L1223">
            <v>6.6634175000000004</v>
          </cell>
        </row>
        <row r="1224">
          <cell r="A1224">
            <v>44132</v>
          </cell>
          <cell r="H1224">
            <v>134.80000000000001</v>
          </cell>
          <cell r="L1224">
            <v>15.236186200000001</v>
          </cell>
        </row>
        <row r="1225">
          <cell r="A1225">
            <v>44131</v>
          </cell>
          <cell r="H1225">
            <v>135.65</v>
          </cell>
          <cell r="L1225">
            <v>5.6861313000000004</v>
          </cell>
        </row>
        <row r="1226">
          <cell r="A1226">
            <v>44130</v>
          </cell>
          <cell r="H1226">
            <v>133.69999999999999</v>
          </cell>
          <cell r="L1226">
            <v>8.8533180999999992</v>
          </cell>
        </row>
        <row r="1227">
          <cell r="A1227">
            <v>44127</v>
          </cell>
          <cell r="H1227">
            <v>137</v>
          </cell>
          <cell r="L1227">
            <v>6.8712844999999998</v>
          </cell>
        </row>
        <row r="1228">
          <cell r="A1228">
            <v>44126</v>
          </cell>
          <cell r="H1228">
            <v>133.5</v>
          </cell>
          <cell r="L1228">
            <v>4.8808807999999999</v>
          </cell>
        </row>
        <row r="1229">
          <cell r="A1229">
            <v>44125</v>
          </cell>
          <cell r="H1229">
            <v>130.25</v>
          </cell>
          <cell r="L1229">
            <v>3.925268</v>
          </cell>
        </row>
        <row r="1230">
          <cell r="A1230">
            <v>44124</v>
          </cell>
          <cell r="H1230">
            <v>129.65</v>
          </cell>
          <cell r="L1230">
            <v>2.7470024999999998</v>
          </cell>
        </row>
        <row r="1231">
          <cell r="A1231">
            <v>44123</v>
          </cell>
          <cell r="H1231">
            <v>128.25</v>
          </cell>
          <cell r="L1231">
            <v>3.3161413999999998</v>
          </cell>
        </row>
        <row r="1232">
          <cell r="A1232">
            <v>44120</v>
          </cell>
          <cell r="H1232">
            <v>127.75</v>
          </cell>
          <cell r="L1232">
            <v>6.2554211000000004</v>
          </cell>
        </row>
        <row r="1233">
          <cell r="A1233">
            <v>44119</v>
          </cell>
          <cell r="H1233">
            <v>126.95</v>
          </cell>
          <cell r="L1233">
            <v>6.400461</v>
          </cell>
        </row>
        <row r="1234">
          <cell r="A1234">
            <v>44118</v>
          </cell>
          <cell r="H1234">
            <v>130.69999999999999</v>
          </cell>
          <cell r="L1234">
            <v>4.5792723000000004</v>
          </cell>
        </row>
        <row r="1235">
          <cell r="A1235">
            <v>44117</v>
          </cell>
          <cell r="H1235">
            <v>134.1</v>
          </cell>
          <cell r="L1235">
            <v>3.8973857000000001</v>
          </cell>
        </row>
        <row r="1236">
          <cell r="A1236">
            <v>44116</v>
          </cell>
          <cell r="H1236">
            <v>135.9</v>
          </cell>
          <cell r="L1236">
            <v>3.9279464000000002</v>
          </cell>
        </row>
        <row r="1237">
          <cell r="A1237">
            <v>44113</v>
          </cell>
          <cell r="H1237">
            <v>138.44999999999999</v>
          </cell>
          <cell r="L1237">
            <v>3.7097517</v>
          </cell>
        </row>
        <row r="1238">
          <cell r="A1238">
            <v>44112</v>
          </cell>
          <cell r="H1238">
            <v>140.94999999999999</v>
          </cell>
          <cell r="L1238">
            <v>4.0943141000000001</v>
          </cell>
        </row>
        <row r="1239">
          <cell r="A1239">
            <v>44111</v>
          </cell>
          <cell r="H1239">
            <v>141</v>
          </cell>
          <cell r="L1239">
            <v>6.8274103000000004</v>
          </cell>
        </row>
        <row r="1240">
          <cell r="A1240">
            <v>44110</v>
          </cell>
          <cell r="H1240">
            <v>144.75</v>
          </cell>
          <cell r="L1240">
            <v>16.204723999999999</v>
          </cell>
        </row>
        <row r="1241">
          <cell r="A1241">
            <v>44109</v>
          </cell>
          <cell r="H1241">
            <v>133.9</v>
          </cell>
          <cell r="L1241">
            <v>5.5268395000000003</v>
          </cell>
        </row>
        <row r="1242">
          <cell r="A1242">
            <v>44105</v>
          </cell>
          <cell r="H1242">
            <v>133.5</v>
          </cell>
          <cell r="L1242">
            <v>4.0491786999999997</v>
          </cell>
        </row>
        <row r="1243">
          <cell r="A1243">
            <v>44104</v>
          </cell>
          <cell r="H1243">
            <v>133.30000000000001</v>
          </cell>
          <cell r="L1243">
            <v>4.8859151000000001</v>
          </cell>
        </row>
        <row r="1244">
          <cell r="A1244">
            <v>44103</v>
          </cell>
          <cell r="H1244">
            <v>131.69999999999999</v>
          </cell>
          <cell r="L1244">
            <v>6.3367335000000002</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nnual" displayName="Annual" ref="A3:N19" headerRowCount="0" totalsRowShown="0" headerRowDxfId="30">
  <tableColumns count="14">
    <tableColumn id="1" xr3:uid="{00000000-0010-0000-0000-000001000000}" name="Column1" headerRowDxfId="29" dataDxfId="28"/>
    <tableColumn id="2" xr3:uid="{00000000-0010-0000-0000-000002000000}" name="Column2" headerRowDxfId="27"/>
    <tableColumn id="3" xr3:uid="{00000000-0010-0000-0000-000003000000}" name="Column3" headerRowDxfId="26"/>
    <tableColumn id="4" xr3:uid="{00000000-0010-0000-0000-000004000000}" name="Column4" headerRowDxfId="25"/>
    <tableColumn id="5" xr3:uid="{00000000-0010-0000-0000-000005000000}" name="Column5" headerRowDxfId="24"/>
    <tableColumn id="6" xr3:uid="{00000000-0010-0000-0000-000006000000}" name="Column6" headerRowDxfId="23"/>
    <tableColumn id="7" xr3:uid="{00000000-0010-0000-0000-000007000000}" name="Column7" headerRowDxfId="22"/>
    <tableColumn id="8" xr3:uid="{00000000-0010-0000-0000-000008000000}" name="Column8" headerRowDxfId="21"/>
    <tableColumn id="9" xr3:uid="{00000000-0010-0000-0000-000009000000}" name="Column9" headerRowDxfId="20"/>
    <tableColumn id="10" xr3:uid="{00000000-0010-0000-0000-00000A000000}" name="Column10" headerRowDxfId="19"/>
    <tableColumn id="11" xr3:uid="{00000000-0010-0000-0000-00000B000000}" name="Column11" headerRowDxfId="18"/>
    <tableColumn id="12" xr3:uid="{00000000-0010-0000-0000-00000C000000}" name="Column12" headerRowDxfId="17"/>
    <tableColumn id="13" xr3:uid="{00000000-0010-0000-0000-00000D000000}" name="Column13" headerRowDxfId="16" dataDxfId="15"/>
    <tableColumn id="14" xr3:uid="{00000000-0010-0000-0000-00000E000000}" name="Column14" headerRowDxfId="14" dataDxfId="13"/>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Quarters" displayName="Quarters" ref="A3:K14" headerRowCount="0" totalsRowShown="0" headerRowDxfId="12">
  <tableColumns count="11">
    <tableColumn id="1" xr3:uid="{00000000-0010-0000-0100-000001000000}" name="Column1" headerRowDxfId="11"/>
    <tableColumn id="2" xr3:uid="{00000000-0010-0000-0100-000002000000}" name="Column2" headerRowDxfId="10"/>
    <tableColumn id="3" xr3:uid="{00000000-0010-0000-0100-000003000000}" name="Column3" headerRowDxfId="9"/>
    <tableColumn id="4" xr3:uid="{00000000-0010-0000-0100-000004000000}" name="Column4" headerRowDxfId="8"/>
    <tableColumn id="5" xr3:uid="{00000000-0010-0000-0100-000005000000}" name="Column5" headerRowDxfId="7"/>
    <tableColumn id="6" xr3:uid="{00000000-0010-0000-0100-000006000000}" name="Column6" headerRowDxfId="6"/>
    <tableColumn id="7" xr3:uid="{00000000-0010-0000-0100-000007000000}" name="Column7" headerRowDxfId="5"/>
    <tableColumn id="8" xr3:uid="{00000000-0010-0000-0100-000008000000}" name="Column8" headerRowDxfId="4"/>
    <tableColumn id="9" xr3:uid="{00000000-0010-0000-0100-000009000000}" name="Column9" headerRowDxfId="3"/>
    <tableColumn id="10" xr3:uid="{00000000-0010-0000-0100-00000A000000}" name="Column10" headerRowDxfId="2"/>
    <tableColumn id="11" xr3:uid="{00000000-0010-0000-0100-00000B000000}" name="Column11" headerRowDxfId="1"/>
  </tableColumns>
  <tableStyleInfo name="TableStyleLight1" showFirstColumn="0" showLastColumn="0" showRowStripes="0"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Concourse">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www.screener.i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screener.in/excel/"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4.bin"/><Relationship Id="rId1" Type="http://schemas.openxmlformats.org/officeDocument/2006/relationships/hyperlink" Target="http://www.screener.i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screener.i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screener.in/"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screener.in/excel/"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N45"/>
  <sheetViews>
    <sheetView zoomScale="120" zoomScaleNormal="120" zoomScaleSheetLayoutView="100" zoomScalePageLayoutView="120" workbookViewId="0">
      <pane xSplit="1" ySplit="4" topLeftCell="B35" activePane="bottomRight" state="frozen"/>
      <selection activeCell="I2" sqref="I2"/>
      <selection pane="topRight" activeCell="I2" sqref="I2"/>
      <selection pane="bottomLeft" activeCell="I2" sqref="I2"/>
      <selection pane="bottomRight" activeCell="B45" sqref="B45:K45"/>
    </sheetView>
  </sheetViews>
  <sheetFormatPr defaultColWidth="8.77734375" defaultRowHeight="14.4"/>
  <cols>
    <col min="1" max="1" width="20.6640625" customWidth="1"/>
    <col min="2" max="6" width="13.44140625" customWidth="1"/>
    <col min="7" max="7" width="14.77734375" bestFit="1" customWidth="1"/>
    <col min="8" max="11" width="13.44140625" customWidth="1"/>
    <col min="12" max="12" width="13.33203125" customWidth="1"/>
    <col min="13" max="14" width="12.109375" customWidth="1"/>
  </cols>
  <sheetData>
    <row r="1" spans="1:14" s="2" customFormat="1">
      <c r="A1" s="2" t="str">
        <f>'Data Sheet'!B1</f>
        <v>TATA MOTORS LTD</v>
      </c>
      <c r="H1" t="str">
        <f>UPDATE</f>
        <v/>
      </c>
      <c r="J1" s="3"/>
      <c r="K1" s="3"/>
      <c r="M1" s="2" t="s">
        <v>1</v>
      </c>
    </row>
    <row r="3" spans="1:14" s="2" customFormat="1">
      <c r="A3" s="11" t="s">
        <v>2</v>
      </c>
      <c r="B3" s="12">
        <f>'Data Sheet'!B16</f>
        <v>42460</v>
      </c>
      <c r="C3" s="12">
        <f>'Data Sheet'!C16</f>
        <v>42825</v>
      </c>
      <c r="D3" s="12">
        <f>'Data Sheet'!D16</f>
        <v>43190</v>
      </c>
      <c r="E3" s="12">
        <f>'Data Sheet'!E16</f>
        <v>43555</v>
      </c>
      <c r="F3" s="12">
        <f>'Data Sheet'!F16</f>
        <v>43921</v>
      </c>
      <c r="G3" s="12">
        <f>'Data Sheet'!G16</f>
        <v>44286</v>
      </c>
      <c r="H3" s="12">
        <f>'Data Sheet'!H16</f>
        <v>44651</v>
      </c>
      <c r="I3" s="12">
        <f>'Data Sheet'!I16</f>
        <v>45016</v>
      </c>
      <c r="J3" s="12">
        <f>'Data Sheet'!J16</f>
        <v>45382</v>
      </c>
      <c r="K3" s="12">
        <f>'Data Sheet'!K16</f>
        <v>45747</v>
      </c>
      <c r="L3" s="13" t="s">
        <v>3</v>
      </c>
      <c r="M3" s="13" t="s">
        <v>4</v>
      </c>
      <c r="N3" s="13" t="s">
        <v>5</v>
      </c>
    </row>
    <row r="4" spans="1:14" s="2" customFormat="1">
      <c r="A4" s="2" t="s">
        <v>6</v>
      </c>
      <c r="B4" s="1">
        <f>'Data Sheet'!B17</f>
        <v>273045.59999999998</v>
      </c>
      <c r="C4" s="1">
        <f>'Data Sheet'!C17</f>
        <v>269692.51</v>
      </c>
      <c r="D4" s="1">
        <f>'Data Sheet'!D17</f>
        <v>291550.48</v>
      </c>
      <c r="E4" s="1">
        <f>'Data Sheet'!E17</f>
        <v>301938.40000000002</v>
      </c>
      <c r="F4" s="1">
        <f>'Data Sheet'!F17</f>
        <v>261067.97</v>
      </c>
      <c r="G4" s="1">
        <f>'Data Sheet'!G17</f>
        <v>249794.75</v>
      </c>
      <c r="H4" s="1">
        <f>'Data Sheet'!H17</f>
        <v>278453.62</v>
      </c>
      <c r="I4" s="1">
        <f>'Data Sheet'!I17</f>
        <v>345966.97</v>
      </c>
      <c r="J4" s="1">
        <f>'Data Sheet'!J17</f>
        <v>434016</v>
      </c>
      <c r="K4" s="1">
        <f>'Data Sheet'!K17</f>
        <v>439695</v>
      </c>
      <c r="L4" s="1">
        <f>SUM(Quarters!H4:K4)</f>
        <v>437968</v>
      </c>
      <c r="M4" s="1">
        <f>$K4+M23*K4</f>
        <v>512017.03850373905</v>
      </c>
      <c r="N4" s="1">
        <f>$K4+N23*L4</f>
        <v>445425.71101526212</v>
      </c>
    </row>
    <row r="5" spans="1:14">
      <c r="A5" t="s">
        <v>7</v>
      </c>
      <c r="B5" s="6">
        <f>SUM('Data Sheet'!B18,'Data Sheet'!B20:B24, -1*'Data Sheet'!B19)</f>
        <v>234650.35</v>
      </c>
      <c r="C5" s="6">
        <f>SUM('Data Sheet'!C18,'Data Sheet'!C20:C24, -1*'Data Sheet'!C19)</f>
        <v>240103.81999999998</v>
      </c>
      <c r="D5" s="6">
        <f>SUM('Data Sheet'!D18,'Data Sheet'!D20:D24, -1*'Data Sheet'!D19)</f>
        <v>260092.80000000002</v>
      </c>
      <c r="E5" s="6">
        <f>SUM('Data Sheet'!E18,'Data Sheet'!E20:E24, -1*'Data Sheet'!E19)</f>
        <v>277274.07</v>
      </c>
      <c r="F5" s="6">
        <f>SUM('Data Sheet'!F18,'Data Sheet'!F20:F24, -1*'Data Sheet'!F19)</f>
        <v>243080.90000000005</v>
      </c>
      <c r="G5" s="6">
        <f>SUM('Data Sheet'!G18,'Data Sheet'!G20:G24, -1*'Data Sheet'!G19)</f>
        <v>217507.32</v>
      </c>
      <c r="H5" s="6">
        <f>SUM('Data Sheet'!H18,'Data Sheet'!H20:H24, -1*'Data Sheet'!H19)</f>
        <v>253733.52999999997</v>
      </c>
      <c r="I5" s="6">
        <f>SUM('Data Sheet'!I18,'Data Sheet'!I20:I24, -1*'Data Sheet'!I19)</f>
        <v>314151.17000000004</v>
      </c>
      <c r="J5" s="6">
        <f>SUM('Data Sheet'!J18,'Data Sheet'!J20:J24, -1*'Data Sheet'!J19)</f>
        <v>376192</v>
      </c>
      <c r="K5" s="6">
        <f>SUM('Data Sheet'!K18,'Data Sheet'!K20:K24, -1*'Data Sheet'!K19)</f>
        <v>384479</v>
      </c>
      <c r="L5" s="6">
        <f>SUM(Quarters!H5:K5)</f>
        <v>386344</v>
      </c>
      <c r="M5" s="6">
        <f t="shared" ref="M5:N5" si="0">M4-M6</f>
        <v>451207.02180228964</v>
      </c>
      <c r="N5" s="6">
        <f t="shared" si="0"/>
        <v>398296.19376951864</v>
      </c>
    </row>
    <row r="6" spans="1:14" s="2" customFormat="1">
      <c r="A6" s="2" t="s">
        <v>8</v>
      </c>
      <c r="B6" s="1">
        <f>B4-B5</f>
        <v>38395.249999999971</v>
      </c>
      <c r="C6" s="1">
        <f t="shared" ref="C6:K6" si="1">C4-C5</f>
        <v>29588.690000000031</v>
      </c>
      <c r="D6" s="1">
        <f t="shared" si="1"/>
        <v>31457.679999999964</v>
      </c>
      <c r="E6" s="1">
        <f t="shared" si="1"/>
        <v>24664.330000000016</v>
      </c>
      <c r="F6" s="1">
        <f t="shared" si="1"/>
        <v>17987.069999999949</v>
      </c>
      <c r="G6" s="1">
        <f t="shared" si="1"/>
        <v>32287.429999999993</v>
      </c>
      <c r="H6" s="1">
        <f t="shared" si="1"/>
        <v>24720.090000000026</v>
      </c>
      <c r="I6" s="1">
        <f t="shared" si="1"/>
        <v>31815.79999999993</v>
      </c>
      <c r="J6" s="1">
        <f t="shared" si="1"/>
        <v>57824</v>
      </c>
      <c r="K6" s="1">
        <f t="shared" si="1"/>
        <v>55216</v>
      </c>
      <c r="L6" s="1">
        <f>SUM(Quarters!H6:K6)</f>
        <v>51624</v>
      </c>
      <c r="M6" s="1">
        <f>M4*M24</f>
        <v>60810.016701449393</v>
      </c>
      <c r="N6" s="1">
        <f>N4*N24</f>
        <v>47129.517245743475</v>
      </c>
    </row>
    <row r="7" spans="1:14">
      <c r="A7" t="s">
        <v>9</v>
      </c>
      <c r="B7" s="6">
        <f>'Data Sheet'!B25</f>
        <v>-2669.62</v>
      </c>
      <c r="C7" s="6">
        <f>'Data Sheet'!C25</f>
        <v>1869.1</v>
      </c>
      <c r="D7" s="6">
        <f>'Data Sheet'!D25</f>
        <v>5932.73</v>
      </c>
      <c r="E7" s="6">
        <f>'Data Sheet'!E25</f>
        <v>-26686.25</v>
      </c>
      <c r="F7" s="6">
        <f>'Data Sheet'!F25</f>
        <v>101.71</v>
      </c>
      <c r="G7" s="6">
        <f>'Data Sheet'!G25</f>
        <v>-11117.83</v>
      </c>
      <c r="H7" s="6">
        <f>'Data Sheet'!H25</f>
        <v>2424.0500000000002</v>
      </c>
      <c r="I7" s="6">
        <f>'Data Sheet'!I25</f>
        <v>6663.97</v>
      </c>
      <c r="J7" s="6">
        <f>'Data Sheet'!J25</f>
        <v>4792</v>
      </c>
      <c r="K7" s="6">
        <f>'Data Sheet'!K25</f>
        <v>11774</v>
      </c>
      <c r="L7" s="6">
        <f>SUM(Quarters!H7:K7)</f>
        <v>5999</v>
      </c>
      <c r="M7" s="6">
        <v>0</v>
      </c>
      <c r="N7" s="6">
        <v>0</v>
      </c>
    </row>
    <row r="8" spans="1:14">
      <c r="A8" t="s">
        <v>10</v>
      </c>
      <c r="B8" s="6">
        <f>'Data Sheet'!B26</f>
        <v>16710.78</v>
      </c>
      <c r="C8" s="6">
        <f>'Data Sheet'!C26</f>
        <v>17904.990000000002</v>
      </c>
      <c r="D8" s="6">
        <f>'Data Sheet'!D26</f>
        <v>21553.59</v>
      </c>
      <c r="E8" s="6">
        <f>'Data Sheet'!E26</f>
        <v>23590.63</v>
      </c>
      <c r="F8" s="6">
        <f>'Data Sheet'!F26</f>
        <v>21425.43</v>
      </c>
      <c r="G8" s="6">
        <f>'Data Sheet'!G26</f>
        <v>23546.71</v>
      </c>
      <c r="H8" s="6">
        <f>'Data Sheet'!H26</f>
        <v>24835.69</v>
      </c>
      <c r="I8" s="6">
        <f>'Data Sheet'!I26</f>
        <v>24860.36</v>
      </c>
      <c r="J8" s="6">
        <f>'Data Sheet'!J26</f>
        <v>27239</v>
      </c>
      <c r="K8" s="6">
        <f>'Data Sheet'!K26</f>
        <v>23256</v>
      </c>
      <c r="L8" s="6">
        <f>SUM(Quarters!H8:K8)</f>
        <v>22019</v>
      </c>
      <c r="M8" s="6">
        <f>+$L8</f>
        <v>22019</v>
      </c>
      <c r="N8" s="6">
        <f>+$L8</f>
        <v>22019</v>
      </c>
    </row>
    <row r="9" spans="1:14">
      <c r="A9" t="s">
        <v>11</v>
      </c>
      <c r="B9" s="6">
        <f>'Data Sheet'!B27</f>
        <v>4889.08</v>
      </c>
      <c r="C9" s="6">
        <f>'Data Sheet'!C27</f>
        <v>4238.01</v>
      </c>
      <c r="D9" s="6">
        <f>'Data Sheet'!D27</f>
        <v>4681.79</v>
      </c>
      <c r="E9" s="6">
        <f>'Data Sheet'!E27</f>
        <v>5758.6</v>
      </c>
      <c r="F9" s="6">
        <f>'Data Sheet'!F27</f>
        <v>7243.33</v>
      </c>
      <c r="G9" s="6">
        <f>'Data Sheet'!G27</f>
        <v>8097.17</v>
      </c>
      <c r="H9" s="6">
        <f>'Data Sheet'!H27</f>
        <v>9311.86</v>
      </c>
      <c r="I9" s="6">
        <f>'Data Sheet'!I27</f>
        <v>10225.48</v>
      </c>
      <c r="J9" s="6">
        <f>'Data Sheet'!J27</f>
        <v>7594</v>
      </c>
      <c r="K9" s="6">
        <f>'Data Sheet'!K27</f>
        <v>5083</v>
      </c>
      <c r="L9" s="6">
        <f>SUM(Quarters!H9:K9)</f>
        <v>5167</v>
      </c>
      <c r="M9" s="6">
        <f>+$L9</f>
        <v>5167</v>
      </c>
      <c r="N9" s="6">
        <f>+$L9</f>
        <v>5167</v>
      </c>
    </row>
    <row r="10" spans="1:14">
      <c r="A10" t="s">
        <v>12</v>
      </c>
      <c r="B10" s="6">
        <f>'Data Sheet'!B28</f>
        <v>14125.77</v>
      </c>
      <c r="C10" s="6">
        <f>'Data Sheet'!C28</f>
        <v>9314.7900000000009</v>
      </c>
      <c r="D10" s="6">
        <f>'Data Sheet'!D28</f>
        <v>11155.03</v>
      </c>
      <c r="E10" s="6">
        <f>'Data Sheet'!E28</f>
        <v>-31371.15</v>
      </c>
      <c r="F10" s="6">
        <f>'Data Sheet'!F28</f>
        <v>-10579.98</v>
      </c>
      <c r="G10" s="6">
        <f>'Data Sheet'!G28</f>
        <v>-10474.280000000001</v>
      </c>
      <c r="H10" s="6">
        <f>'Data Sheet'!H28</f>
        <v>-7003.41</v>
      </c>
      <c r="I10" s="6">
        <f>'Data Sheet'!I28</f>
        <v>3393.93</v>
      </c>
      <c r="J10" s="6">
        <f>'Data Sheet'!J28</f>
        <v>27783</v>
      </c>
      <c r="K10" s="6">
        <f>'Data Sheet'!K28</f>
        <v>38651</v>
      </c>
      <c r="L10" s="6">
        <f>SUM(Quarters!H10:K10)</f>
        <v>30437</v>
      </c>
      <c r="M10" s="6">
        <f>M6+M7-SUM(M8:M9)</f>
        <v>33624.016701449393</v>
      </c>
      <c r="N10" s="6">
        <f>N6+N7-SUM(N8:N9)</f>
        <v>19943.517245743475</v>
      </c>
    </row>
    <row r="11" spans="1:14">
      <c r="A11" t="s">
        <v>13</v>
      </c>
      <c r="B11" s="6">
        <f>'Data Sheet'!B29</f>
        <v>3025.05</v>
      </c>
      <c r="C11" s="6">
        <f>'Data Sheet'!C29</f>
        <v>3251.23</v>
      </c>
      <c r="D11" s="6">
        <f>'Data Sheet'!D29</f>
        <v>4341.93</v>
      </c>
      <c r="E11" s="6">
        <f>'Data Sheet'!E29</f>
        <v>-2437.4499999999998</v>
      </c>
      <c r="F11" s="6">
        <f>'Data Sheet'!F29</f>
        <v>395.25</v>
      </c>
      <c r="G11" s="6">
        <f>'Data Sheet'!G29</f>
        <v>2541.86</v>
      </c>
      <c r="H11" s="6">
        <f>'Data Sheet'!H29</f>
        <v>4231.29</v>
      </c>
      <c r="I11" s="6">
        <f>'Data Sheet'!I29</f>
        <v>704.06</v>
      </c>
      <c r="J11" s="6">
        <f>'Data Sheet'!J29</f>
        <v>-4024</v>
      </c>
      <c r="K11" s="6">
        <f>'Data Sheet'!K29</f>
        <v>10502</v>
      </c>
      <c r="L11" s="6">
        <f>SUM(Quarters!H11:K11)</f>
        <v>8943</v>
      </c>
      <c r="M11" s="7">
        <f>IF($L10&gt;0,$L11/$L10,0)</f>
        <v>0.29382002168413446</v>
      </c>
      <c r="N11" s="7">
        <f>IF($L10&gt;0,$L11/$L10,0)</f>
        <v>0.29382002168413446</v>
      </c>
    </row>
    <row r="12" spans="1:14" s="2" customFormat="1">
      <c r="A12" s="2" t="s">
        <v>14</v>
      </c>
      <c r="B12" s="1">
        <f>'Data Sheet'!B30</f>
        <v>11579.31</v>
      </c>
      <c r="C12" s="1">
        <f>'Data Sheet'!C30</f>
        <v>7454.36</v>
      </c>
      <c r="D12" s="1">
        <f>'Data Sheet'!D30</f>
        <v>8988.91</v>
      </c>
      <c r="E12" s="1">
        <f>'Data Sheet'!E30</f>
        <v>-28826.23</v>
      </c>
      <c r="F12" s="1">
        <f>'Data Sheet'!F30</f>
        <v>-12070.85</v>
      </c>
      <c r="G12" s="1">
        <f>'Data Sheet'!G30</f>
        <v>-13451.39</v>
      </c>
      <c r="H12" s="1">
        <f>'Data Sheet'!H30</f>
        <v>-11441.47</v>
      </c>
      <c r="I12" s="1">
        <f>'Data Sheet'!I30</f>
        <v>2414.29</v>
      </c>
      <c r="J12" s="1">
        <f>'Data Sheet'!J30</f>
        <v>31399</v>
      </c>
      <c r="K12" s="1">
        <f>'Data Sheet'!K30</f>
        <v>27830</v>
      </c>
      <c r="L12" s="1">
        <f>SUM(Quarters!H12:K12)</f>
        <v>21143</v>
      </c>
      <c r="M12" s="1">
        <f>M10-M11*M10</f>
        <v>23744.607385121832</v>
      </c>
      <c r="N12" s="1">
        <f>N10-N11*N10</f>
        <v>14083.712576141217</v>
      </c>
    </row>
    <row r="13" spans="1:14">
      <c r="A13" t="s">
        <v>57</v>
      </c>
      <c r="B13" s="6">
        <f>IF('Data Sheet'!B93&gt;0,B12/'Data Sheet'!B93,0)</f>
        <v>40.105673316708227</v>
      </c>
      <c r="C13" s="6">
        <f>IF('Data Sheet'!C93&gt;0,C12/'Data Sheet'!C93,0)</f>
        <v>25.817753610639695</v>
      </c>
      <c r="D13" s="6">
        <f>IF('Data Sheet'!D93&gt;0,D12/'Data Sheet'!D93,0)</f>
        <v>31.132580611644094</v>
      </c>
      <c r="E13" s="6">
        <f>IF('Data Sheet'!E93&gt;0,E12/'Data Sheet'!E93,0)</f>
        <v>-99.838014754268684</v>
      </c>
      <c r="F13" s="6">
        <f>IF('Data Sheet'!F93&gt;0,F12/'Data Sheet'!F93,0)</f>
        <v>-39.076885723535128</v>
      </c>
      <c r="G13" s="6">
        <f>IF('Data Sheet'!G93&gt;0,G12/'Data Sheet'!G93,0)</f>
        <v>-40.512574164985097</v>
      </c>
      <c r="H13" s="6">
        <f>IF('Data Sheet'!H93&gt;0,H12/'Data Sheet'!H93,0)</f>
        <v>-34.454994428885477</v>
      </c>
      <c r="I13" s="6">
        <f>IF('Data Sheet'!I93&gt;0,I12/'Data Sheet'!I93,0)</f>
        <v>7.2691114924878812</v>
      </c>
      <c r="J13" s="6">
        <f>IF('Data Sheet'!J93&gt;0,J12/'Data Sheet'!J93,0)</f>
        <v>94.470018353040288</v>
      </c>
      <c r="K13" s="6">
        <f>IF('Data Sheet'!K93&gt;0,K12/'Data Sheet'!K93,0)</f>
        <v>75.598294080895343</v>
      </c>
      <c r="L13" s="6">
        <f>IF('Data Sheet'!$B6&gt;0,'Profit &amp; Loss'!L12/'Data Sheet'!$B6,0)</f>
        <v>57.422340267836439</v>
      </c>
      <c r="M13" s="6">
        <f>IF('Data Sheet'!$B6&gt;0,'Profit &amp; Loss'!M12/'Data Sheet'!$B6,0)</f>
        <v>64.488053956139041</v>
      </c>
      <c r="N13" s="6">
        <f>IF('Data Sheet'!$B6&gt;0,'Profit &amp; Loss'!N12/'Data Sheet'!$B6,0)</f>
        <v>38.2499993275121</v>
      </c>
    </row>
    <row r="14" spans="1:14">
      <c r="A14" t="s">
        <v>16</v>
      </c>
      <c r="B14" s="6">
        <f>IF(B15&gt;0,B15/B13,"")</f>
        <v>9.6395339618681959</v>
      </c>
      <c r="C14" s="6">
        <f t="shared" ref="C14:K14" si="2">IF(C15&gt;0,C15/C13,"")</f>
        <v>18.043785180753279</v>
      </c>
      <c r="D14" s="6">
        <f t="shared" si="2"/>
        <v>10.4986478338308</v>
      </c>
      <c r="E14" s="6">
        <f t="shared" si="2"/>
        <v>-1.7453271725092045</v>
      </c>
      <c r="F14" s="6">
        <f t="shared" si="2"/>
        <v>-1.8182103994333454</v>
      </c>
      <c r="G14" s="6">
        <f t="shared" si="2"/>
        <v>-7.4495389695786081</v>
      </c>
      <c r="H14" s="6">
        <f t="shared" si="2"/>
        <v>-12.588886087189845</v>
      </c>
      <c r="I14" s="6">
        <f t="shared" si="2"/>
        <v>57.88878055246056</v>
      </c>
      <c r="J14" s="6">
        <f t="shared" si="2"/>
        <v>10.509154304277205</v>
      </c>
      <c r="K14" s="6">
        <f t="shared" si="2"/>
        <v>8.9214976104922741</v>
      </c>
      <c r="L14" s="6">
        <f t="shared" ref="L14" si="3">IF(L13&gt;0,L15/L13,0)</f>
        <v>12.405450503712812</v>
      </c>
      <c r="M14" s="6">
        <f>M25</f>
        <v>22.431220742735711</v>
      </c>
      <c r="N14" s="6">
        <f>N25</f>
        <v>12.405450503712812</v>
      </c>
    </row>
    <row r="15" spans="1:14" s="2" customFormat="1">
      <c r="A15" s="2" t="s">
        <v>58</v>
      </c>
      <c r="B15" s="1">
        <f>'Data Sheet'!B90</f>
        <v>386.6</v>
      </c>
      <c r="C15" s="1">
        <f>'Data Sheet'!C90</f>
        <v>465.85</v>
      </c>
      <c r="D15" s="1">
        <f>'Data Sheet'!D90</f>
        <v>326.85000000000002</v>
      </c>
      <c r="E15" s="1">
        <f>'Data Sheet'!E90</f>
        <v>174.25</v>
      </c>
      <c r="F15" s="1">
        <f>'Data Sheet'!F90</f>
        <v>71.05</v>
      </c>
      <c r="G15" s="1">
        <f>'Data Sheet'!G90</f>
        <v>301.8</v>
      </c>
      <c r="H15" s="1">
        <f>'Data Sheet'!H90</f>
        <v>433.75</v>
      </c>
      <c r="I15" s="1">
        <f>'Data Sheet'!I90</f>
        <v>420.8</v>
      </c>
      <c r="J15" s="1">
        <f>'Data Sheet'!J90</f>
        <v>992.8</v>
      </c>
      <c r="K15" s="1">
        <f>'Data Sheet'!K90</f>
        <v>674.45</v>
      </c>
      <c r="L15" s="1">
        <f>'Data Sheet'!B8</f>
        <v>712.35</v>
      </c>
      <c r="M15" s="8">
        <f>M13*M14</f>
        <v>1446.5457735596058</v>
      </c>
      <c r="N15" s="9">
        <f>N13*N14</f>
        <v>474.5084734244997</v>
      </c>
    </row>
    <row r="17" spans="1:14" s="2" customFormat="1">
      <c r="A17" s="2" t="s">
        <v>15</v>
      </c>
    </row>
    <row r="18" spans="1:14">
      <c r="A18" t="s">
        <v>17</v>
      </c>
      <c r="B18" s="5">
        <f>IF('Data Sheet'!B30&gt;0, 'Data Sheet'!B31/'Data Sheet'!B30, 0)</f>
        <v>5.8656344808110331E-3</v>
      </c>
      <c r="C18" s="5">
        <f>IF('Data Sheet'!C30&gt;0, 'Data Sheet'!C31/'Data Sheet'!C30, 0)</f>
        <v>0</v>
      </c>
      <c r="D18" s="5">
        <f>IF('Data Sheet'!D30&gt;0, 'Data Sheet'!D31/'Data Sheet'!D30, 0)</f>
        <v>0</v>
      </c>
      <c r="E18" s="5">
        <f>IF('Data Sheet'!E30&gt;0, 'Data Sheet'!E31/'Data Sheet'!E30, 0)</f>
        <v>0</v>
      </c>
      <c r="F18" s="5">
        <f>IF('Data Sheet'!F30&gt;0, 'Data Sheet'!F31/'Data Sheet'!F30, 0)</f>
        <v>0</v>
      </c>
      <c r="G18" s="5">
        <f>IF('Data Sheet'!G30&gt;0, 'Data Sheet'!G31/'Data Sheet'!G30, 0)</f>
        <v>0</v>
      </c>
      <c r="H18" s="5">
        <f>IF('Data Sheet'!H30&gt;0, 'Data Sheet'!H31/'Data Sheet'!H30, 0)</f>
        <v>0</v>
      </c>
      <c r="I18" s="5">
        <f>IF('Data Sheet'!I30&gt;0, 'Data Sheet'!I31/'Data Sheet'!I30, 0)</f>
        <v>0.31728582730326516</v>
      </c>
      <c r="J18" s="5">
        <f>IF('Data Sheet'!J30&gt;0, 'Data Sheet'!J31/'Data Sheet'!J30, 0)</f>
        <v>7.3282588617471889E-2</v>
      </c>
      <c r="K18" s="5">
        <f>IF('Data Sheet'!K30&gt;0, 'Data Sheet'!K31/'Data Sheet'!K30, 0)</f>
        <v>7.9338842975206617E-2</v>
      </c>
    </row>
    <row r="19" spans="1:14">
      <c r="A19" t="s">
        <v>18</v>
      </c>
      <c r="B19" s="5">
        <f t="shared" ref="B19:L19" si="4">IF(B6&gt;0,B6/B4,0)</f>
        <v>0.14061845347443788</v>
      </c>
      <c r="C19" s="5">
        <f t="shared" ref="C19:K19" si="5">IF(C6&gt;0,C6/C4,0)</f>
        <v>0.10971268723777323</v>
      </c>
      <c r="D19" s="5">
        <f t="shared" si="5"/>
        <v>0.10789788444182964</v>
      </c>
      <c r="E19" s="5">
        <f t="shared" si="5"/>
        <v>8.1686628795807403E-2</v>
      </c>
      <c r="F19" s="5">
        <f t="shared" si="5"/>
        <v>6.8898034485042142E-2</v>
      </c>
      <c r="G19" s="5">
        <f t="shared" si="5"/>
        <v>0.12925583904385499</v>
      </c>
      <c r="H19" s="5">
        <f t="shared" si="5"/>
        <v>8.8776328352276501E-2</v>
      </c>
      <c r="I19" s="5">
        <f t="shared" si="5"/>
        <v>9.1961958102531965E-2</v>
      </c>
      <c r="J19" s="5">
        <f t="shared" si="5"/>
        <v>0.13323011133230112</v>
      </c>
      <c r="K19" s="5">
        <f t="shared" si="5"/>
        <v>0.12557795744777631</v>
      </c>
      <c r="L19" s="5">
        <f t="shared" si="4"/>
        <v>0.1178716253242246</v>
      </c>
    </row>
    <row r="20" spans="1:14">
      <c r="B20" s="5"/>
      <c r="C20" s="5"/>
      <c r="D20" s="5"/>
      <c r="E20" s="5"/>
      <c r="F20" s="5"/>
      <c r="G20" s="5"/>
      <c r="H20" s="5"/>
      <c r="I20" s="5"/>
      <c r="J20" s="5"/>
      <c r="K20" s="5"/>
      <c r="L20" s="5"/>
    </row>
    <row r="21" spans="1:14">
      <c r="B21" s="5"/>
      <c r="C21" s="5"/>
      <c r="D21" s="5"/>
      <c r="E21" s="5"/>
      <c r="F21" s="5"/>
      <c r="G21" s="5"/>
      <c r="H21" s="5"/>
      <c r="I21" s="5"/>
      <c r="J21" s="5"/>
      <c r="K21" s="5"/>
      <c r="L21" s="5"/>
    </row>
    <row r="22" spans="1:14" s="2" customFormat="1">
      <c r="A22" s="11"/>
      <c r="B22" s="12"/>
      <c r="C22" s="12"/>
      <c r="D22" s="12"/>
      <c r="E22" s="12"/>
      <c r="F22" s="12"/>
      <c r="G22" s="12" t="s">
        <v>19</v>
      </c>
      <c r="H22" s="12" t="s">
        <v>65</v>
      </c>
      <c r="I22" s="12" t="s">
        <v>66</v>
      </c>
      <c r="J22" s="12" t="s">
        <v>67</v>
      </c>
      <c r="K22" s="12" t="s">
        <v>68</v>
      </c>
      <c r="L22" s="13" t="s">
        <v>69</v>
      </c>
      <c r="M22" s="13" t="s">
        <v>20</v>
      </c>
      <c r="N22" s="13" t="s">
        <v>21</v>
      </c>
    </row>
    <row r="23" spans="1:14" s="2" customFormat="1">
      <c r="A23"/>
      <c r="B23"/>
      <c r="C23"/>
      <c r="D23"/>
      <c r="E23"/>
      <c r="F23"/>
      <c r="G23" t="s">
        <v>22</v>
      </c>
      <c r="H23" s="5">
        <f>IF(B4=0,"",POWER($K4/B4,1/9)-1)</f>
        <v>5.4364329974180503E-2</v>
      </c>
      <c r="I23" s="5">
        <f>IF(D4=0,"",POWER($K4/D4,1/7)-1)</f>
        <v>6.0452229419457382E-2</v>
      </c>
      <c r="J23" s="5">
        <f>IF(F4=0,"",POWER($K4/F4,1/5)-1)</f>
        <v>0.10988910171869626</v>
      </c>
      <c r="K23" s="5">
        <f>IF(H4=0,"",POWER($K4/H4, 1/3)-1)</f>
        <v>0.164482285456371</v>
      </c>
      <c r="L23" s="5">
        <f>IF(ISERROR(MAX(IF(J4=0,"",(K4-J4)/J4),IF(K4=0,"",(L4-K4)/K4))),"",MAX(IF(J4=0,"",(K4-J4)/J4),IF(K4=0,"",(L4-K4)/K4)))</f>
        <v>1.3084771068347711E-2</v>
      </c>
      <c r="M23" s="16">
        <f>MAX(K23:L23)</f>
        <v>0.164482285456371</v>
      </c>
      <c r="N23" s="16">
        <f>MIN(H23:L23)</f>
        <v>1.3084771068347711E-2</v>
      </c>
    </row>
    <row r="24" spans="1:14">
      <c r="G24" t="s">
        <v>18</v>
      </c>
      <c r="H24" s="5">
        <f>IF(SUM(B4:$K$4)=0,"",SUMPRODUCT(B19:$K$19,B4:$K$4)/SUM(B4:$K$4))</f>
        <v>0.1093583907752373</v>
      </c>
      <c r="I24" s="5">
        <f>IF(SUM(E4:$K$4)=0,"",SUMPRODUCT(E19:$K$19,E4:$K$4)/SUM(E4:$K$4))</f>
        <v>0.10580780606112929</v>
      </c>
      <c r="J24" s="5">
        <f>IF(SUM(G4:$K$4)=0,"",SUMPRODUCT(G19:$K$19,G4:$K$4)/SUM(G4:$K$4))</f>
        <v>0.11548731510047498</v>
      </c>
      <c r="K24" s="5">
        <f>IF(SUM(I4:$K$4)=0, "", SUMPRODUCT(I19:$K$19,I4:$K$4)/SUM(I4:$K$4))</f>
        <v>0.11876561154908778</v>
      </c>
      <c r="L24" s="5">
        <f>L19</f>
        <v>0.1178716253242246</v>
      </c>
      <c r="M24" s="16">
        <f>MAX(K24:L24)</f>
        <v>0.11876561154908778</v>
      </c>
      <c r="N24" s="16">
        <f>MIN(H24:L24)</f>
        <v>0.10580780606112929</v>
      </c>
    </row>
    <row r="25" spans="1:14">
      <c r="G25" t="s">
        <v>23</v>
      </c>
      <c r="H25" s="6">
        <f>IF(ISERROR(AVERAGEIF(B14:$L14,"&gt;0")),"",AVERAGEIF(B14:$L14,"&gt;0"))</f>
        <v>18.27240713534216</v>
      </c>
      <c r="I25" s="6">
        <f>IF(ISERROR(AVERAGEIF(E14:$L14,"&gt;0")),"",AVERAGEIF(E14:$L14,"&gt;0"))</f>
        <v>22.431220742735711</v>
      </c>
      <c r="J25" s="6">
        <f>IF(ISERROR(AVERAGEIF(G14:$L14,"&gt;0")),"",AVERAGEIF(G14:$L14,"&gt;0"))</f>
        <v>22.431220742735711</v>
      </c>
      <c r="K25" s="6">
        <f>IF(ISERROR(AVERAGEIF(I14:$L14,"&gt;0")),"",AVERAGEIF(I14:$L14,"&gt;0"))</f>
        <v>22.431220742735711</v>
      </c>
      <c r="L25" s="6">
        <f>L14</f>
        <v>12.405450503712812</v>
      </c>
      <c r="M25" s="1">
        <f>MAX(K25:L25)</f>
        <v>22.431220742735711</v>
      </c>
      <c r="N25" s="1">
        <f>MIN(H25:L25)</f>
        <v>12.405450503712812</v>
      </c>
    </row>
    <row r="27" spans="1:14">
      <c r="A27" t="s">
        <v>8600</v>
      </c>
      <c r="B27" s="46"/>
      <c r="C27" s="46">
        <f>C4/B4-1</f>
        <v>-1.2280329732469508E-2</v>
      </c>
      <c r="D27" s="46">
        <f t="shared" ref="D27:K27" si="6">D4/C4-1</f>
        <v>8.104774581985974E-2</v>
      </c>
      <c r="E27" s="46">
        <f t="shared" si="6"/>
        <v>3.5629919045237157E-2</v>
      </c>
      <c r="F27" s="46">
        <f t="shared" si="6"/>
        <v>-0.135360159555724</v>
      </c>
      <c r="G27" s="46">
        <f t="shared" si="6"/>
        <v>-4.3181168490336042E-2</v>
      </c>
      <c r="H27" s="46">
        <f t="shared" si="6"/>
        <v>0.11472967306158344</v>
      </c>
      <c r="I27" s="46">
        <f t="shared" si="6"/>
        <v>0.24245815155859707</v>
      </c>
      <c r="J27" s="46">
        <f t="shared" si="6"/>
        <v>0.25450126062612277</v>
      </c>
      <c r="K27" s="46">
        <f t="shared" si="6"/>
        <v>1.3084771068347711E-2</v>
      </c>
    </row>
    <row r="28" spans="1:14">
      <c r="A28" t="s">
        <v>101</v>
      </c>
      <c r="B28">
        <f>'Data Sheet'!B17-'Data Sheet'!B18-'Data Sheet'!B19-'Data Sheet'!B20-'Data Sheet'!B21</f>
        <v>90915.439999999959</v>
      </c>
      <c r="C28">
        <f>'Data Sheet'!C17-'Data Sheet'!C18-'Data Sheet'!C19-'Data Sheet'!C20-'Data Sheet'!C21</f>
        <v>77771.320000000022</v>
      </c>
      <c r="D28">
        <f>'Data Sheet'!D17-'Data Sheet'!D18-'Data Sheet'!D19-'Data Sheet'!D20-'Data Sheet'!D21</f>
        <v>89327.579999999987</v>
      </c>
      <c r="E28">
        <f>'Data Sheet'!E17-'Data Sheet'!E18-'Data Sheet'!E19-'Data Sheet'!E20-'Data Sheet'!E21</f>
        <v>96443.300000000017</v>
      </c>
      <c r="F28">
        <f>'Data Sheet'!F17-'Data Sheet'!F18-'Data Sheet'!F19-'Data Sheet'!F20-'Data Sheet'!F21</f>
        <v>85592.88</v>
      </c>
      <c r="G28">
        <f>'Data Sheet'!G17-'Data Sheet'!G18-'Data Sheet'!G19-'Data Sheet'!G20-'Data Sheet'!G21</f>
        <v>91485.510000000024</v>
      </c>
      <c r="H28">
        <f>'Data Sheet'!H17-'Data Sheet'!H18-'Data Sheet'!H19-'Data Sheet'!H20-'Data Sheet'!H21</f>
        <v>89143.110000000015</v>
      </c>
      <c r="I28">
        <f>'Data Sheet'!I17-'Data Sheet'!I18-'Data Sheet'!I19-'Data Sheet'!I20-'Data Sheet'!I21</f>
        <v>95654.789999999964</v>
      </c>
      <c r="J28">
        <f>'Data Sheet'!J17-'Data Sheet'!J18-'Data Sheet'!J19-'Data Sheet'!J20-'Data Sheet'!J21</f>
        <v>138494</v>
      </c>
      <c r="K28">
        <f>'Data Sheet'!K17-'Data Sheet'!K18-'Data Sheet'!K19-'Data Sheet'!K20-'Data Sheet'!K21</f>
        <v>152325</v>
      </c>
    </row>
    <row r="29" spans="1:14">
      <c r="A29" t="s">
        <v>8601</v>
      </c>
      <c r="B29" s="46">
        <f>B28/B4</f>
        <v>0.33296797311511322</v>
      </c>
      <c r="C29" s="46">
        <f t="shared" ref="C29:K29" si="7">C28/C4</f>
        <v>0.28837033701825837</v>
      </c>
      <c r="D29" s="46">
        <f t="shared" si="7"/>
        <v>0.30638803956007893</v>
      </c>
      <c r="E29" s="46">
        <f t="shared" si="7"/>
        <v>0.3194138274561964</v>
      </c>
      <c r="F29" s="46">
        <f t="shared" si="7"/>
        <v>0.32785668804947615</v>
      </c>
      <c r="G29" s="46">
        <f t="shared" si="7"/>
        <v>0.36624272527745289</v>
      </c>
      <c r="H29" s="46">
        <f t="shared" si="7"/>
        <v>0.32013629415196693</v>
      </c>
      <c r="I29" s="46">
        <f t="shared" si="7"/>
        <v>0.27648532459616004</v>
      </c>
      <c r="J29" s="46">
        <f t="shared" si="7"/>
        <v>0.31909883506598835</v>
      </c>
      <c r="K29" s="46">
        <f t="shared" si="7"/>
        <v>0.34643332309896635</v>
      </c>
    </row>
    <row r="30" spans="1:14">
      <c r="A30" t="s">
        <v>8602</v>
      </c>
      <c r="B30" s="46">
        <f>B6/B4</f>
        <v>0.14061845347443788</v>
      </c>
      <c r="C30" s="46">
        <f t="shared" ref="C30:K30" si="8">C6/C4</f>
        <v>0.10971268723777323</v>
      </c>
      <c r="D30" s="46">
        <f t="shared" si="8"/>
        <v>0.10789788444182964</v>
      </c>
      <c r="E30" s="46">
        <f t="shared" si="8"/>
        <v>8.1686628795807403E-2</v>
      </c>
      <c r="F30" s="46">
        <f t="shared" si="8"/>
        <v>6.8898034485042142E-2</v>
      </c>
      <c r="G30" s="46">
        <f t="shared" si="8"/>
        <v>0.12925583904385499</v>
      </c>
      <c r="H30" s="46">
        <f t="shared" si="8"/>
        <v>8.8776328352276501E-2</v>
      </c>
      <c r="I30" s="46">
        <f t="shared" si="8"/>
        <v>9.1961958102531965E-2</v>
      </c>
      <c r="J30" s="46">
        <f t="shared" si="8"/>
        <v>0.13323011133230112</v>
      </c>
      <c r="K30" s="46">
        <f t="shared" si="8"/>
        <v>0.12557795744777631</v>
      </c>
    </row>
    <row r="31" spans="1:14">
      <c r="A31" t="s">
        <v>169</v>
      </c>
      <c r="B31" s="46">
        <f>(B6-B8)/B4</f>
        <v>7.941702777851016E-2</v>
      </c>
      <c r="C31" s="46">
        <f t="shared" ref="C31:K31" si="9">(C6-C8)/C4</f>
        <v>4.3322300645279428E-2</v>
      </c>
      <c r="D31" s="46">
        <f t="shared" si="9"/>
        <v>3.3970412259310856E-2</v>
      </c>
      <c r="E31" s="46">
        <f t="shared" si="9"/>
        <v>3.5560233478087425E-3</v>
      </c>
      <c r="F31" s="46">
        <f t="shared" si="9"/>
        <v>-1.3170363258273513E-2</v>
      </c>
      <c r="G31" s="46">
        <f t="shared" si="9"/>
        <v>3.4991608110258497E-2</v>
      </c>
      <c r="H31" s="46">
        <f t="shared" si="9"/>
        <v>-4.1514992694285344E-4</v>
      </c>
      <c r="I31" s="46">
        <f t="shared" si="9"/>
        <v>2.0104346955433144E-2</v>
      </c>
      <c r="J31" s="46">
        <f t="shared" si="9"/>
        <v>7.0469752267197525E-2</v>
      </c>
      <c r="K31" s="46">
        <f t="shared" si="9"/>
        <v>7.2686748769033083E-2</v>
      </c>
    </row>
    <row r="32" spans="1:14">
      <c r="A32" t="s">
        <v>8603</v>
      </c>
      <c r="B32" s="46">
        <f>B12/B4</f>
        <v>4.2407971415763523E-2</v>
      </c>
      <c r="C32" s="46">
        <f t="shared" ref="C32:K32" si="10">C12/C4</f>
        <v>2.764021885516954E-2</v>
      </c>
      <c r="D32" s="46">
        <f t="shared" si="10"/>
        <v>3.0831401821049997E-2</v>
      </c>
      <c r="E32" s="46">
        <f t="shared" si="10"/>
        <v>-9.5470566181711222E-2</v>
      </c>
      <c r="F32" s="46">
        <f t="shared" si="10"/>
        <v>-4.6236426475450051E-2</v>
      </c>
      <c r="G32" s="46">
        <f t="shared" si="10"/>
        <v>-5.3849770661713266E-2</v>
      </c>
      <c r="H32" s="46">
        <f t="shared" si="10"/>
        <v>-4.1089320368684734E-2</v>
      </c>
      <c r="I32" s="46">
        <f t="shared" si="10"/>
        <v>6.9783829363826268E-3</v>
      </c>
      <c r="J32" s="46">
        <f t="shared" si="10"/>
        <v>7.2345259160952594E-2</v>
      </c>
      <c r="K32" s="46">
        <f t="shared" si="10"/>
        <v>6.3293874162771921E-2</v>
      </c>
    </row>
    <row r="33" spans="1:11">
      <c r="A33" t="s">
        <v>8604</v>
      </c>
      <c r="C33" s="46">
        <f>C13/B13-1</f>
        <v>-0.3562568216531129</v>
      </c>
      <c r="D33" s="46">
        <f t="shared" ref="D33:K33" si="11">D13/C13-1</f>
        <v>0.20585938967262107</v>
      </c>
      <c r="E33" s="46">
        <f t="shared" si="11"/>
        <v>-4.2068660160130644</v>
      </c>
      <c r="F33" s="46">
        <f t="shared" si="11"/>
        <v>-0.60859712786041398</v>
      </c>
      <c r="G33" s="46">
        <f t="shared" si="11"/>
        <v>3.6740093660669659E-2</v>
      </c>
      <c r="H33" s="46">
        <f t="shared" si="11"/>
        <v>-0.1495234470026634</v>
      </c>
      <c r="I33" s="46">
        <f t="shared" si="11"/>
        <v>-1.2109741015193372</v>
      </c>
      <c r="J33" s="46">
        <f t="shared" si="11"/>
        <v>11.996088786183629</v>
      </c>
      <c r="K33" s="46">
        <f t="shared" si="11"/>
        <v>-0.19976416434704336</v>
      </c>
    </row>
    <row r="34" spans="1:11">
      <c r="A34" t="s">
        <v>8605</v>
      </c>
      <c r="B34" s="74">
        <f>B13*B18</f>
        <v>0.23524522028262676</v>
      </c>
      <c r="C34" s="74">
        <f t="shared" ref="C34:K34" si="12">C13*C18</f>
        <v>0</v>
      </c>
      <c r="D34" s="74">
        <f t="shared" si="12"/>
        <v>0</v>
      </c>
      <c r="E34" s="74">
        <f t="shared" si="12"/>
        <v>0</v>
      </c>
      <c r="F34" s="74">
        <f t="shared" si="12"/>
        <v>0</v>
      </c>
      <c r="G34" s="74">
        <f t="shared" si="12"/>
        <v>0</v>
      </c>
      <c r="H34" s="74">
        <f t="shared" si="12"/>
        <v>0</v>
      </c>
      <c r="I34" s="74">
        <f t="shared" si="12"/>
        <v>2.3063860536536898</v>
      </c>
      <c r="J34" s="74">
        <f t="shared" si="12"/>
        <v>6.9230074916508704</v>
      </c>
      <c r="K34" s="74">
        <f t="shared" si="12"/>
        <v>5.9978811832776477</v>
      </c>
    </row>
    <row r="35" spans="1:11">
      <c r="A35" t="s">
        <v>8606</v>
      </c>
      <c r="C35">
        <f>C34/B34-1</f>
        <v>-1</v>
      </c>
      <c r="D35" t="e">
        <f t="shared" ref="D35:K35" si="13">D34/C34-1</f>
        <v>#DIV/0!</v>
      </c>
      <c r="E35" t="e">
        <f t="shared" si="13"/>
        <v>#DIV/0!</v>
      </c>
      <c r="F35" t="e">
        <f t="shared" si="13"/>
        <v>#DIV/0!</v>
      </c>
      <c r="G35">
        <v>0</v>
      </c>
      <c r="H35">
        <v>0</v>
      </c>
      <c r="I35">
        <v>0</v>
      </c>
      <c r="J35" s="46">
        <f t="shared" si="13"/>
        <v>2.0016689880185945</v>
      </c>
      <c r="K35" s="46">
        <f t="shared" si="13"/>
        <v>-0.13363069583398868</v>
      </c>
    </row>
    <row r="38" spans="1:11">
      <c r="A38" t="s">
        <v>8581</v>
      </c>
      <c r="B38">
        <f>'Data Sheet'!B93*'Data Sheet'!B90</f>
        <v>111619.15200000002</v>
      </c>
      <c r="C38">
        <f>'Data Sheet'!C93*'Data Sheet'!C90</f>
        <v>134504.87050000002</v>
      </c>
      <c r="D38">
        <f>'Data Sheet'!D93*'Data Sheet'!D90</f>
        <v>94371.400500000018</v>
      </c>
      <c r="E38">
        <f>'Data Sheet'!E93*'Data Sheet'!E90</f>
        <v>50311.202500000007</v>
      </c>
      <c r="F38">
        <f>'Data Sheet'!F93*'Data Sheet'!F90</f>
        <v>21947.344999999998</v>
      </c>
      <c r="G38">
        <f>'Data Sheet'!G93*'Data Sheet'!G90</f>
        <v>100206.65399999999</v>
      </c>
      <c r="H38">
        <f>'Data Sheet'!H93*'Data Sheet'!H90</f>
        <v>144035.36249999999</v>
      </c>
      <c r="I38">
        <f>'Data Sheet'!I93*'Data Sheet'!I90</f>
        <v>139760.304</v>
      </c>
      <c r="J38">
        <f>'Data Sheet'!J93*'Data Sheet'!J90</f>
        <v>329976.93599999999</v>
      </c>
      <c r="K38">
        <f>'Data Sheet'!K93*'Data Sheet'!K90</f>
        <v>248285.27850000001</v>
      </c>
    </row>
    <row r="39" spans="1:11">
      <c r="A39" t="s">
        <v>8614</v>
      </c>
      <c r="B39">
        <f>'Data Sheet'!B59</f>
        <v>69359.960000000006</v>
      </c>
      <c r="C39">
        <f>'Data Sheet'!C59</f>
        <v>78603.98</v>
      </c>
      <c r="D39">
        <f>'Data Sheet'!D59</f>
        <v>88950.47</v>
      </c>
      <c r="E39">
        <f>'Data Sheet'!E59</f>
        <v>106175.34</v>
      </c>
      <c r="F39">
        <f>'Data Sheet'!F59</f>
        <v>124787.64</v>
      </c>
      <c r="G39">
        <f>'Data Sheet'!G59</f>
        <v>142130.57</v>
      </c>
      <c r="H39">
        <f>'Data Sheet'!H59</f>
        <v>146449.03</v>
      </c>
      <c r="I39">
        <f>'Data Sheet'!I59</f>
        <v>134113.44</v>
      </c>
      <c r="J39">
        <f>'Data Sheet'!J59</f>
        <v>107264</v>
      </c>
      <c r="K39">
        <f>'Data Sheet'!K59</f>
        <v>71540</v>
      </c>
    </row>
    <row r="40" spans="1:11">
      <c r="A40" t="s">
        <v>8615</v>
      </c>
      <c r="B40">
        <f>'Data Sheet'!B69</f>
        <v>30460.400000000001</v>
      </c>
      <c r="C40">
        <f>'Data Sheet'!C69</f>
        <v>36077.879999999997</v>
      </c>
      <c r="D40">
        <f>'Data Sheet'!D69</f>
        <v>34613.910000000003</v>
      </c>
      <c r="E40">
        <f>'Data Sheet'!E69</f>
        <v>32648.82</v>
      </c>
      <c r="F40">
        <f>'Data Sheet'!F69</f>
        <v>33726.97</v>
      </c>
      <c r="G40">
        <f>'Data Sheet'!G69</f>
        <v>46792.46</v>
      </c>
      <c r="H40">
        <f>'Data Sheet'!H69</f>
        <v>40669.19</v>
      </c>
      <c r="I40">
        <f>'Data Sheet'!I69</f>
        <v>37015.56</v>
      </c>
      <c r="J40">
        <f>'Data Sheet'!J69</f>
        <v>45807</v>
      </c>
      <c r="K40">
        <f>'Data Sheet'!K69</f>
        <v>40834</v>
      </c>
    </row>
    <row r="41" spans="1:11">
      <c r="A41" t="s">
        <v>309</v>
      </c>
      <c r="B41">
        <f>B38+B39-B40</f>
        <v>150518.71200000003</v>
      </c>
      <c r="C41">
        <f t="shared" ref="C41:K41" si="14">C38+C39-C40</f>
        <v>177030.9705</v>
      </c>
      <c r="D41">
        <f t="shared" si="14"/>
        <v>148707.96050000002</v>
      </c>
      <c r="E41">
        <f t="shared" si="14"/>
        <v>123837.7225</v>
      </c>
      <c r="F41">
        <f t="shared" si="14"/>
        <v>113008.01499999998</v>
      </c>
      <c r="G41">
        <f t="shared" si="14"/>
        <v>195544.764</v>
      </c>
      <c r="H41">
        <f t="shared" si="14"/>
        <v>249815.20249999996</v>
      </c>
      <c r="I41">
        <f t="shared" si="14"/>
        <v>236858.18400000001</v>
      </c>
      <c r="J41">
        <f t="shared" si="14"/>
        <v>391433.93599999999</v>
      </c>
      <c r="K41">
        <f t="shared" si="14"/>
        <v>278991.27850000001</v>
      </c>
    </row>
    <row r="43" spans="1:11">
      <c r="A43" t="s">
        <v>8611</v>
      </c>
      <c r="B43" s="74">
        <f>B38/'Data Sheet'!B100</f>
        <v>1.413752309777498</v>
      </c>
      <c r="C43" s="74">
        <f>C38/'Data Sheet'!C100</f>
        <v>2.3165775433765594</v>
      </c>
      <c r="D43" s="74">
        <f>D38/'Data Sheet'!D100</f>
        <v>0.98892871592807607</v>
      </c>
      <c r="E43" s="74">
        <f>E38/'Data Sheet'!E100</f>
        <v>0.83601811811186399</v>
      </c>
      <c r="F43" s="74">
        <f>F38/'Data Sheet'!F100</f>
        <v>0.34793684951123621</v>
      </c>
      <c r="G43" s="74">
        <f>G38/'Data Sheet'!G100</f>
        <v>1.8138027741737426</v>
      </c>
      <c r="H43" s="74">
        <f>H38/'Data Sheet'!H100</f>
        <v>3.232301491161377</v>
      </c>
      <c r="I43" s="74">
        <f>I38/'Data Sheet'!I100</f>
        <v>3.0837331005681818</v>
      </c>
      <c r="J43" s="74">
        <f>J38/'Data Sheet'!J100</f>
        <v>3.8858302833321554</v>
      </c>
      <c r="K43" s="74">
        <f>K38/'Data Sheet'!K100</f>
        <v>2.1377365899228544</v>
      </c>
    </row>
    <row r="44" spans="1:11">
      <c r="A44" t="s">
        <v>311</v>
      </c>
      <c r="B44" s="74">
        <f>B41/B6</f>
        <v>3.9202430508982267</v>
      </c>
      <c r="C44" s="74">
        <f t="shared" ref="C44:K44" si="15">C41/C6</f>
        <v>5.9830621261029062</v>
      </c>
      <c r="D44" s="74">
        <f t="shared" si="15"/>
        <v>4.7272386425190982</v>
      </c>
      <c r="E44" s="74">
        <f t="shared" si="15"/>
        <v>5.0209238402178338</v>
      </c>
      <c r="F44" s="74">
        <f t="shared" si="15"/>
        <v>6.2827361543597879</v>
      </c>
      <c r="G44" s="74">
        <f t="shared" si="15"/>
        <v>6.0563743847063716</v>
      </c>
      <c r="H44" s="74">
        <f t="shared" si="15"/>
        <v>10.105756188589917</v>
      </c>
      <c r="I44" s="74">
        <f t="shared" si="15"/>
        <v>7.4446716411342955</v>
      </c>
      <c r="J44" s="74">
        <f t="shared" si="15"/>
        <v>6.7694026009961261</v>
      </c>
      <c r="K44" s="74">
        <f t="shared" si="15"/>
        <v>5.0527252698493195</v>
      </c>
    </row>
    <row r="45" spans="1:11">
      <c r="A45" t="s">
        <v>8610</v>
      </c>
      <c r="B45" s="74">
        <f>B41/B4</f>
        <v>0.5512585150612207</v>
      </c>
      <c r="C45" s="74">
        <f t="shared" ref="C45:K45" si="16">C41/C4</f>
        <v>0.65641782376529478</v>
      </c>
      <c r="D45" s="74">
        <f t="shared" si="16"/>
        <v>0.51005904877947728</v>
      </c>
      <c r="E45" s="74">
        <f t="shared" si="16"/>
        <v>0.41014234194789401</v>
      </c>
      <c r="F45" s="74">
        <f t="shared" si="16"/>
        <v>0.43286817222350171</v>
      </c>
      <c r="G45" s="74">
        <f t="shared" si="16"/>
        <v>0.78282175265893295</v>
      </c>
      <c r="H45" s="74">
        <f t="shared" si="16"/>
        <v>0.89715192964630863</v>
      </c>
      <c r="I45" s="74">
        <f t="shared" si="16"/>
        <v>0.68462658154909994</v>
      </c>
      <c r="J45" s="74">
        <f t="shared" si="16"/>
        <v>0.90188826218388263</v>
      </c>
      <c r="K45" s="74">
        <f t="shared" si="16"/>
        <v>0.63451091893244183</v>
      </c>
    </row>
  </sheetData>
  <hyperlinks>
    <hyperlink ref="M1" r:id="rId1" xr:uid="{00000000-0004-0000-0000-000000000000}"/>
  </hyperlinks>
  <printOptions gridLines="1"/>
  <pageMargins left="0.7" right="0.7" top="0.75" bottom="0.75" header="0.3" footer="0.3"/>
  <pageSetup paperSize="9" scale="67" orientation="landscape" horizontalDpi="300" verticalDpi="300"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5BC84-C31B-4D85-AE28-888D720F940D}">
  <dimension ref="B1:I41"/>
  <sheetViews>
    <sheetView workbookViewId="0">
      <selection activeCell="I41" sqref="I41"/>
    </sheetView>
  </sheetViews>
  <sheetFormatPr defaultRowHeight="14.4"/>
  <cols>
    <col min="2" max="2" width="19.88671875" customWidth="1"/>
    <col min="3" max="3" width="15.77734375" customWidth="1"/>
    <col min="4" max="4" width="15.6640625" customWidth="1"/>
    <col min="5" max="5" width="20.77734375" customWidth="1"/>
    <col min="9" max="9" width="56.88671875" customWidth="1"/>
  </cols>
  <sheetData>
    <row r="1" spans="2:6" ht="15" thickBot="1"/>
    <row r="2" spans="2:6" ht="15" thickBot="1">
      <c r="B2" s="192" t="s">
        <v>8618</v>
      </c>
      <c r="C2" s="193" t="s">
        <v>8619</v>
      </c>
      <c r="D2" s="193" t="s">
        <v>8620</v>
      </c>
      <c r="E2" s="200" t="s">
        <v>8621</v>
      </c>
    </row>
    <row r="3" spans="2:6" ht="15" thickBot="1">
      <c r="B3" s="194" t="s">
        <v>8622</v>
      </c>
      <c r="C3" s="195">
        <v>1478263541</v>
      </c>
      <c r="D3" s="196">
        <v>40.15</v>
      </c>
      <c r="E3" s="201">
        <v>45809</v>
      </c>
    </row>
    <row r="4" spans="2:6" ht="21" thickBot="1">
      <c r="B4" s="194" t="s">
        <v>8623</v>
      </c>
      <c r="C4" s="195">
        <v>143329281</v>
      </c>
      <c r="D4" s="196">
        <v>3.89</v>
      </c>
      <c r="E4" s="201">
        <v>45809</v>
      </c>
    </row>
    <row r="5" spans="2:6" ht="15" thickBot="1">
      <c r="B5" s="194" t="s">
        <v>8624</v>
      </c>
      <c r="C5" s="195">
        <v>102534387</v>
      </c>
      <c r="D5" s="196">
        <v>2.79</v>
      </c>
      <c r="E5" s="201">
        <v>45809</v>
      </c>
    </row>
    <row r="6" spans="2:6" ht="15" thickBot="1">
      <c r="B6" s="194" t="s">
        <v>8625</v>
      </c>
      <c r="C6" s="195">
        <v>72203630</v>
      </c>
      <c r="D6" s="196">
        <v>1.96</v>
      </c>
      <c r="E6" s="201">
        <v>45809</v>
      </c>
    </row>
    <row r="7" spans="2:6" ht="21" thickBot="1">
      <c r="B7" s="194" t="s">
        <v>8626</v>
      </c>
      <c r="C7" s="195">
        <v>68270492</v>
      </c>
      <c r="D7" s="196">
        <v>1.85</v>
      </c>
      <c r="E7" s="201">
        <v>45809</v>
      </c>
    </row>
    <row r="8" spans="2:6" ht="31.2" thickBot="1">
      <c r="B8" s="194" t="s">
        <v>8627</v>
      </c>
      <c r="C8" s="195">
        <v>49420875</v>
      </c>
      <c r="D8" s="196">
        <v>1.34</v>
      </c>
      <c r="E8" s="201">
        <v>45809</v>
      </c>
    </row>
    <row r="9" spans="2:6" ht="15" thickBot="1">
      <c r="B9" s="194" t="s">
        <v>8628</v>
      </c>
      <c r="C9" s="195">
        <v>47770260</v>
      </c>
      <c r="D9" s="196">
        <v>1.3</v>
      </c>
      <c r="E9" s="201">
        <v>45809</v>
      </c>
    </row>
    <row r="10" spans="2:6" ht="21" thickBot="1">
      <c r="B10" s="194" t="s">
        <v>8629</v>
      </c>
      <c r="C10" s="195">
        <v>11000000</v>
      </c>
      <c r="D10" s="196">
        <v>0.3</v>
      </c>
      <c r="E10" s="201">
        <v>45809</v>
      </c>
    </row>
    <row r="11" spans="2:6" ht="21" thickBot="1">
      <c r="B11" s="194" t="s">
        <v>8630</v>
      </c>
      <c r="C11" s="195">
        <v>9768824</v>
      </c>
      <c r="D11" s="196">
        <v>0.27</v>
      </c>
      <c r="E11" s="201">
        <v>45809</v>
      </c>
    </row>
    <row r="12" spans="2:6" ht="15" thickBot="1">
      <c r="B12" s="197" t="s">
        <v>8631</v>
      </c>
      <c r="C12" s="198">
        <v>3383746</v>
      </c>
      <c r="D12" s="199">
        <v>0.09</v>
      </c>
      <c r="E12" s="202">
        <v>45809</v>
      </c>
    </row>
    <row r="15" spans="2:6">
      <c r="E15">
        <v>10000000</v>
      </c>
    </row>
    <row r="16" spans="2:6">
      <c r="B16" t="s">
        <v>8618</v>
      </c>
      <c r="C16" t="s">
        <v>8619</v>
      </c>
      <c r="D16" t="s">
        <v>8620</v>
      </c>
      <c r="E16" t="s">
        <v>8621</v>
      </c>
      <c r="F16" t="s">
        <v>8632</v>
      </c>
    </row>
    <row r="17" spans="2:6">
      <c r="B17" t="s">
        <v>8622</v>
      </c>
      <c r="C17">
        <v>147.8263541</v>
      </c>
      <c r="D17">
        <v>40.15</v>
      </c>
      <c r="E17" s="25">
        <v>45809</v>
      </c>
      <c r="F17">
        <f>674*C17</f>
        <v>99634.962663400001</v>
      </c>
    </row>
    <row r="18" spans="2:6">
      <c r="B18" t="s">
        <v>8623</v>
      </c>
      <c r="C18">
        <v>14.3329281</v>
      </c>
      <c r="D18">
        <v>3.89</v>
      </c>
      <c r="E18" s="25">
        <v>45809</v>
      </c>
      <c r="F18">
        <f t="shared" ref="F18:F26" si="0">674*C18</f>
        <v>9660.3935394</v>
      </c>
    </row>
    <row r="19" spans="2:6">
      <c r="B19" t="s">
        <v>8624</v>
      </c>
      <c r="C19">
        <v>10.2534387</v>
      </c>
      <c r="D19">
        <v>2.79</v>
      </c>
      <c r="E19" s="25">
        <v>45809</v>
      </c>
      <c r="F19">
        <f t="shared" si="0"/>
        <v>6910.8176837999999</v>
      </c>
    </row>
    <row r="20" spans="2:6">
      <c r="B20" t="s">
        <v>8625</v>
      </c>
      <c r="C20">
        <v>7.2203629999999999</v>
      </c>
      <c r="D20">
        <v>1.96</v>
      </c>
      <c r="E20" s="25">
        <v>45809</v>
      </c>
      <c r="F20">
        <f t="shared" si="0"/>
        <v>4866.5246619999998</v>
      </c>
    </row>
    <row r="21" spans="2:6">
      <c r="B21" t="s">
        <v>8626</v>
      </c>
      <c r="C21">
        <v>6.8270492000000003</v>
      </c>
      <c r="D21">
        <v>1.85</v>
      </c>
      <c r="E21" s="25">
        <v>45809</v>
      </c>
      <c r="F21">
        <f t="shared" si="0"/>
        <v>4601.4311607999998</v>
      </c>
    </row>
    <row r="22" spans="2:6">
      <c r="B22" t="s">
        <v>8627</v>
      </c>
      <c r="C22">
        <v>4.9420875000000004</v>
      </c>
      <c r="D22">
        <v>1.34</v>
      </c>
      <c r="E22" s="25">
        <v>45809</v>
      </c>
      <c r="F22">
        <f t="shared" si="0"/>
        <v>3330.9669750000003</v>
      </c>
    </row>
    <row r="23" spans="2:6">
      <c r="B23" t="s">
        <v>8628</v>
      </c>
      <c r="C23">
        <v>4.7770260000000002</v>
      </c>
      <c r="D23">
        <v>1.3</v>
      </c>
      <c r="E23" s="25">
        <v>45809</v>
      </c>
      <c r="F23">
        <f t="shared" si="0"/>
        <v>3219.7155240000002</v>
      </c>
    </row>
    <row r="24" spans="2:6">
      <c r="B24" t="s">
        <v>8629</v>
      </c>
      <c r="C24">
        <v>1.1000000000000001</v>
      </c>
      <c r="D24">
        <v>0.3</v>
      </c>
      <c r="E24" s="25">
        <v>45809</v>
      </c>
      <c r="F24">
        <f t="shared" si="0"/>
        <v>741.40000000000009</v>
      </c>
    </row>
    <row r="25" spans="2:6">
      <c r="B25" t="s">
        <v>8630</v>
      </c>
      <c r="C25">
        <v>0.97688240000000004</v>
      </c>
      <c r="D25">
        <v>0.27</v>
      </c>
      <c r="E25" s="25">
        <v>45809</v>
      </c>
      <c r="F25">
        <f t="shared" si="0"/>
        <v>658.41873759999999</v>
      </c>
    </row>
    <row r="26" spans="2:6">
      <c r="B26" t="s">
        <v>8631</v>
      </c>
      <c r="C26">
        <v>0.33837460000000003</v>
      </c>
      <c r="D26">
        <v>0.09</v>
      </c>
      <c r="E26" s="25">
        <v>45809</v>
      </c>
      <c r="F26">
        <f t="shared" si="0"/>
        <v>228.06448040000001</v>
      </c>
    </row>
    <row r="29" spans="2:6">
      <c r="B29" t="s">
        <v>8636</v>
      </c>
      <c r="E29" s="5">
        <v>0.42570000000000002</v>
      </c>
    </row>
    <row r="30" spans="2:6">
      <c r="B30" t="s">
        <v>8637</v>
      </c>
      <c r="E30" s="5">
        <v>0.17169999999999999</v>
      </c>
    </row>
    <row r="31" spans="2:6">
      <c r="B31" t="s">
        <v>8638</v>
      </c>
      <c r="E31" s="5">
        <v>0.16930000000000001</v>
      </c>
    </row>
    <row r="32" spans="2:6">
      <c r="B32" t="s">
        <v>8640</v>
      </c>
      <c r="E32" s="5">
        <v>0.2301</v>
      </c>
    </row>
    <row r="33" spans="2:9">
      <c r="B33" t="s">
        <v>8639</v>
      </c>
      <c r="E33" s="5">
        <v>3.0999999999999999E-3</v>
      </c>
    </row>
    <row r="41" spans="2:9" ht="25.8" customHeight="1">
      <c r="I41" s="82" t="s">
        <v>8661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46FC7-B447-48A2-9D04-03689A864A70}">
  <dimension ref="A1:AY21"/>
  <sheetViews>
    <sheetView topLeftCell="A29" workbookViewId="0">
      <selection activeCell="E21" sqref="E21"/>
    </sheetView>
  </sheetViews>
  <sheetFormatPr defaultRowHeight="14.4"/>
  <cols>
    <col min="5" max="5" width="87.88671875" customWidth="1"/>
    <col min="6" max="6" width="255.77734375" bestFit="1" customWidth="1"/>
  </cols>
  <sheetData>
    <row r="1" spans="1:51">
      <c r="A1" s="203" t="s">
        <v>8589</v>
      </c>
      <c r="B1" s="203"/>
      <c r="C1" s="203"/>
      <c r="D1" s="203"/>
      <c r="E1" s="203"/>
      <c r="F1" s="203"/>
      <c r="G1" s="203"/>
      <c r="H1" s="203"/>
      <c r="I1" s="203"/>
      <c r="J1" s="203"/>
      <c r="K1" s="203"/>
      <c r="L1" s="203"/>
      <c r="M1" s="203"/>
      <c r="N1" s="203"/>
      <c r="O1" s="203"/>
      <c r="P1" s="203"/>
      <c r="Q1" s="203"/>
      <c r="R1" s="203"/>
      <c r="S1" s="203"/>
      <c r="T1" s="203"/>
      <c r="U1" s="203"/>
      <c r="V1" s="203"/>
      <c r="W1" s="203"/>
      <c r="X1" s="203"/>
      <c r="Y1" s="203"/>
      <c r="Z1" s="203"/>
      <c r="AA1" s="203"/>
      <c r="AB1" s="203"/>
      <c r="AC1" s="203"/>
      <c r="AD1" s="203"/>
      <c r="AE1" s="203"/>
      <c r="AF1" s="203"/>
      <c r="AG1" s="203"/>
      <c r="AH1" s="203"/>
      <c r="AI1" s="203"/>
      <c r="AJ1" s="203"/>
      <c r="AK1" s="203"/>
      <c r="AL1" s="203"/>
      <c r="AM1" s="203"/>
      <c r="AN1" s="203"/>
      <c r="AO1" s="203"/>
      <c r="AP1" s="203"/>
      <c r="AQ1" s="203"/>
      <c r="AR1" s="203"/>
      <c r="AS1" s="203"/>
      <c r="AT1" s="203"/>
      <c r="AU1" s="203"/>
      <c r="AV1" s="203"/>
      <c r="AW1" s="203"/>
      <c r="AX1" s="203"/>
      <c r="AY1" s="203"/>
    </row>
    <row r="3" spans="1:51" ht="86.4" customHeight="1">
      <c r="H3" t="s">
        <v>8589</v>
      </c>
    </row>
    <row r="15" spans="1:51">
      <c r="F15" t="s">
        <v>8589</v>
      </c>
    </row>
    <row r="21" spans="5:5" ht="74.400000000000006" customHeight="1">
      <c r="E21" s="82" t="s">
        <v>8589</v>
      </c>
    </row>
  </sheetData>
  <mergeCells count="1">
    <mergeCell ref="A1:AY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DB440-846B-4D36-933E-C24B0F43E095}">
  <dimension ref="B2:K54"/>
  <sheetViews>
    <sheetView showGridLines="0" tabSelected="1" zoomScale="84" zoomScaleNormal="106" zoomScaleSheetLayoutView="45" workbookViewId="0">
      <selection activeCell="L30" sqref="L30"/>
    </sheetView>
  </sheetViews>
  <sheetFormatPr defaultRowHeight="14.4"/>
  <cols>
    <col min="1" max="1" width="1.88671875" customWidth="1"/>
    <col min="2" max="2" width="33.44140625" customWidth="1"/>
    <col min="3" max="3" width="12.33203125" customWidth="1"/>
    <col min="4" max="4" width="10.33203125" customWidth="1"/>
    <col min="5" max="7" width="10.33203125" bestFit="1" customWidth="1"/>
    <col min="8" max="8" width="0.88671875" customWidth="1"/>
    <col min="9" max="9" width="13.44140625" customWidth="1"/>
    <col min="10" max="10" width="11.77734375" customWidth="1"/>
    <col min="11" max="11" width="11.77734375" bestFit="1" customWidth="1"/>
  </cols>
  <sheetData>
    <row r="2" spans="2:11" ht="18">
      <c r="B2" s="204" t="str">
        <f>'Data Sheet'!B1&amp;" - One page Profile"</f>
        <v>TATA MOTORS LTD - One page Profile</v>
      </c>
      <c r="C2" s="204"/>
      <c r="D2" s="204"/>
      <c r="E2" s="204"/>
      <c r="F2" s="204"/>
      <c r="G2" s="204"/>
      <c r="H2" s="204"/>
      <c r="I2" s="204"/>
      <c r="J2" s="204"/>
      <c r="K2" s="204"/>
    </row>
    <row r="3" spans="2:11" ht="88.8" customHeight="1">
      <c r="C3" s="205" t="str">
        <f>input!E21</f>
        <v>Tata Motors has auto manufacturing and vehicle plants in Jamshedpur, Pantnagar, Lucknow, Sanand, Dharwad, and Pune in India, as well as in Argentina, South Africa, the United Kingdom, and Thailand. It has research and development centers in Pune, Jamshedpur, Lucknow, Dharwad, India and South Korea, the United Kingdom, and Spain. Tata Motors is listed on the BSE and NSE, and is a constituent of the BSE SENSEX and NIFTY 50 benchmark indices. The company is ranked 265th on the Fortune Global 500 list of the world's biggest corporations as of 2019.</v>
      </c>
      <c r="D3" s="205"/>
      <c r="E3" s="205"/>
      <c r="F3" s="205"/>
      <c r="G3" s="205"/>
      <c r="H3" s="205"/>
      <c r="I3" s="205"/>
      <c r="J3" s="205"/>
      <c r="K3" s="205"/>
    </row>
    <row r="5" spans="2:11" ht="15.6">
      <c r="B5" s="188" t="s">
        <v>8590</v>
      </c>
      <c r="C5" s="189">
        <f>'Profit &amp; Loss'!G3</f>
        <v>44286</v>
      </c>
      <c r="D5" s="189">
        <f>'Profit &amp; Loss'!H3</f>
        <v>44651</v>
      </c>
      <c r="E5" s="189">
        <f>'Profit &amp; Loss'!I3</f>
        <v>45016</v>
      </c>
      <c r="F5" s="189">
        <f>'Profit &amp; Loss'!J3</f>
        <v>45382</v>
      </c>
      <c r="G5" s="189">
        <f>'Profit &amp; Loss'!K3</f>
        <v>45747</v>
      </c>
      <c r="I5" s="190" t="s">
        <v>8607</v>
      </c>
      <c r="J5" s="180"/>
      <c r="K5" s="180"/>
    </row>
    <row r="7" spans="2:11">
      <c r="B7" t="s">
        <v>8584</v>
      </c>
      <c r="C7" s="35">
        <f>'Profit &amp; Loss'!G4</f>
        <v>249794.75</v>
      </c>
      <c r="D7" s="35">
        <f>'Profit &amp; Loss'!H4</f>
        <v>278453.62</v>
      </c>
      <c r="E7" s="35">
        <f>'Profit &amp; Loss'!I4</f>
        <v>345966.97</v>
      </c>
      <c r="F7" s="35">
        <f>'Profit &amp; Loss'!J4</f>
        <v>434016</v>
      </c>
      <c r="G7" s="35">
        <f>'Profit &amp; Loss'!K4</f>
        <v>439695</v>
      </c>
    </row>
    <row r="8" spans="2:11">
      <c r="B8" t="s">
        <v>8591</v>
      </c>
      <c r="C8" s="5">
        <f>'Profit &amp; Loss'!G27</f>
        <v>-4.3181168490336042E-2</v>
      </c>
      <c r="D8" s="5">
        <f>'Profit &amp; Loss'!H27</f>
        <v>0.11472967306158344</v>
      </c>
      <c r="E8" s="5">
        <f>'Profit &amp; Loss'!I27</f>
        <v>0.24245815155859707</v>
      </c>
      <c r="F8" s="5">
        <f>'Profit &amp; Loss'!J27</f>
        <v>0.25450126062612277</v>
      </c>
      <c r="G8" s="5">
        <f>'Profit &amp; Loss'!K27</f>
        <v>1.3084771068347711E-2</v>
      </c>
    </row>
    <row r="9" spans="2:11">
      <c r="B9" t="s">
        <v>8592</v>
      </c>
      <c r="C9" s="5">
        <f>'Profit &amp; Loss'!G29</f>
        <v>0.36624272527745289</v>
      </c>
      <c r="D9" s="5">
        <f>'Profit &amp; Loss'!H29</f>
        <v>0.32013629415196693</v>
      </c>
      <c r="E9" s="5">
        <f>'Profit &amp; Loss'!I29</f>
        <v>0.27648532459616004</v>
      </c>
      <c r="F9" s="5">
        <f>'Profit &amp; Loss'!J29</f>
        <v>0.31909883506598835</v>
      </c>
      <c r="G9" s="5">
        <f>'Profit &amp; Loss'!K29</f>
        <v>0.34643332309896635</v>
      </c>
    </row>
    <row r="10" spans="2:11">
      <c r="B10" t="s">
        <v>8593</v>
      </c>
      <c r="C10" s="5">
        <f>'Profit &amp; Loss'!G30</f>
        <v>0.12925583904385499</v>
      </c>
      <c r="D10" s="5">
        <f>'Profit &amp; Loss'!H30</f>
        <v>8.8776328352276501E-2</v>
      </c>
      <c r="E10" s="5">
        <f>'Profit &amp; Loss'!I30</f>
        <v>9.1961958102531965E-2</v>
      </c>
      <c r="F10" s="5">
        <f>'Profit &amp; Loss'!J30</f>
        <v>0.13323011133230112</v>
      </c>
      <c r="G10" s="5">
        <f>'Profit &amp; Loss'!K30</f>
        <v>0.12557795744777631</v>
      </c>
    </row>
    <row r="11" spans="2:11">
      <c r="B11" t="s">
        <v>8594</v>
      </c>
      <c r="C11" s="5">
        <f>'Profit &amp; Loss'!G31</f>
        <v>3.4991608110258497E-2</v>
      </c>
      <c r="D11" s="5">
        <f>'Profit &amp; Loss'!H31</f>
        <v>-4.1514992694285344E-4</v>
      </c>
      <c r="E11" s="5">
        <f>'Profit &amp; Loss'!I31</f>
        <v>2.0104346955433144E-2</v>
      </c>
      <c r="F11" s="5">
        <f>'Profit &amp; Loss'!J31</f>
        <v>7.0469752267197525E-2</v>
      </c>
      <c r="G11" s="5">
        <f>'Profit &amp; Loss'!K31</f>
        <v>7.2686748769033083E-2</v>
      </c>
    </row>
    <row r="12" spans="2:11">
      <c r="B12" t="s">
        <v>8595</v>
      </c>
      <c r="C12" s="5">
        <f>'Profit &amp; Loss'!G32</f>
        <v>-5.3849770661713266E-2</v>
      </c>
      <c r="D12" s="5">
        <f>'Profit &amp; Loss'!H32</f>
        <v>-4.1089320368684734E-2</v>
      </c>
      <c r="E12" s="5">
        <f>'Profit &amp; Loss'!I32</f>
        <v>6.9783829363826268E-3</v>
      </c>
      <c r="F12" s="5">
        <f>'Profit &amp; Loss'!J32</f>
        <v>7.2345259160952594E-2</v>
      </c>
      <c r="G12" s="5">
        <f>'Profit &amp; Loss'!K32</f>
        <v>6.3293874162771921E-2</v>
      </c>
    </row>
    <row r="13" spans="2:11">
      <c r="B13" t="s">
        <v>8596</v>
      </c>
      <c r="C13" s="74">
        <f>Annual[[#This Row],[Column7]]</f>
        <v>-40.512574164985097</v>
      </c>
      <c r="D13" s="74">
        <f>Annual[[#This Row],[Column7]]</f>
        <v>-40.512574164985097</v>
      </c>
      <c r="E13" s="74">
        <f>Annual[[#This Row],[Column7]]</f>
        <v>-40.512574164985097</v>
      </c>
      <c r="F13" s="74">
        <f>Annual[[#This Row],[Column7]]</f>
        <v>-40.512574164985097</v>
      </c>
      <c r="G13" s="74">
        <f>Annual[[#This Row],[Column7]]</f>
        <v>-40.512574164985097</v>
      </c>
    </row>
    <row r="14" spans="2:11">
      <c r="B14" t="s">
        <v>8597</v>
      </c>
      <c r="C14" s="5">
        <f>'Profit &amp; Loss'!G33</f>
        <v>3.6740093660669659E-2</v>
      </c>
      <c r="D14" s="5">
        <f>'Profit &amp; Loss'!H33</f>
        <v>-0.1495234470026634</v>
      </c>
      <c r="E14" s="5">
        <f>'Profit &amp; Loss'!I33</f>
        <v>-1.2109741015193372</v>
      </c>
      <c r="F14" s="5">
        <f>'Profit &amp; Loss'!J33</f>
        <v>11.996088786183629</v>
      </c>
      <c r="G14" s="5">
        <f>'Profit &amp; Loss'!K33</f>
        <v>-0.19976416434704336</v>
      </c>
    </row>
    <row r="15" spans="2:11">
      <c r="B15" t="s">
        <v>8598</v>
      </c>
      <c r="C15" s="74">
        <f>'Profit &amp; Loss'!G34</f>
        <v>0</v>
      </c>
      <c r="D15" s="74">
        <f>'Profit &amp; Loss'!H34</f>
        <v>0</v>
      </c>
      <c r="E15" s="74">
        <f>'Profit &amp; Loss'!I34</f>
        <v>2.3063860536536898</v>
      </c>
      <c r="F15" s="74">
        <f>'Profit &amp; Loss'!J34</f>
        <v>6.9230074916508704</v>
      </c>
      <c r="G15" s="74">
        <f>'Profit &amp; Loss'!K34</f>
        <v>5.9978811832776477</v>
      </c>
    </row>
    <row r="16" spans="2:11">
      <c r="B16" t="s">
        <v>8599</v>
      </c>
      <c r="C16">
        <f>'Profit &amp; Loss'!G35</f>
        <v>0</v>
      </c>
      <c r="D16">
        <f>'Profit &amp; Loss'!H35</f>
        <v>0</v>
      </c>
      <c r="E16">
        <f>'Profit &amp; Loss'!I35</f>
        <v>0</v>
      </c>
      <c r="F16" s="46">
        <f>'Profit &amp; Loss'!J35</f>
        <v>2.0016689880185945</v>
      </c>
      <c r="G16" s="46">
        <f>'Profit &amp; Loss'!K35</f>
        <v>-0.13363069583398868</v>
      </c>
    </row>
    <row r="18" spans="2:11" ht="15.6">
      <c r="B18" s="188" t="s">
        <v>8608</v>
      </c>
      <c r="C18" s="189">
        <f>C5</f>
        <v>44286</v>
      </c>
      <c r="D18" s="189">
        <f t="shared" ref="D18:G18" si="0">D5</f>
        <v>44651</v>
      </c>
      <c r="E18" s="189">
        <f t="shared" si="0"/>
        <v>45016</v>
      </c>
      <c r="F18" s="189">
        <f t="shared" si="0"/>
        <v>45382</v>
      </c>
      <c r="G18" s="189">
        <f t="shared" si="0"/>
        <v>45747</v>
      </c>
      <c r="I18" s="188" t="s">
        <v>8617</v>
      </c>
      <c r="J18" s="180"/>
      <c r="K18" s="180"/>
    </row>
    <row r="19" spans="2:11">
      <c r="B19" t="s">
        <v>8609</v>
      </c>
      <c r="C19" s="191">
        <f>'Profit &amp; Loss'!G14</f>
        <v>-7.4495389695786081</v>
      </c>
      <c r="D19" s="191">
        <f>'Profit &amp; Loss'!H14</f>
        <v>-12.588886087189845</v>
      </c>
      <c r="E19" s="191">
        <f>'Profit &amp; Loss'!I14</f>
        <v>57.88878055246056</v>
      </c>
      <c r="F19" s="191">
        <f>'Profit &amp; Loss'!J14</f>
        <v>10.509154304277205</v>
      </c>
      <c r="G19" s="191">
        <f>'Profit &amp; Loss'!K14</f>
        <v>8.9214976104922741</v>
      </c>
    </row>
    <row r="20" spans="2:11">
      <c r="B20" t="s">
        <v>311</v>
      </c>
      <c r="C20" s="191">
        <f>'Profit &amp; Loss'!G44</f>
        <v>6.0563743847063716</v>
      </c>
      <c r="D20" s="191">
        <f>'Profit &amp; Loss'!H44</f>
        <v>10.105756188589917</v>
      </c>
      <c r="E20" s="191">
        <f>'Profit &amp; Loss'!I44</f>
        <v>7.4446716411342955</v>
      </c>
      <c r="F20" s="191">
        <f>'Profit &amp; Loss'!J44</f>
        <v>6.7694026009961261</v>
      </c>
      <c r="G20" s="191">
        <f>'Profit &amp; Loss'!K44</f>
        <v>5.0527252698493195</v>
      </c>
    </row>
    <row r="21" spans="2:11">
      <c r="B21" t="s">
        <v>8610</v>
      </c>
      <c r="C21" s="191">
        <f>'Profit &amp; Loss'!G45</f>
        <v>0.78282175265893295</v>
      </c>
      <c r="D21" s="191">
        <f>'Profit &amp; Loss'!H45</f>
        <v>0.89715192964630863</v>
      </c>
      <c r="E21" s="191">
        <f>'Profit &amp; Loss'!I45</f>
        <v>0.68462658154909994</v>
      </c>
      <c r="F21" s="191">
        <f>'Profit &amp; Loss'!J45</f>
        <v>0.90188826218388263</v>
      </c>
      <c r="G21" s="191">
        <f>'Profit &amp; Loss'!K45</f>
        <v>0.63451091893244183</v>
      </c>
    </row>
    <row r="22" spans="2:11">
      <c r="B22" t="s">
        <v>8611</v>
      </c>
      <c r="C22" s="191">
        <f>'Profit &amp; Loss'!G43</f>
        <v>1.8138027741737426</v>
      </c>
      <c r="D22" s="191">
        <f>'Profit &amp; Loss'!H43</f>
        <v>3.232301491161377</v>
      </c>
      <c r="E22" s="191">
        <f>'Profit &amp; Loss'!I43</f>
        <v>3.0837331005681818</v>
      </c>
      <c r="F22" s="191">
        <f>'Profit &amp; Loss'!J43</f>
        <v>3.8858302833321554</v>
      </c>
      <c r="G22" s="191">
        <f>'Profit &amp; Loss'!K43</f>
        <v>2.1377365899228544</v>
      </c>
    </row>
    <row r="23" spans="2:11">
      <c r="B23" t="s">
        <v>8612</v>
      </c>
      <c r="C23" s="5">
        <f>'Balance Sheet'!G23</f>
        <v>-0.24347852687001145</v>
      </c>
      <c r="D23" s="5">
        <f>'Balance Sheet'!H23</f>
        <v>-0.25675833975894746</v>
      </c>
      <c r="E23" s="5">
        <f>'Balance Sheet'!I23</f>
        <v>5.326996131441411E-2</v>
      </c>
      <c r="F23" s="5">
        <f>'Balance Sheet'!J23</f>
        <v>0.36975670646977082</v>
      </c>
      <c r="G23" s="5">
        <f>'Balance Sheet'!K23</f>
        <v>0.23961633833861412</v>
      </c>
      <c r="H23" s="5"/>
    </row>
    <row r="24" spans="2:11">
      <c r="B24" t="s">
        <v>8613</v>
      </c>
      <c r="C24" s="5">
        <f>'Balance Sheet'!G24</f>
        <v>-1.2340819491134259E-2</v>
      </c>
      <c r="D24" s="5">
        <f>'Balance Sheet'!H24</f>
        <v>1.1887352931695343E-2</v>
      </c>
      <c r="E24" s="5">
        <f>'Balance Sheet'!I24</f>
        <v>7.3529898460097373E-2</v>
      </c>
      <c r="F24" s="5">
        <f>'Balance Sheet'!J24</f>
        <v>0.19039483180045233</v>
      </c>
      <c r="G24" s="5">
        <f>'Balance Sheet'!K24</f>
        <v>0.23026014436669773</v>
      </c>
      <c r="H24" s="5"/>
    </row>
    <row r="27" spans="2:11" ht="5.4" customHeight="1"/>
    <row r="28" spans="2:11" ht="15.6">
      <c r="B28" s="187" t="s">
        <v>8633</v>
      </c>
      <c r="C28" s="206" t="s">
        <v>8635</v>
      </c>
      <c r="D28" s="206"/>
      <c r="E28" s="187" t="s">
        <v>8634</v>
      </c>
      <c r="F28" s="206" t="s">
        <v>8632</v>
      </c>
      <c r="G28" s="206"/>
      <c r="I28" s="188" t="s">
        <v>8641</v>
      </c>
      <c r="J28" s="180"/>
      <c r="K28" s="180"/>
    </row>
    <row r="29" spans="2:11">
      <c r="B29" t="str">
        <f>Sheet3!B17</f>
        <v>Tata Sons Private Limited</v>
      </c>
      <c r="D29">
        <f>Sheet3!C17</f>
        <v>147.8263541</v>
      </c>
      <c r="E29">
        <f>Sheet3!D17</f>
        <v>40.15</v>
      </c>
      <c r="G29">
        <f>Sheet3!F17</f>
        <v>99634.962663400001</v>
      </c>
    </row>
    <row r="30" spans="2:11">
      <c r="B30" t="str">
        <f>Sheet3!B18</f>
        <v>Life Insurance Corporation Of India</v>
      </c>
      <c r="D30">
        <f>Sheet3!C18</f>
        <v>14.3329281</v>
      </c>
      <c r="E30">
        <f>Sheet3!D18</f>
        <v>3.89</v>
      </c>
      <c r="G30">
        <f>Sheet3!F18</f>
        <v>9660.3935394</v>
      </c>
    </row>
    <row r="31" spans="2:11">
      <c r="B31" t="str">
        <f>Sheet3!B19</f>
        <v>SBI Nifty 50 Etf</v>
      </c>
      <c r="D31">
        <f>Sheet3!C19</f>
        <v>10.2534387</v>
      </c>
      <c r="E31">
        <f>Sheet3!D19</f>
        <v>2.79</v>
      </c>
      <c r="G31">
        <f>Sheet3!F19</f>
        <v>6910.8176837999999</v>
      </c>
    </row>
    <row r="32" spans="2:11">
      <c r="B32" t="str">
        <f>Sheet3!B20</f>
        <v>Tata Industries Limited</v>
      </c>
      <c r="D32">
        <f>Sheet3!C20</f>
        <v>7.2203629999999999</v>
      </c>
      <c r="E32">
        <f>Sheet3!D20</f>
        <v>1.96</v>
      </c>
      <c r="G32">
        <f>Sheet3!F20</f>
        <v>4866.5246619999998</v>
      </c>
    </row>
    <row r="33" spans="2:11">
      <c r="B33" t="str">
        <f>Sheet3!B21</f>
        <v>ICICI Prudential Value Discovery Fund</v>
      </c>
      <c r="D33">
        <f>Sheet3!C21</f>
        <v>6.8270492000000003</v>
      </c>
      <c r="E33">
        <f>Sheet3!D21</f>
        <v>1.85</v>
      </c>
      <c r="G33">
        <f>Sheet3!F21</f>
        <v>4601.4311607999998</v>
      </c>
    </row>
    <row r="34" spans="2:11">
      <c r="B34" t="str">
        <f>Sheet3!B22</f>
        <v>HDFC Trustee Company Ltd. A/C Hdfc Large Cap Fund</v>
      </c>
      <c r="D34">
        <f>Sheet3!C22</f>
        <v>4.9420875000000004</v>
      </c>
      <c r="E34">
        <f>Sheet3!D22</f>
        <v>1.34</v>
      </c>
      <c r="G34">
        <f>Sheet3!F22</f>
        <v>3330.9669750000003</v>
      </c>
    </row>
    <row r="35" spans="2:11">
      <c r="B35" t="str">
        <f>Sheet3!B23</f>
        <v>Rekha Jhunjhunwala</v>
      </c>
      <c r="D35">
        <f>Sheet3!C23</f>
        <v>4.7770260000000002</v>
      </c>
      <c r="E35">
        <f>Sheet3!D23</f>
        <v>1.3</v>
      </c>
      <c r="G35">
        <f>Sheet3!F23</f>
        <v>3219.7155240000002</v>
      </c>
    </row>
    <row r="36" spans="2:11">
      <c r="B36" t="str">
        <f>Sheet3!B24</f>
        <v>Tata Investment Corporation Limited</v>
      </c>
      <c r="D36">
        <f>Sheet3!C24</f>
        <v>1.1000000000000001</v>
      </c>
      <c r="E36">
        <f>Sheet3!D24</f>
        <v>0.3</v>
      </c>
      <c r="G36">
        <f>Sheet3!F24</f>
        <v>741.40000000000009</v>
      </c>
    </row>
    <row r="37" spans="2:11">
      <c r="B37" t="str">
        <f>Sheet3!B25</f>
        <v>Investor Education and Protection Fund (IEPF)</v>
      </c>
      <c r="D37">
        <f>Sheet3!C25</f>
        <v>0.97688240000000004</v>
      </c>
      <c r="E37">
        <f>Sheet3!D25</f>
        <v>0.27</v>
      </c>
      <c r="G37">
        <f>Sheet3!F25</f>
        <v>658.41873759999999</v>
      </c>
    </row>
    <row r="38" spans="2:11">
      <c r="B38" t="str">
        <f>Sheet3!B26</f>
        <v>Ewart Investments Limited</v>
      </c>
      <c r="D38">
        <f>Sheet3!C26</f>
        <v>0.33837460000000003</v>
      </c>
      <c r="E38">
        <f>Sheet3!D26</f>
        <v>0.09</v>
      </c>
      <c r="G38">
        <f>Sheet3!F26</f>
        <v>228.06448040000001</v>
      </c>
    </row>
    <row r="40" spans="2:11">
      <c r="B40" s="187" t="s">
        <v>8649</v>
      </c>
      <c r="C40" s="187" t="s">
        <v>8650</v>
      </c>
      <c r="D40" s="206" t="s">
        <v>8651</v>
      </c>
      <c r="E40" s="206"/>
      <c r="F40" s="206" t="s">
        <v>8652</v>
      </c>
      <c r="G40" s="206"/>
      <c r="I40" s="187" t="s">
        <v>8642</v>
      </c>
      <c r="J40" s="180"/>
      <c r="K40" s="180"/>
    </row>
    <row r="41" spans="2:11">
      <c r="B41" t="s">
        <v>8653</v>
      </c>
      <c r="C41" t="s">
        <v>8655</v>
      </c>
      <c r="E41" t="s">
        <v>8658</v>
      </c>
      <c r="F41" s="213" t="s">
        <v>8657</v>
      </c>
      <c r="G41" s="213"/>
    </row>
    <row r="42" spans="2:11">
      <c r="B42" t="s">
        <v>8654</v>
      </c>
      <c r="C42" t="s">
        <v>8656</v>
      </c>
      <c r="E42" t="s">
        <v>8659</v>
      </c>
      <c r="F42" s="213">
        <v>69.31</v>
      </c>
      <c r="G42" s="213"/>
      <c r="I42" t="s">
        <v>8643</v>
      </c>
      <c r="K42">
        <f>'Data Sheet'!B8</f>
        <v>712.35</v>
      </c>
    </row>
    <row r="43" spans="2:11">
      <c r="I43" t="s">
        <v>8644</v>
      </c>
      <c r="K43" s="74">
        <f>'Data Sheet'!B6</f>
        <v>368.20164245104229</v>
      </c>
    </row>
    <row r="44" spans="2:11">
      <c r="B44" s="214" t="s">
        <v>8660</v>
      </c>
      <c r="I44" s="2" t="s">
        <v>8645</v>
      </c>
      <c r="J44" s="2"/>
      <c r="K44" s="80">
        <f>K42*K43</f>
        <v>262288.44</v>
      </c>
    </row>
    <row r="45" spans="2:11" ht="15" customHeight="1">
      <c r="B45" s="215" t="s">
        <v>8662</v>
      </c>
      <c r="I45" t="s">
        <v>8646</v>
      </c>
      <c r="K45">
        <f>'Data Sheet'!K69*-1</f>
        <v>-40834</v>
      </c>
    </row>
    <row r="46" spans="2:11">
      <c r="B46" t="s">
        <v>8663</v>
      </c>
      <c r="I46" t="s">
        <v>8647</v>
      </c>
      <c r="K46" s="74">
        <f>'Balance Sheet'!K6</f>
        <v>71540</v>
      </c>
    </row>
    <row r="47" spans="2:11">
      <c r="B47" t="s">
        <v>8664</v>
      </c>
      <c r="I47" t="s">
        <v>8648</v>
      </c>
      <c r="K47">
        <v>6610</v>
      </c>
    </row>
    <row r="48" spans="2:11">
      <c r="I48" s="2" t="s">
        <v>284</v>
      </c>
      <c r="K48" s="74">
        <f>SUM(K44:K47)</f>
        <v>299604.44</v>
      </c>
    </row>
    <row r="50" spans="2:11">
      <c r="B50" s="187" t="s">
        <v>8665</v>
      </c>
      <c r="C50" s="180"/>
      <c r="D50" s="180"/>
      <c r="E50" s="180"/>
      <c r="F50" s="180"/>
      <c r="G50" s="180"/>
      <c r="H50" s="180"/>
      <c r="I50" s="180"/>
      <c r="J50" s="180"/>
      <c r="K50" s="180"/>
    </row>
    <row r="51" spans="2:11">
      <c r="B51" s="216" t="s">
        <v>8666</v>
      </c>
    </row>
    <row r="52" spans="2:11">
      <c r="B52" s="217" t="s">
        <v>8667</v>
      </c>
    </row>
    <row r="53" spans="2:11">
      <c r="B53" s="218" t="s">
        <v>8668</v>
      </c>
    </row>
    <row r="54" spans="2:11" ht="15">
      <c r="B54" s="219" t="s">
        <v>8669</v>
      </c>
    </row>
  </sheetData>
  <mergeCells count="8">
    <mergeCell ref="F41:G41"/>
    <mergeCell ref="F42:G42"/>
    <mergeCell ref="B2:K2"/>
    <mergeCell ref="C3:K3"/>
    <mergeCell ref="C28:D28"/>
    <mergeCell ref="F28:G28"/>
    <mergeCell ref="D40:E40"/>
    <mergeCell ref="F40:G40"/>
  </mergeCells>
  <pageMargins left="0.23622047244094491" right="0.23622047244094491" top="0.74803149606299213" bottom="0.74803149606299213" header="0.31496062992125984" footer="0.31496062992125984"/>
  <pageSetup scale="75" orientation="portrait" r:id="rId1"/>
  <ignoredErrors>
    <ignoredError sqref="E16" evalError="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00"/>
  <sheetViews>
    <sheetView zoomScale="120" zoomScaleNormal="120" zoomScalePageLayoutView="120" workbookViewId="0">
      <pane xSplit="1" ySplit="1" topLeftCell="H55" activePane="bottomRight" state="frozen"/>
      <selection activeCell="C4" sqref="C4"/>
      <selection pane="topRight" activeCell="C4" sqref="C4"/>
      <selection pane="bottomLeft" activeCell="C4" sqref="C4"/>
      <selection pane="bottomRight" activeCell="B100" sqref="B100:K100"/>
    </sheetView>
  </sheetViews>
  <sheetFormatPr defaultColWidth="8.77734375" defaultRowHeight="14.4"/>
  <cols>
    <col min="1" max="1" width="27.6640625" style="4" bestFit="1" customWidth="1"/>
    <col min="2" max="11" width="13.44140625" style="4" bestFit="1" customWidth="1"/>
    <col min="12" max="16384" width="8.77734375" style="4"/>
  </cols>
  <sheetData>
    <row r="1" spans="1:11" s="1" customFormat="1">
      <c r="A1" s="1" t="s">
        <v>0</v>
      </c>
      <c r="B1" s="1" t="s">
        <v>63</v>
      </c>
      <c r="E1" s="207" t="str">
        <f>IF(B2&lt;&gt;B3, "A NEW VERSION OF THE WORKSHEET IS AVAILABLE", "")</f>
        <v/>
      </c>
      <c r="F1" s="207"/>
      <c r="G1" s="207"/>
      <c r="H1" s="207"/>
      <c r="I1" s="207"/>
      <c r="J1" s="207"/>
      <c r="K1" s="207"/>
    </row>
    <row r="2" spans="1:11">
      <c r="A2" s="1" t="s">
        <v>61</v>
      </c>
      <c r="B2" s="4">
        <v>2.1</v>
      </c>
      <c r="E2" s="208" t="s">
        <v>36</v>
      </c>
      <c r="F2" s="208"/>
      <c r="G2" s="208"/>
      <c r="H2" s="208"/>
      <c r="I2" s="208"/>
      <c r="J2" s="208"/>
      <c r="K2" s="208"/>
    </row>
    <row r="3" spans="1:11">
      <c r="A3" s="1" t="s">
        <v>62</v>
      </c>
      <c r="B3" s="4">
        <v>2.1</v>
      </c>
    </row>
    <row r="4" spans="1:11">
      <c r="A4" s="1"/>
    </row>
    <row r="5" spans="1:11">
      <c r="A5" s="1" t="s">
        <v>64</v>
      </c>
    </row>
    <row r="6" spans="1:11">
      <c r="A6" s="4" t="s">
        <v>42</v>
      </c>
      <c r="B6" s="4">
        <f>IF(B9&gt;0, B9/B8, 0)</f>
        <v>368.20164245104229</v>
      </c>
    </row>
    <row r="7" spans="1:11">
      <c r="A7" s="4" t="s">
        <v>31</v>
      </c>
      <c r="B7">
        <v>2</v>
      </c>
    </row>
    <row r="8" spans="1:11">
      <c r="A8" s="4" t="s">
        <v>43</v>
      </c>
      <c r="B8">
        <v>712.35</v>
      </c>
    </row>
    <row r="9" spans="1:11">
      <c r="A9" s="4" t="s">
        <v>79</v>
      </c>
      <c r="B9">
        <v>262288.44</v>
      </c>
    </row>
    <row r="15" spans="1:11">
      <c r="A15" s="1" t="s">
        <v>37</v>
      </c>
    </row>
    <row r="16" spans="1:11" s="18" customFormat="1">
      <c r="A16" s="17" t="s">
        <v>38</v>
      </c>
      <c r="B16" s="12">
        <v>42460</v>
      </c>
      <c r="C16" s="12">
        <v>42825</v>
      </c>
      <c r="D16" s="12">
        <v>43190</v>
      </c>
      <c r="E16" s="12">
        <v>43555</v>
      </c>
      <c r="F16" s="12">
        <v>43921</v>
      </c>
      <c r="G16" s="12">
        <v>44286</v>
      </c>
      <c r="H16" s="12">
        <v>44651</v>
      </c>
      <c r="I16" s="12">
        <v>45016</v>
      </c>
      <c r="J16" s="12">
        <v>45382</v>
      </c>
      <c r="K16" s="12">
        <v>45747</v>
      </c>
    </row>
    <row r="17" spans="1:11" s="6" customFormat="1">
      <c r="A17" s="6" t="s">
        <v>6</v>
      </c>
      <c r="B17">
        <v>273045.59999999998</v>
      </c>
      <c r="C17">
        <v>269692.51</v>
      </c>
      <c r="D17">
        <v>291550.48</v>
      </c>
      <c r="E17">
        <v>301938.40000000002</v>
      </c>
      <c r="F17">
        <v>261067.97</v>
      </c>
      <c r="G17">
        <v>249794.75</v>
      </c>
      <c r="H17">
        <v>278453.62</v>
      </c>
      <c r="I17">
        <v>345966.97</v>
      </c>
      <c r="J17">
        <v>434016</v>
      </c>
      <c r="K17">
        <v>439695</v>
      </c>
    </row>
    <row r="18" spans="1:11" s="6" customFormat="1">
      <c r="A18" s="4" t="s">
        <v>80</v>
      </c>
      <c r="B18">
        <v>166134.01</v>
      </c>
      <c r="C18">
        <v>173294.07999999999</v>
      </c>
      <c r="D18">
        <v>187896.58</v>
      </c>
      <c r="E18">
        <v>194267.91</v>
      </c>
      <c r="F18">
        <v>164899.82</v>
      </c>
      <c r="G18">
        <v>153607.35999999999</v>
      </c>
      <c r="H18">
        <v>179295.33</v>
      </c>
      <c r="I18">
        <v>231251.26</v>
      </c>
      <c r="J18">
        <v>274321</v>
      </c>
      <c r="K18">
        <v>268950</v>
      </c>
    </row>
    <row r="19" spans="1:11" s="6" customFormat="1">
      <c r="A19" s="4" t="s">
        <v>81</v>
      </c>
      <c r="B19">
        <v>2750.99</v>
      </c>
      <c r="C19">
        <v>7399.92</v>
      </c>
      <c r="D19">
        <v>2046.58</v>
      </c>
      <c r="E19">
        <v>-2053.2800000000002</v>
      </c>
      <c r="F19">
        <v>-2231.19</v>
      </c>
      <c r="G19">
        <v>-4684.16</v>
      </c>
      <c r="H19">
        <v>-1590.49</v>
      </c>
      <c r="I19">
        <v>4781.62</v>
      </c>
      <c r="J19">
        <v>1566</v>
      </c>
      <c r="K19">
        <v>-2836</v>
      </c>
    </row>
    <row r="20" spans="1:11" s="6" customFormat="1">
      <c r="A20" s="4" t="s">
        <v>82</v>
      </c>
      <c r="B20">
        <v>1143.6300000000001</v>
      </c>
      <c r="C20">
        <v>1159.82</v>
      </c>
      <c r="D20">
        <v>1308.08</v>
      </c>
      <c r="E20">
        <v>1585.93</v>
      </c>
      <c r="F20">
        <v>1264.95</v>
      </c>
      <c r="G20">
        <v>1112.8699999999999</v>
      </c>
      <c r="H20">
        <v>2178.29</v>
      </c>
      <c r="I20">
        <v>2513.33</v>
      </c>
      <c r="J20">
        <v>2189</v>
      </c>
      <c r="K20">
        <v>2443</v>
      </c>
    </row>
    <row r="21" spans="1:11" s="6" customFormat="1">
      <c r="A21" s="4" t="s">
        <v>83</v>
      </c>
      <c r="B21">
        <v>12101.53</v>
      </c>
      <c r="C21">
        <v>10067.370000000001</v>
      </c>
      <c r="D21">
        <v>10971.66</v>
      </c>
      <c r="E21">
        <v>11694.54</v>
      </c>
      <c r="F21">
        <v>11541.51</v>
      </c>
      <c r="G21">
        <v>8273.17</v>
      </c>
      <c r="H21">
        <v>9427.3799999999992</v>
      </c>
      <c r="I21">
        <v>11765.97</v>
      </c>
      <c r="J21">
        <v>17446</v>
      </c>
      <c r="K21">
        <v>18813</v>
      </c>
    </row>
    <row r="22" spans="1:11" s="6" customFormat="1">
      <c r="A22" s="4" t="s">
        <v>84</v>
      </c>
      <c r="B22">
        <v>28880.89</v>
      </c>
      <c r="C22">
        <v>28332.89</v>
      </c>
      <c r="D22">
        <v>30300.09</v>
      </c>
      <c r="E22">
        <v>33243.870000000003</v>
      </c>
      <c r="F22">
        <v>30438.6</v>
      </c>
      <c r="G22">
        <v>27648.48</v>
      </c>
      <c r="H22">
        <v>30808.52</v>
      </c>
      <c r="I22">
        <v>33654.699999999997</v>
      </c>
      <c r="J22">
        <v>41990</v>
      </c>
      <c r="K22">
        <v>47767</v>
      </c>
    </row>
    <row r="23" spans="1:11" s="6" customFormat="1">
      <c r="A23" s="4" t="s">
        <v>85</v>
      </c>
      <c r="B23">
        <v>21991.9</v>
      </c>
      <c r="C23">
        <v>30039.38</v>
      </c>
      <c r="D23">
        <v>31004.58</v>
      </c>
      <c r="E23">
        <v>32719.8</v>
      </c>
      <c r="F23">
        <v>29248.32</v>
      </c>
      <c r="G23">
        <v>23015.79</v>
      </c>
      <c r="H23">
        <v>29205.4</v>
      </c>
      <c r="I23">
        <v>34839.19</v>
      </c>
      <c r="J23">
        <v>42765</v>
      </c>
      <c r="K23">
        <v>47099</v>
      </c>
    </row>
    <row r="24" spans="1:11" s="6" customFormat="1">
      <c r="A24" s="4" t="s">
        <v>86</v>
      </c>
      <c r="B24">
        <v>7149.38</v>
      </c>
      <c r="C24">
        <v>4610.2</v>
      </c>
      <c r="D24">
        <v>658.39</v>
      </c>
      <c r="E24">
        <v>1708.74</v>
      </c>
      <c r="F24">
        <v>3456.51</v>
      </c>
      <c r="G24">
        <v>-834.51</v>
      </c>
      <c r="H24">
        <v>1228.1199999999999</v>
      </c>
      <c r="I24">
        <v>4908.34</v>
      </c>
      <c r="J24">
        <v>-953</v>
      </c>
      <c r="K24">
        <v>-3429</v>
      </c>
    </row>
    <row r="25" spans="1:11" s="6" customFormat="1">
      <c r="A25" s="6" t="s">
        <v>9</v>
      </c>
      <c r="B25">
        <v>-2669.62</v>
      </c>
      <c r="C25">
        <v>1869.1</v>
      </c>
      <c r="D25">
        <v>5932.73</v>
      </c>
      <c r="E25">
        <v>-26686.25</v>
      </c>
      <c r="F25">
        <v>101.71</v>
      </c>
      <c r="G25">
        <v>-11117.83</v>
      </c>
      <c r="H25">
        <v>2424.0500000000002</v>
      </c>
      <c r="I25">
        <v>6663.97</v>
      </c>
      <c r="J25">
        <v>4792</v>
      </c>
      <c r="K25">
        <v>11774</v>
      </c>
    </row>
    <row r="26" spans="1:11" s="6" customFormat="1">
      <c r="A26" s="6" t="s">
        <v>10</v>
      </c>
      <c r="B26">
        <v>16710.78</v>
      </c>
      <c r="C26">
        <v>17904.990000000002</v>
      </c>
      <c r="D26">
        <v>21553.59</v>
      </c>
      <c r="E26">
        <v>23590.63</v>
      </c>
      <c r="F26">
        <v>21425.43</v>
      </c>
      <c r="G26">
        <v>23546.71</v>
      </c>
      <c r="H26">
        <v>24835.69</v>
      </c>
      <c r="I26">
        <v>24860.36</v>
      </c>
      <c r="J26">
        <v>27239</v>
      </c>
      <c r="K26">
        <v>23256</v>
      </c>
    </row>
    <row r="27" spans="1:11" s="6" customFormat="1">
      <c r="A27" s="6" t="s">
        <v>11</v>
      </c>
      <c r="B27">
        <v>4889.08</v>
      </c>
      <c r="C27">
        <v>4238.01</v>
      </c>
      <c r="D27">
        <v>4681.79</v>
      </c>
      <c r="E27">
        <v>5758.6</v>
      </c>
      <c r="F27">
        <v>7243.33</v>
      </c>
      <c r="G27">
        <v>8097.17</v>
      </c>
      <c r="H27">
        <v>9311.86</v>
      </c>
      <c r="I27">
        <v>10225.48</v>
      </c>
      <c r="J27">
        <v>7594</v>
      </c>
      <c r="K27">
        <v>5083</v>
      </c>
    </row>
    <row r="28" spans="1:11" s="6" customFormat="1">
      <c r="A28" s="6" t="s">
        <v>12</v>
      </c>
      <c r="B28">
        <v>14125.77</v>
      </c>
      <c r="C28">
        <v>9314.7900000000009</v>
      </c>
      <c r="D28">
        <v>11155.03</v>
      </c>
      <c r="E28">
        <v>-31371.15</v>
      </c>
      <c r="F28">
        <v>-10579.98</v>
      </c>
      <c r="G28">
        <v>-10474.280000000001</v>
      </c>
      <c r="H28">
        <v>-7003.41</v>
      </c>
      <c r="I28">
        <v>3393.93</v>
      </c>
      <c r="J28">
        <v>27783</v>
      </c>
      <c r="K28">
        <v>38651</v>
      </c>
    </row>
    <row r="29" spans="1:11" s="6" customFormat="1">
      <c r="A29" s="6" t="s">
        <v>13</v>
      </c>
      <c r="B29">
        <v>3025.05</v>
      </c>
      <c r="C29">
        <v>3251.23</v>
      </c>
      <c r="D29">
        <v>4341.93</v>
      </c>
      <c r="E29">
        <v>-2437.4499999999998</v>
      </c>
      <c r="F29">
        <v>395.25</v>
      </c>
      <c r="G29">
        <v>2541.86</v>
      </c>
      <c r="H29">
        <v>4231.29</v>
      </c>
      <c r="I29">
        <v>704.06</v>
      </c>
      <c r="J29">
        <v>-4024</v>
      </c>
      <c r="K29">
        <v>10502</v>
      </c>
    </row>
    <row r="30" spans="1:11" s="6" customFormat="1">
      <c r="A30" s="6" t="s">
        <v>14</v>
      </c>
      <c r="B30">
        <v>11579.31</v>
      </c>
      <c r="C30">
        <v>7454.36</v>
      </c>
      <c r="D30">
        <v>8988.91</v>
      </c>
      <c r="E30">
        <v>-28826.23</v>
      </c>
      <c r="F30">
        <v>-12070.85</v>
      </c>
      <c r="G30">
        <v>-13451.39</v>
      </c>
      <c r="H30">
        <v>-11441.47</v>
      </c>
      <c r="I30">
        <v>2414.29</v>
      </c>
      <c r="J30">
        <v>31399</v>
      </c>
      <c r="K30">
        <v>27830</v>
      </c>
    </row>
    <row r="31" spans="1:11" s="6" customFormat="1">
      <c r="A31" s="6" t="s">
        <v>70</v>
      </c>
      <c r="B31">
        <v>67.92</v>
      </c>
      <c r="I31">
        <v>766.02</v>
      </c>
      <c r="J31">
        <v>2301</v>
      </c>
      <c r="K31">
        <v>2208</v>
      </c>
    </row>
    <row r="32" spans="1:11" s="6" customFormat="1"/>
    <row r="33" spans="1:11">
      <c r="A33" s="6" t="s">
        <v>104</v>
      </c>
      <c r="B33" s="4">
        <f>(+B30+B29+B27+B26)</f>
        <v>36204.22</v>
      </c>
      <c r="C33" s="4">
        <f t="shared" ref="C33:K33" si="0">(+C30+C29+C27+C26)</f>
        <v>32848.590000000004</v>
      </c>
      <c r="D33" s="4">
        <f t="shared" si="0"/>
        <v>39566.22</v>
      </c>
      <c r="E33" s="4">
        <f t="shared" si="0"/>
        <v>-1914.4500000000007</v>
      </c>
      <c r="F33" s="4">
        <f t="shared" si="0"/>
        <v>16993.16</v>
      </c>
      <c r="G33" s="4">
        <f t="shared" si="0"/>
        <v>20734.349999999999</v>
      </c>
      <c r="H33" s="4">
        <f t="shared" si="0"/>
        <v>26937.37</v>
      </c>
      <c r="I33" s="4">
        <f t="shared" si="0"/>
        <v>38204.19</v>
      </c>
      <c r="J33" s="4">
        <f t="shared" si="0"/>
        <v>62208</v>
      </c>
      <c r="K33" s="4">
        <f t="shared" si="0"/>
        <v>66671</v>
      </c>
    </row>
    <row r="34" spans="1:11">
      <c r="A34" s="6"/>
    </row>
    <row r="35" spans="1:11">
      <c r="A35" s="6"/>
    </row>
    <row r="36" spans="1:11">
      <c r="A36" s="6"/>
    </row>
    <row r="37" spans="1:11">
      <c r="A37" s="6"/>
    </row>
    <row r="38" spans="1:11">
      <c r="A38" s="6"/>
    </row>
    <row r="39" spans="1:11">
      <c r="A39" s="6"/>
    </row>
    <row r="40" spans="1:11">
      <c r="A40" s="1" t="s">
        <v>39</v>
      </c>
    </row>
    <row r="41" spans="1:11" s="18" customFormat="1">
      <c r="A41" s="17" t="s">
        <v>38</v>
      </c>
      <c r="B41" s="12">
        <v>45016</v>
      </c>
      <c r="C41" s="12">
        <v>45107</v>
      </c>
      <c r="D41" s="12">
        <v>45199</v>
      </c>
      <c r="E41" s="12">
        <v>45291</v>
      </c>
      <c r="F41" s="12">
        <v>45382</v>
      </c>
      <c r="G41" s="12">
        <v>45473</v>
      </c>
      <c r="H41" s="12">
        <v>45565</v>
      </c>
      <c r="I41" s="12">
        <v>45657</v>
      </c>
      <c r="J41" s="12">
        <v>45747</v>
      </c>
      <c r="K41" s="12">
        <v>45838</v>
      </c>
    </row>
    <row r="42" spans="1:11" s="6" customFormat="1">
      <c r="A42" s="6" t="s">
        <v>6</v>
      </c>
      <c r="B42">
        <v>105932.35</v>
      </c>
      <c r="C42">
        <v>102236</v>
      </c>
      <c r="D42">
        <v>105129</v>
      </c>
      <c r="E42">
        <v>110577</v>
      </c>
      <c r="F42">
        <v>119033</v>
      </c>
      <c r="G42">
        <v>107102</v>
      </c>
      <c r="H42">
        <v>101450</v>
      </c>
      <c r="I42">
        <v>112608</v>
      </c>
      <c r="J42">
        <v>119503</v>
      </c>
      <c r="K42">
        <v>104407</v>
      </c>
    </row>
    <row r="43" spans="1:11" s="6" customFormat="1">
      <c r="A43" s="6" t="s">
        <v>7</v>
      </c>
      <c r="B43">
        <v>92817.95</v>
      </c>
      <c r="C43">
        <v>89019</v>
      </c>
      <c r="D43">
        <v>91362</v>
      </c>
      <c r="E43">
        <v>95159</v>
      </c>
      <c r="F43">
        <v>102348</v>
      </c>
      <c r="G43">
        <v>91854</v>
      </c>
      <c r="H43">
        <v>89291</v>
      </c>
      <c r="I43">
        <v>100185</v>
      </c>
      <c r="J43">
        <v>102685</v>
      </c>
      <c r="K43">
        <v>94183</v>
      </c>
    </row>
    <row r="44" spans="1:11" s="6" customFormat="1">
      <c r="A44" s="6" t="s">
        <v>9</v>
      </c>
      <c r="B44">
        <v>1452.86</v>
      </c>
      <c r="C44">
        <v>895</v>
      </c>
      <c r="D44">
        <v>1557</v>
      </c>
      <c r="E44">
        <v>1604</v>
      </c>
      <c r="F44">
        <v>1412</v>
      </c>
      <c r="G44">
        <v>6553</v>
      </c>
      <c r="H44">
        <v>1647</v>
      </c>
      <c r="I44">
        <v>1700</v>
      </c>
      <c r="J44">
        <v>1057</v>
      </c>
      <c r="K44">
        <v>1595</v>
      </c>
    </row>
    <row r="45" spans="1:11" s="6" customFormat="1">
      <c r="A45" s="6" t="s">
        <v>10</v>
      </c>
      <c r="B45">
        <v>7050.2</v>
      </c>
      <c r="C45">
        <v>6633</v>
      </c>
      <c r="D45">
        <v>6637</v>
      </c>
      <c r="E45">
        <v>6850</v>
      </c>
      <c r="F45">
        <v>7143</v>
      </c>
      <c r="G45">
        <v>6565</v>
      </c>
      <c r="H45">
        <v>6005</v>
      </c>
      <c r="I45">
        <v>5399</v>
      </c>
      <c r="J45">
        <v>5295</v>
      </c>
      <c r="K45">
        <v>5320</v>
      </c>
    </row>
    <row r="46" spans="1:11" s="6" customFormat="1">
      <c r="A46" s="6" t="s">
        <v>11</v>
      </c>
      <c r="B46">
        <v>2641.67</v>
      </c>
      <c r="C46">
        <v>2615</v>
      </c>
      <c r="D46">
        <v>2652</v>
      </c>
      <c r="E46">
        <v>2485</v>
      </c>
      <c r="F46">
        <v>1645</v>
      </c>
      <c r="G46">
        <v>1471</v>
      </c>
      <c r="H46">
        <v>2034</v>
      </c>
      <c r="I46">
        <v>1119</v>
      </c>
      <c r="J46">
        <v>1076</v>
      </c>
      <c r="K46">
        <v>938</v>
      </c>
    </row>
    <row r="47" spans="1:11" s="6" customFormat="1">
      <c r="A47" s="6" t="s">
        <v>12</v>
      </c>
      <c r="B47">
        <v>4875.3900000000003</v>
      </c>
      <c r="C47">
        <v>4864</v>
      </c>
      <c r="D47">
        <v>6035</v>
      </c>
      <c r="E47">
        <v>7687</v>
      </c>
      <c r="F47">
        <v>9309</v>
      </c>
      <c r="G47">
        <v>13765</v>
      </c>
      <c r="H47">
        <v>5767</v>
      </c>
      <c r="I47">
        <v>7605</v>
      </c>
      <c r="J47">
        <v>11504</v>
      </c>
      <c r="K47">
        <v>5561</v>
      </c>
    </row>
    <row r="48" spans="1:11" s="6" customFormat="1">
      <c r="A48" s="6" t="s">
        <v>13</v>
      </c>
      <c r="B48">
        <v>-620.65</v>
      </c>
      <c r="C48">
        <v>1563</v>
      </c>
      <c r="D48">
        <v>2203</v>
      </c>
      <c r="E48">
        <v>542</v>
      </c>
      <c r="F48">
        <v>-8219</v>
      </c>
      <c r="G48">
        <v>3178</v>
      </c>
      <c r="H48">
        <v>2317</v>
      </c>
      <c r="I48">
        <v>2120</v>
      </c>
      <c r="J48">
        <v>2948</v>
      </c>
      <c r="K48">
        <v>1558</v>
      </c>
    </row>
    <row r="49" spans="1:11" s="6" customFormat="1">
      <c r="A49" s="6" t="s">
        <v>14</v>
      </c>
      <c r="B49">
        <v>5407.79</v>
      </c>
      <c r="C49">
        <v>3203</v>
      </c>
      <c r="D49">
        <v>3764</v>
      </c>
      <c r="E49">
        <v>7025</v>
      </c>
      <c r="F49">
        <v>17407</v>
      </c>
      <c r="G49">
        <v>10514</v>
      </c>
      <c r="H49">
        <v>3343</v>
      </c>
      <c r="I49">
        <v>5406</v>
      </c>
      <c r="J49">
        <v>8470</v>
      </c>
      <c r="K49">
        <v>3924</v>
      </c>
    </row>
    <row r="50" spans="1:11">
      <c r="A50" s="6" t="s">
        <v>8</v>
      </c>
      <c r="B50">
        <v>13114.4</v>
      </c>
      <c r="C50">
        <v>13217</v>
      </c>
      <c r="D50">
        <v>13767</v>
      </c>
      <c r="E50">
        <v>15418</v>
      </c>
      <c r="F50">
        <v>16685</v>
      </c>
      <c r="G50">
        <v>15248</v>
      </c>
      <c r="H50">
        <v>12159</v>
      </c>
      <c r="I50">
        <v>12423</v>
      </c>
      <c r="J50">
        <v>16818</v>
      </c>
      <c r="K50">
        <v>10224</v>
      </c>
    </row>
    <row r="51" spans="1:11">
      <c r="A51" s="6"/>
    </row>
    <row r="52" spans="1:11">
      <c r="A52" s="6"/>
    </row>
    <row r="53" spans="1:11">
      <c r="A53" s="6"/>
    </row>
    <row r="54" spans="1:11">
      <c r="A54" s="6"/>
    </row>
    <row r="55" spans="1:11">
      <c r="A55" s="1" t="s">
        <v>40</v>
      </c>
    </row>
    <row r="56" spans="1:11" s="18" customFormat="1">
      <c r="A56" s="17" t="s">
        <v>38</v>
      </c>
      <c r="B56" s="12">
        <v>42460</v>
      </c>
      <c r="C56" s="12">
        <v>42825</v>
      </c>
      <c r="D56" s="12">
        <v>43190</v>
      </c>
      <c r="E56" s="12">
        <v>43555</v>
      </c>
      <c r="F56" s="12">
        <v>43921</v>
      </c>
      <c r="G56" s="12">
        <v>44286</v>
      </c>
      <c r="H56" s="12">
        <v>44651</v>
      </c>
      <c r="I56" s="12">
        <v>45016</v>
      </c>
      <c r="J56" s="12">
        <v>45382</v>
      </c>
      <c r="K56" s="12">
        <v>45747</v>
      </c>
    </row>
    <row r="57" spans="1:11">
      <c r="A57" s="6" t="s">
        <v>24</v>
      </c>
      <c r="B57">
        <v>679.18</v>
      </c>
      <c r="C57">
        <v>679.22</v>
      </c>
      <c r="D57">
        <v>679.22</v>
      </c>
      <c r="E57">
        <v>679.22</v>
      </c>
      <c r="F57">
        <v>719.54</v>
      </c>
      <c r="G57">
        <v>765.81</v>
      </c>
      <c r="H57">
        <v>765.88</v>
      </c>
      <c r="I57">
        <v>766.02</v>
      </c>
      <c r="J57">
        <v>767</v>
      </c>
      <c r="K57">
        <v>736</v>
      </c>
    </row>
    <row r="58" spans="1:11">
      <c r="A58" s="6" t="s">
        <v>25</v>
      </c>
      <c r="B58">
        <v>78273.23</v>
      </c>
      <c r="C58">
        <v>57382.67</v>
      </c>
      <c r="D58">
        <v>94748.69</v>
      </c>
      <c r="E58">
        <v>59500.34</v>
      </c>
      <c r="F58">
        <v>62358.99</v>
      </c>
      <c r="G58">
        <v>54480.91</v>
      </c>
      <c r="H58">
        <v>43795.360000000001</v>
      </c>
      <c r="I58">
        <v>44555.77</v>
      </c>
      <c r="J58">
        <v>84151</v>
      </c>
      <c r="K58">
        <v>115408</v>
      </c>
    </row>
    <row r="59" spans="1:11">
      <c r="A59" s="6" t="s">
        <v>71</v>
      </c>
      <c r="B59">
        <v>69359.960000000006</v>
      </c>
      <c r="C59">
        <v>78603.98</v>
      </c>
      <c r="D59">
        <v>88950.47</v>
      </c>
      <c r="E59">
        <v>106175.34</v>
      </c>
      <c r="F59">
        <v>124787.64</v>
      </c>
      <c r="G59">
        <v>142130.57</v>
      </c>
      <c r="H59">
        <v>146449.03</v>
      </c>
      <c r="I59">
        <v>134113.44</v>
      </c>
      <c r="J59">
        <v>107264</v>
      </c>
      <c r="K59">
        <v>71540</v>
      </c>
    </row>
    <row r="60" spans="1:11">
      <c r="A60" s="6" t="s">
        <v>72</v>
      </c>
      <c r="B60">
        <v>114871.75</v>
      </c>
      <c r="C60">
        <v>135914.49</v>
      </c>
      <c r="D60">
        <v>142813.43</v>
      </c>
      <c r="E60">
        <v>139348.59</v>
      </c>
      <c r="F60">
        <v>132313.22</v>
      </c>
      <c r="G60">
        <v>144192.62</v>
      </c>
      <c r="H60">
        <v>138051.22</v>
      </c>
      <c r="I60">
        <v>155239.20000000001</v>
      </c>
      <c r="J60">
        <v>177339</v>
      </c>
      <c r="K60">
        <v>189289</v>
      </c>
    </row>
    <row r="61" spans="1:11" s="1" customFormat="1">
      <c r="A61" s="1" t="s">
        <v>26</v>
      </c>
      <c r="B61">
        <v>263184.12</v>
      </c>
      <c r="C61">
        <v>272580.36</v>
      </c>
      <c r="D61">
        <v>327191.81</v>
      </c>
      <c r="E61">
        <v>305703.49</v>
      </c>
      <c r="F61">
        <v>320179.39</v>
      </c>
      <c r="G61">
        <v>341569.91</v>
      </c>
      <c r="H61">
        <v>329061.49</v>
      </c>
      <c r="I61">
        <v>334674.43</v>
      </c>
      <c r="J61">
        <v>369521</v>
      </c>
      <c r="K61">
        <v>376973</v>
      </c>
    </row>
    <row r="62" spans="1:11">
      <c r="A62" s="6" t="s">
        <v>27</v>
      </c>
      <c r="B62">
        <v>107231.76</v>
      </c>
      <c r="C62">
        <v>95944.08</v>
      </c>
      <c r="D62">
        <v>121413.86</v>
      </c>
      <c r="E62">
        <v>111234.47</v>
      </c>
      <c r="F62">
        <v>127107.14</v>
      </c>
      <c r="G62">
        <v>138707.60999999999</v>
      </c>
      <c r="H62">
        <v>138855.45000000001</v>
      </c>
      <c r="I62">
        <v>132079.76</v>
      </c>
      <c r="J62">
        <v>121285</v>
      </c>
      <c r="K62">
        <v>115697</v>
      </c>
    </row>
    <row r="63" spans="1:11">
      <c r="A63" s="6" t="s">
        <v>28</v>
      </c>
      <c r="B63">
        <v>25918.94</v>
      </c>
      <c r="C63">
        <v>33698.839999999997</v>
      </c>
      <c r="D63">
        <v>40033.5</v>
      </c>
      <c r="E63">
        <v>31883.84</v>
      </c>
      <c r="F63">
        <v>35622.29</v>
      </c>
      <c r="G63">
        <v>20963.93</v>
      </c>
      <c r="H63">
        <v>10251.09</v>
      </c>
      <c r="I63">
        <v>14274.5</v>
      </c>
      <c r="J63">
        <v>35698</v>
      </c>
      <c r="K63">
        <v>65806</v>
      </c>
    </row>
    <row r="64" spans="1:11">
      <c r="A64" s="6" t="s">
        <v>29</v>
      </c>
      <c r="B64">
        <v>23767.02</v>
      </c>
      <c r="C64">
        <v>20337.919999999998</v>
      </c>
      <c r="D64">
        <v>20812.75</v>
      </c>
      <c r="E64">
        <v>15770.72</v>
      </c>
      <c r="F64">
        <v>16308.48</v>
      </c>
      <c r="G64">
        <v>24620.28</v>
      </c>
      <c r="H64">
        <v>29379.53</v>
      </c>
      <c r="I64">
        <v>26379.16</v>
      </c>
      <c r="J64">
        <v>22971</v>
      </c>
      <c r="K64">
        <v>35656</v>
      </c>
    </row>
    <row r="65" spans="1:11">
      <c r="A65" s="6" t="s">
        <v>73</v>
      </c>
      <c r="B65">
        <v>106266.4</v>
      </c>
      <c r="C65">
        <v>122599.52</v>
      </c>
      <c r="D65">
        <v>144931.70000000001</v>
      </c>
      <c r="E65">
        <v>146814.46</v>
      </c>
      <c r="F65">
        <v>141141.48000000001</v>
      </c>
      <c r="G65">
        <v>157278.09</v>
      </c>
      <c r="H65">
        <v>150575.42000000001</v>
      </c>
      <c r="I65">
        <v>161941.01</v>
      </c>
      <c r="J65">
        <v>189567</v>
      </c>
      <c r="K65">
        <v>159814</v>
      </c>
    </row>
    <row r="66" spans="1:11" s="1" customFormat="1">
      <c r="A66" s="1" t="s">
        <v>26</v>
      </c>
      <c r="B66">
        <v>263184.12</v>
      </c>
      <c r="C66">
        <v>272580.36</v>
      </c>
      <c r="D66">
        <v>327191.81</v>
      </c>
      <c r="E66">
        <v>305703.49</v>
      </c>
      <c r="F66">
        <v>320179.39</v>
      </c>
      <c r="G66">
        <v>341569.91</v>
      </c>
      <c r="H66">
        <v>329061.49</v>
      </c>
      <c r="I66">
        <v>334674.43</v>
      </c>
      <c r="J66">
        <v>369521</v>
      </c>
      <c r="K66">
        <v>376973</v>
      </c>
    </row>
    <row r="67" spans="1:11" s="6" customFormat="1">
      <c r="A67" s="6" t="s">
        <v>78</v>
      </c>
      <c r="B67">
        <v>13570.91</v>
      </c>
      <c r="C67">
        <v>14075.55</v>
      </c>
      <c r="D67">
        <v>19893.3</v>
      </c>
      <c r="E67">
        <v>18996.169999999998</v>
      </c>
      <c r="F67">
        <v>11172.69</v>
      </c>
      <c r="G67">
        <v>12679.08</v>
      </c>
      <c r="H67">
        <v>12442.12</v>
      </c>
      <c r="I67">
        <v>15737.97</v>
      </c>
      <c r="J67">
        <v>16952</v>
      </c>
      <c r="K67">
        <v>13248</v>
      </c>
    </row>
    <row r="68" spans="1:11">
      <c r="A68" s="6" t="s">
        <v>45</v>
      </c>
      <c r="B68">
        <v>32655.73</v>
      </c>
      <c r="C68">
        <v>35085.31</v>
      </c>
      <c r="D68">
        <v>42137.63</v>
      </c>
      <c r="E68">
        <v>39013.730000000003</v>
      </c>
      <c r="F68">
        <v>37456.879999999997</v>
      </c>
      <c r="G68">
        <v>36088.589999999997</v>
      </c>
      <c r="H68">
        <v>35240.339999999997</v>
      </c>
      <c r="I68">
        <v>40755.39</v>
      </c>
      <c r="J68">
        <v>47788</v>
      </c>
      <c r="K68">
        <v>47269</v>
      </c>
    </row>
    <row r="69" spans="1:11">
      <c r="A69" s="4" t="s">
        <v>87</v>
      </c>
      <c r="B69">
        <v>30460.400000000001</v>
      </c>
      <c r="C69">
        <v>36077.879999999997</v>
      </c>
      <c r="D69">
        <v>34613.910000000003</v>
      </c>
      <c r="E69">
        <v>32648.82</v>
      </c>
      <c r="F69">
        <v>33726.97</v>
      </c>
      <c r="G69">
        <v>46792.46</v>
      </c>
      <c r="H69">
        <v>40669.19</v>
      </c>
      <c r="I69">
        <v>37015.56</v>
      </c>
      <c r="J69">
        <v>45807</v>
      </c>
      <c r="K69">
        <v>40834</v>
      </c>
    </row>
    <row r="70" spans="1:11">
      <c r="A70" s="4" t="s">
        <v>74</v>
      </c>
      <c r="B70">
        <v>3395930306</v>
      </c>
      <c r="C70">
        <v>3396100719</v>
      </c>
      <c r="D70">
        <v>3396100719</v>
      </c>
      <c r="E70">
        <v>3396100719</v>
      </c>
      <c r="F70">
        <v>3597726185</v>
      </c>
      <c r="G70">
        <v>3829060661</v>
      </c>
      <c r="H70">
        <v>3829414903</v>
      </c>
      <c r="I70">
        <v>3830097221</v>
      </c>
      <c r="J70">
        <v>3832491897</v>
      </c>
      <c r="K70">
        <v>3681348742</v>
      </c>
    </row>
    <row r="71" spans="1:11">
      <c r="A71" s="4" t="s">
        <v>75</v>
      </c>
    </row>
    <row r="72" spans="1:11">
      <c r="A72" s="4" t="s">
        <v>88</v>
      </c>
      <c r="B72">
        <v>2</v>
      </c>
      <c r="C72">
        <v>2</v>
      </c>
      <c r="D72">
        <v>2</v>
      </c>
      <c r="E72">
        <v>2</v>
      </c>
      <c r="F72">
        <v>2</v>
      </c>
      <c r="G72">
        <v>2</v>
      </c>
      <c r="H72">
        <v>2</v>
      </c>
      <c r="I72">
        <v>2</v>
      </c>
      <c r="J72">
        <v>2</v>
      </c>
      <c r="K72">
        <v>2</v>
      </c>
    </row>
    <row r="74" spans="1:11">
      <c r="A74" s="6"/>
    </row>
    <row r="75" spans="1:11">
      <c r="A75" s="6"/>
    </row>
    <row r="76" spans="1:11">
      <c r="A76" s="6"/>
    </row>
    <row r="77" spans="1:11">
      <c r="A77" s="6"/>
    </row>
    <row r="78" spans="1:11">
      <c r="A78" s="6"/>
    </row>
    <row r="79" spans="1:11">
      <c r="A79" s="6"/>
    </row>
    <row r="80" spans="1:11">
      <c r="A80" s="1" t="s">
        <v>41</v>
      </c>
    </row>
    <row r="81" spans="1:11" s="18" customFormat="1">
      <c r="A81" s="17" t="s">
        <v>38</v>
      </c>
      <c r="B81" s="12">
        <v>42460</v>
      </c>
      <c r="C81" s="12">
        <v>42825</v>
      </c>
      <c r="D81" s="12">
        <v>43190</v>
      </c>
      <c r="E81" s="12">
        <v>43555</v>
      </c>
      <c r="F81" s="12">
        <v>43921</v>
      </c>
      <c r="G81" s="12">
        <v>44286</v>
      </c>
      <c r="H81" s="12">
        <v>44651</v>
      </c>
      <c r="I81" s="12">
        <v>45016</v>
      </c>
      <c r="J81" s="12">
        <v>45382</v>
      </c>
      <c r="K81" s="12">
        <v>45747</v>
      </c>
    </row>
    <row r="82" spans="1:11" s="1" customFormat="1">
      <c r="A82" s="6" t="s">
        <v>32</v>
      </c>
      <c r="B82">
        <v>37899.54</v>
      </c>
      <c r="C82">
        <v>30199.25</v>
      </c>
      <c r="D82">
        <v>23857.42</v>
      </c>
      <c r="E82">
        <v>18890.75</v>
      </c>
      <c r="F82">
        <v>26632.94</v>
      </c>
      <c r="G82">
        <v>29000.51</v>
      </c>
      <c r="H82">
        <v>14282.83</v>
      </c>
      <c r="I82">
        <v>35388.01</v>
      </c>
      <c r="J82">
        <v>67915</v>
      </c>
      <c r="K82">
        <v>63102</v>
      </c>
    </row>
    <row r="83" spans="1:11" s="6" customFormat="1">
      <c r="A83" s="6" t="s">
        <v>33</v>
      </c>
      <c r="B83">
        <v>-36693.9</v>
      </c>
      <c r="C83">
        <v>-39571.4</v>
      </c>
      <c r="D83">
        <v>-25139.14</v>
      </c>
      <c r="E83">
        <v>-20878.07</v>
      </c>
      <c r="F83">
        <v>-33114.550000000003</v>
      </c>
      <c r="G83">
        <v>-25672.5</v>
      </c>
      <c r="H83">
        <v>-4443.66</v>
      </c>
      <c r="I83">
        <v>-15417.17</v>
      </c>
      <c r="J83">
        <v>-22781</v>
      </c>
      <c r="K83">
        <v>-49982</v>
      </c>
    </row>
    <row r="84" spans="1:11" s="6" customFormat="1">
      <c r="A84" s="6" t="s">
        <v>34</v>
      </c>
      <c r="B84">
        <v>-3795.12</v>
      </c>
      <c r="C84">
        <v>6205.3</v>
      </c>
      <c r="D84">
        <v>2011.71</v>
      </c>
      <c r="E84">
        <v>8830.3700000000008</v>
      </c>
      <c r="F84">
        <v>3389.61</v>
      </c>
      <c r="G84">
        <v>9904.2000000000007</v>
      </c>
      <c r="H84">
        <v>-3380.17</v>
      </c>
      <c r="I84">
        <v>-26242.9</v>
      </c>
      <c r="J84">
        <v>-37006</v>
      </c>
      <c r="K84">
        <v>-18786</v>
      </c>
    </row>
    <row r="85" spans="1:11" s="1" customFormat="1">
      <c r="A85" s="6" t="s">
        <v>35</v>
      </c>
      <c r="B85">
        <v>-2589.48</v>
      </c>
      <c r="C85">
        <v>-3166.85</v>
      </c>
      <c r="D85">
        <v>729.99</v>
      </c>
      <c r="E85">
        <v>6843.05</v>
      </c>
      <c r="F85">
        <v>-3092</v>
      </c>
      <c r="G85">
        <v>13232.21</v>
      </c>
      <c r="H85">
        <v>6459</v>
      </c>
      <c r="I85">
        <v>-6272.06</v>
      </c>
      <c r="J85">
        <v>8128</v>
      </c>
      <c r="K85">
        <v>-5666</v>
      </c>
    </row>
    <row r="86" spans="1:11">
      <c r="A86" s="6"/>
    </row>
    <row r="87" spans="1:11">
      <c r="A87" s="6"/>
    </row>
    <row r="88" spans="1:11">
      <c r="A88" s="6"/>
    </row>
    <row r="89" spans="1:11">
      <c r="A89" s="6"/>
    </row>
    <row r="90" spans="1:11" s="1" customFormat="1">
      <c r="A90" s="1" t="s">
        <v>77</v>
      </c>
      <c r="B90">
        <v>386.6</v>
      </c>
      <c r="C90">
        <v>465.85</v>
      </c>
      <c r="D90">
        <v>326.85000000000002</v>
      </c>
      <c r="E90">
        <v>174.25</v>
      </c>
      <c r="F90">
        <v>71.05</v>
      </c>
      <c r="G90">
        <v>301.8</v>
      </c>
      <c r="H90">
        <v>433.75</v>
      </c>
      <c r="I90">
        <v>420.8</v>
      </c>
      <c r="J90">
        <v>992.8</v>
      </c>
      <c r="K90">
        <v>674.45</v>
      </c>
    </row>
    <row r="92" spans="1:11" s="1" customFormat="1">
      <c r="A92" s="1" t="s">
        <v>76</v>
      </c>
    </row>
    <row r="93" spans="1:11">
      <c r="A93" s="4" t="s">
        <v>89</v>
      </c>
      <c r="B93" s="24">
        <v>288.72000000000003</v>
      </c>
      <c r="C93" s="24">
        <v>288.73</v>
      </c>
      <c r="D93" s="24">
        <v>288.73</v>
      </c>
      <c r="E93" s="24">
        <v>288.73</v>
      </c>
      <c r="F93" s="24">
        <v>308.89999999999998</v>
      </c>
      <c r="G93" s="24">
        <v>332.03</v>
      </c>
      <c r="H93" s="24">
        <v>332.07</v>
      </c>
      <c r="I93" s="24">
        <v>332.13</v>
      </c>
      <c r="J93" s="24">
        <v>332.37</v>
      </c>
      <c r="K93" s="24">
        <v>368.13</v>
      </c>
    </row>
    <row r="100" spans="1:11">
      <c r="A100" s="4" t="s">
        <v>8616</v>
      </c>
      <c r="B100" s="4">
        <f>B57+B58</f>
        <v>78952.409999999989</v>
      </c>
      <c r="C100" s="4">
        <f t="shared" ref="C100:K100" si="1">C57+C58</f>
        <v>58061.89</v>
      </c>
      <c r="D100" s="4">
        <f t="shared" si="1"/>
        <v>95427.91</v>
      </c>
      <c r="E100" s="4">
        <f t="shared" si="1"/>
        <v>60179.56</v>
      </c>
      <c r="F100" s="4">
        <f t="shared" si="1"/>
        <v>63078.53</v>
      </c>
      <c r="G100" s="4">
        <f t="shared" si="1"/>
        <v>55246.720000000001</v>
      </c>
      <c r="H100" s="4">
        <f t="shared" si="1"/>
        <v>44561.24</v>
      </c>
      <c r="I100" s="4">
        <f t="shared" si="1"/>
        <v>45321.789999999994</v>
      </c>
      <c r="J100" s="4">
        <f t="shared" si="1"/>
        <v>84918</v>
      </c>
      <c r="K100" s="4">
        <f t="shared" si="1"/>
        <v>116144</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00000000-0004-0000-0500-000000000000}"/>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pageSetUpPr fitToPage="1"/>
  </sheetPr>
  <dimension ref="A1:K22"/>
  <sheetViews>
    <sheetView zoomScale="150" workbookViewId="0">
      <pane xSplit="1" ySplit="3" topLeftCell="D4" activePane="bottomRight" state="frozen"/>
      <selection pane="topRight" activeCell="B1" sqref="B1"/>
      <selection pane="bottomLeft" activeCell="A4" sqref="A4"/>
      <selection pane="bottomRight" activeCell="K5" sqref="K5"/>
    </sheetView>
  </sheetViews>
  <sheetFormatPr defaultColWidth="8.77734375" defaultRowHeight="14.4"/>
  <cols>
    <col min="1" max="1" width="20.6640625" customWidth="1"/>
    <col min="2" max="11" width="13.44140625" bestFit="1" customWidth="1"/>
  </cols>
  <sheetData>
    <row r="1" spans="1:11" s="2" customFormat="1">
      <c r="A1" s="2" t="str">
        <f>'Profit &amp; Loss'!A1</f>
        <v>TATA MOTORS LTD</v>
      </c>
      <c r="E1" t="str">
        <f>UPDATE</f>
        <v/>
      </c>
      <c r="J1" s="2" t="s">
        <v>1</v>
      </c>
    </row>
    <row r="3" spans="1:11" s="2" customFormat="1">
      <c r="A3" s="11" t="s">
        <v>2</v>
      </c>
      <c r="B3" s="12">
        <f>'Data Sheet'!B41</f>
        <v>45016</v>
      </c>
      <c r="C3" s="12">
        <f>'Data Sheet'!C41</f>
        <v>45107</v>
      </c>
      <c r="D3" s="12">
        <f>'Data Sheet'!D41</f>
        <v>45199</v>
      </c>
      <c r="E3" s="12">
        <f>'Data Sheet'!E41</f>
        <v>45291</v>
      </c>
      <c r="F3" s="12">
        <f>'Data Sheet'!F41</f>
        <v>45382</v>
      </c>
      <c r="G3" s="12">
        <f>'Data Sheet'!G41</f>
        <v>45473</v>
      </c>
      <c r="H3" s="12">
        <f>'Data Sheet'!H41</f>
        <v>45565</v>
      </c>
      <c r="I3" s="12">
        <f>'Data Sheet'!I41</f>
        <v>45657</v>
      </c>
      <c r="J3" s="12">
        <f>'Data Sheet'!J41</f>
        <v>45747</v>
      </c>
      <c r="K3" s="12">
        <f>'Data Sheet'!K41</f>
        <v>45838</v>
      </c>
    </row>
    <row r="4" spans="1:11" s="2" customFormat="1">
      <c r="A4" s="2" t="s">
        <v>6</v>
      </c>
      <c r="B4" s="1">
        <f>'Data Sheet'!B42</f>
        <v>105932.35</v>
      </c>
      <c r="C4" s="1">
        <f>'Data Sheet'!C42</f>
        <v>102236</v>
      </c>
      <c r="D4" s="1">
        <f>'Data Sheet'!D42</f>
        <v>105129</v>
      </c>
      <c r="E4" s="1">
        <f>'Data Sheet'!E42</f>
        <v>110577</v>
      </c>
      <c r="F4" s="1">
        <f>'Data Sheet'!F42</f>
        <v>119033</v>
      </c>
      <c r="G4" s="1">
        <f>'Data Sheet'!G42</f>
        <v>107102</v>
      </c>
      <c r="H4" s="1">
        <f>'Data Sheet'!H42</f>
        <v>101450</v>
      </c>
      <c r="I4" s="1">
        <f>'Data Sheet'!I42</f>
        <v>112608</v>
      </c>
      <c r="J4" s="1">
        <f>'Data Sheet'!J42</f>
        <v>119503</v>
      </c>
      <c r="K4" s="1">
        <f>'Data Sheet'!K42</f>
        <v>104407</v>
      </c>
    </row>
    <row r="5" spans="1:11">
      <c r="A5" t="s">
        <v>7</v>
      </c>
      <c r="B5" s="6">
        <f>'Data Sheet'!B43</f>
        <v>92817.95</v>
      </c>
      <c r="C5" s="6">
        <f>'Data Sheet'!C43</f>
        <v>89019</v>
      </c>
      <c r="D5" s="6">
        <f>'Data Sheet'!D43</f>
        <v>91362</v>
      </c>
      <c r="E5" s="6">
        <f>'Data Sheet'!E43</f>
        <v>95159</v>
      </c>
      <c r="F5" s="6">
        <f>'Data Sheet'!F43</f>
        <v>102348</v>
      </c>
      <c r="G5" s="6">
        <f>'Data Sheet'!G43</f>
        <v>91854</v>
      </c>
      <c r="H5" s="6">
        <f>'Data Sheet'!H43</f>
        <v>89291</v>
      </c>
      <c r="I5" s="6">
        <f>'Data Sheet'!I43</f>
        <v>100185</v>
      </c>
      <c r="J5" s="6">
        <f>'Data Sheet'!J43</f>
        <v>102685</v>
      </c>
      <c r="K5" s="6">
        <f>'Data Sheet'!K43</f>
        <v>94183</v>
      </c>
    </row>
    <row r="6" spans="1:11" s="2" customFormat="1">
      <c r="A6" s="2" t="s">
        <v>8</v>
      </c>
      <c r="B6" s="1">
        <f>'Data Sheet'!B50</f>
        <v>13114.4</v>
      </c>
      <c r="C6" s="1">
        <f>'Data Sheet'!C50</f>
        <v>13217</v>
      </c>
      <c r="D6" s="1">
        <f>'Data Sheet'!D50</f>
        <v>13767</v>
      </c>
      <c r="E6" s="1">
        <f>'Data Sheet'!E50</f>
        <v>15418</v>
      </c>
      <c r="F6" s="1">
        <f>'Data Sheet'!F50</f>
        <v>16685</v>
      </c>
      <c r="G6" s="1">
        <f>'Data Sheet'!G50</f>
        <v>15248</v>
      </c>
      <c r="H6" s="1">
        <f>'Data Sheet'!H50</f>
        <v>12159</v>
      </c>
      <c r="I6" s="1">
        <f>'Data Sheet'!I50</f>
        <v>12423</v>
      </c>
      <c r="J6" s="1">
        <f>'Data Sheet'!J50</f>
        <v>16818</v>
      </c>
      <c r="K6" s="1">
        <f>'Data Sheet'!K50</f>
        <v>10224</v>
      </c>
    </row>
    <row r="7" spans="1:11">
      <c r="A7" t="s">
        <v>9</v>
      </c>
      <c r="B7" s="6">
        <f>'Data Sheet'!B44</f>
        <v>1452.86</v>
      </c>
      <c r="C7" s="6">
        <f>'Data Sheet'!C44</f>
        <v>895</v>
      </c>
      <c r="D7" s="6">
        <f>'Data Sheet'!D44</f>
        <v>1557</v>
      </c>
      <c r="E7" s="6">
        <f>'Data Sheet'!E44</f>
        <v>1604</v>
      </c>
      <c r="F7" s="6">
        <f>'Data Sheet'!F44</f>
        <v>1412</v>
      </c>
      <c r="G7" s="6">
        <f>'Data Sheet'!G44</f>
        <v>6553</v>
      </c>
      <c r="H7" s="6">
        <f>'Data Sheet'!H44</f>
        <v>1647</v>
      </c>
      <c r="I7" s="6">
        <f>'Data Sheet'!I44</f>
        <v>1700</v>
      </c>
      <c r="J7" s="6">
        <f>'Data Sheet'!J44</f>
        <v>1057</v>
      </c>
      <c r="K7" s="6">
        <f>'Data Sheet'!K44</f>
        <v>1595</v>
      </c>
    </row>
    <row r="8" spans="1:11">
      <c r="A8" t="s">
        <v>10</v>
      </c>
      <c r="B8" s="6">
        <f>'Data Sheet'!B45</f>
        <v>7050.2</v>
      </c>
      <c r="C8" s="6">
        <f>'Data Sheet'!C45</f>
        <v>6633</v>
      </c>
      <c r="D8" s="6">
        <f>'Data Sheet'!D45</f>
        <v>6637</v>
      </c>
      <c r="E8" s="6">
        <f>'Data Sheet'!E45</f>
        <v>6850</v>
      </c>
      <c r="F8" s="6">
        <f>'Data Sheet'!F45</f>
        <v>7143</v>
      </c>
      <c r="G8" s="6">
        <f>'Data Sheet'!G45</f>
        <v>6565</v>
      </c>
      <c r="H8" s="6">
        <f>'Data Sheet'!H45</f>
        <v>6005</v>
      </c>
      <c r="I8" s="6">
        <f>'Data Sheet'!I45</f>
        <v>5399</v>
      </c>
      <c r="J8" s="6">
        <f>'Data Sheet'!J45</f>
        <v>5295</v>
      </c>
      <c r="K8" s="6">
        <f>'Data Sheet'!K45</f>
        <v>5320</v>
      </c>
    </row>
    <row r="9" spans="1:11">
      <c r="A9" t="s">
        <v>11</v>
      </c>
      <c r="B9" s="6">
        <f>'Data Sheet'!B46</f>
        <v>2641.67</v>
      </c>
      <c r="C9" s="6">
        <f>'Data Sheet'!C46</f>
        <v>2615</v>
      </c>
      <c r="D9" s="6">
        <f>'Data Sheet'!D46</f>
        <v>2652</v>
      </c>
      <c r="E9" s="6">
        <f>'Data Sheet'!E46</f>
        <v>2485</v>
      </c>
      <c r="F9" s="6">
        <f>'Data Sheet'!F46</f>
        <v>1645</v>
      </c>
      <c r="G9" s="6">
        <f>'Data Sheet'!G46</f>
        <v>1471</v>
      </c>
      <c r="H9" s="6">
        <f>'Data Sheet'!H46</f>
        <v>2034</v>
      </c>
      <c r="I9" s="6">
        <f>'Data Sheet'!I46</f>
        <v>1119</v>
      </c>
      <c r="J9" s="6">
        <f>'Data Sheet'!J46</f>
        <v>1076</v>
      </c>
      <c r="K9" s="6">
        <f>'Data Sheet'!K46</f>
        <v>938</v>
      </c>
    </row>
    <row r="10" spans="1:11">
      <c r="A10" t="s">
        <v>12</v>
      </c>
      <c r="B10" s="6">
        <f>'Data Sheet'!B47</f>
        <v>4875.3900000000003</v>
      </c>
      <c r="C10" s="6">
        <f>'Data Sheet'!C47</f>
        <v>4864</v>
      </c>
      <c r="D10" s="6">
        <f>'Data Sheet'!D47</f>
        <v>6035</v>
      </c>
      <c r="E10" s="6">
        <f>'Data Sheet'!E47</f>
        <v>7687</v>
      </c>
      <c r="F10" s="6">
        <f>'Data Sheet'!F47</f>
        <v>9309</v>
      </c>
      <c r="G10" s="6">
        <f>'Data Sheet'!G47</f>
        <v>13765</v>
      </c>
      <c r="H10" s="6">
        <f>'Data Sheet'!H47</f>
        <v>5767</v>
      </c>
      <c r="I10" s="6">
        <f>'Data Sheet'!I47</f>
        <v>7605</v>
      </c>
      <c r="J10" s="6">
        <f>'Data Sheet'!J47</f>
        <v>11504</v>
      </c>
      <c r="K10" s="6">
        <f>'Data Sheet'!K47</f>
        <v>5561</v>
      </c>
    </row>
    <row r="11" spans="1:11">
      <c r="A11" t="s">
        <v>13</v>
      </c>
      <c r="B11" s="6">
        <f>'Data Sheet'!B48</f>
        <v>-620.65</v>
      </c>
      <c r="C11" s="6">
        <f>'Data Sheet'!C48</f>
        <v>1563</v>
      </c>
      <c r="D11" s="6">
        <f>'Data Sheet'!D48</f>
        <v>2203</v>
      </c>
      <c r="E11" s="6">
        <f>'Data Sheet'!E48</f>
        <v>542</v>
      </c>
      <c r="F11" s="6">
        <f>'Data Sheet'!F48</f>
        <v>-8219</v>
      </c>
      <c r="G11" s="6">
        <f>'Data Sheet'!G48</f>
        <v>3178</v>
      </c>
      <c r="H11" s="6">
        <f>'Data Sheet'!H48</f>
        <v>2317</v>
      </c>
      <c r="I11" s="6">
        <f>'Data Sheet'!I48</f>
        <v>2120</v>
      </c>
      <c r="J11" s="6">
        <f>'Data Sheet'!J48</f>
        <v>2948</v>
      </c>
      <c r="K11" s="6">
        <f>'Data Sheet'!K48</f>
        <v>1558</v>
      </c>
    </row>
    <row r="12" spans="1:11" s="2" customFormat="1">
      <c r="A12" s="2" t="s">
        <v>14</v>
      </c>
      <c r="B12" s="1">
        <f>'Data Sheet'!B49</f>
        <v>5407.79</v>
      </c>
      <c r="C12" s="1">
        <f>'Data Sheet'!C49</f>
        <v>3203</v>
      </c>
      <c r="D12" s="1">
        <f>'Data Sheet'!D49</f>
        <v>3764</v>
      </c>
      <c r="E12" s="1">
        <f>'Data Sheet'!E49</f>
        <v>7025</v>
      </c>
      <c r="F12" s="1">
        <f>'Data Sheet'!F49</f>
        <v>17407</v>
      </c>
      <c r="G12" s="1">
        <f>'Data Sheet'!G49</f>
        <v>10514</v>
      </c>
      <c r="H12" s="1">
        <f>'Data Sheet'!H49</f>
        <v>3343</v>
      </c>
      <c r="I12" s="1">
        <f>'Data Sheet'!I49</f>
        <v>5406</v>
      </c>
      <c r="J12" s="1">
        <f>'Data Sheet'!J49</f>
        <v>8470</v>
      </c>
      <c r="K12" s="1">
        <f>'Data Sheet'!K49</f>
        <v>3924</v>
      </c>
    </row>
    <row r="14" spans="1:11" s="2" customFormat="1">
      <c r="A14" s="2" t="s">
        <v>18</v>
      </c>
      <c r="B14" s="10">
        <f>IF(B4&gt;0,B6/B4,"")</f>
        <v>0.1237997646611257</v>
      </c>
      <c r="C14" s="10">
        <f t="shared" ref="C14:K14" si="0">IF(C4&gt;0,C6/C4,"")</f>
        <v>0.12927931452717242</v>
      </c>
      <c r="D14" s="10">
        <f t="shared" si="0"/>
        <v>0.1309534001084382</v>
      </c>
      <c r="E14" s="10">
        <f t="shared" si="0"/>
        <v>0.13943225082973856</v>
      </c>
      <c r="F14" s="10">
        <f t="shared" si="0"/>
        <v>0.14017121302495947</v>
      </c>
      <c r="G14" s="10">
        <f t="shared" si="0"/>
        <v>0.14236895669548655</v>
      </c>
      <c r="H14" s="10">
        <f t="shared" si="0"/>
        <v>0.11985214391325777</v>
      </c>
      <c r="I14" s="10">
        <f t="shared" si="0"/>
        <v>0.11032075873827792</v>
      </c>
      <c r="J14" s="10">
        <f t="shared" si="0"/>
        <v>0.14073286863091303</v>
      </c>
      <c r="K14" s="10">
        <f t="shared" si="0"/>
        <v>9.7924468665894049E-2</v>
      </c>
    </row>
    <row r="22" s="23" customFormat="1"/>
  </sheetData>
  <hyperlinks>
    <hyperlink ref="J1" r:id="rId1" xr:uid="{00000000-0004-0000-0100-000000000000}"/>
  </hyperlinks>
  <printOptions gridLines="1"/>
  <pageMargins left="0.7" right="0.7" top="0.75" bottom="0.75" header="0.3" footer="0.3"/>
  <pageSetup paperSize="9" scale="84" orientation="landscape" horizontalDpi="300" verticalDpi="300"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K24"/>
  <sheetViews>
    <sheetView zoomScale="125" workbookViewId="0">
      <pane xSplit="1" ySplit="3" topLeftCell="H4" activePane="bottomRight" state="frozen"/>
      <selection activeCell="C4" sqref="C4"/>
      <selection pane="topRight" activeCell="C4" sqref="C4"/>
      <selection pane="bottomLeft" activeCell="C4" sqref="C4"/>
      <selection pane="bottomRight" activeCell="K24" sqref="K24"/>
    </sheetView>
  </sheetViews>
  <sheetFormatPr defaultColWidth="8.77734375" defaultRowHeight="14.4"/>
  <cols>
    <col min="1" max="1" width="22.77734375" bestFit="1" customWidth="1"/>
    <col min="2" max="2" width="13.44140625" customWidth="1"/>
    <col min="3" max="11" width="15.44140625" customWidth="1"/>
  </cols>
  <sheetData>
    <row r="1" spans="1:11" s="2" customFormat="1">
      <c r="A1" s="2" t="str">
        <f>'Profit &amp; Loss'!A1</f>
        <v>TATA MOTORS LTD</v>
      </c>
      <c r="E1" t="str">
        <f>UPDATE</f>
        <v/>
      </c>
      <c r="G1"/>
      <c r="J1" s="2" t="s">
        <v>1</v>
      </c>
    </row>
    <row r="2" spans="1:11">
      <c r="G2" s="2"/>
      <c r="H2" s="2"/>
    </row>
    <row r="3" spans="1:11">
      <c r="A3" s="11" t="s">
        <v>2</v>
      </c>
      <c r="B3" s="12">
        <f>'Data Sheet'!B56</f>
        <v>42460</v>
      </c>
      <c r="C3" s="12">
        <f>'Data Sheet'!C56</f>
        <v>42825</v>
      </c>
      <c r="D3" s="12">
        <f>'Data Sheet'!D56</f>
        <v>43190</v>
      </c>
      <c r="E3" s="12">
        <f>'Data Sheet'!E56</f>
        <v>43555</v>
      </c>
      <c r="F3" s="12">
        <f>'Data Sheet'!F56</f>
        <v>43921</v>
      </c>
      <c r="G3" s="12">
        <f>'Data Sheet'!G56</f>
        <v>44286</v>
      </c>
      <c r="H3" s="12">
        <f>'Data Sheet'!H56</f>
        <v>44651</v>
      </c>
      <c r="I3" s="12">
        <f>'Data Sheet'!I56</f>
        <v>45016</v>
      </c>
      <c r="J3" s="12">
        <f>'Data Sheet'!J56</f>
        <v>45382</v>
      </c>
      <c r="K3" s="12">
        <f>'Data Sheet'!K56</f>
        <v>45747</v>
      </c>
    </row>
    <row r="4" spans="1:11">
      <c r="A4" t="s">
        <v>24</v>
      </c>
      <c r="B4" s="14">
        <f>'Data Sheet'!B57</f>
        <v>679.18</v>
      </c>
      <c r="C4" s="14">
        <f>'Data Sheet'!C57</f>
        <v>679.22</v>
      </c>
      <c r="D4" s="14">
        <f>'Data Sheet'!D57</f>
        <v>679.22</v>
      </c>
      <c r="E4" s="14">
        <f>'Data Sheet'!E57</f>
        <v>679.22</v>
      </c>
      <c r="F4" s="14">
        <f>'Data Sheet'!F57</f>
        <v>719.54</v>
      </c>
      <c r="G4" s="14">
        <f>'Data Sheet'!G57</f>
        <v>765.81</v>
      </c>
      <c r="H4" s="14">
        <f>'Data Sheet'!H57</f>
        <v>765.88</v>
      </c>
      <c r="I4" s="14">
        <f>'Data Sheet'!I57</f>
        <v>766.02</v>
      </c>
      <c r="J4" s="14">
        <f>'Data Sheet'!J57</f>
        <v>767</v>
      </c>
      <c r="K4" s="14">
        <f>'Data Sheet'!K57</f>
        <v>736</v>
      </c>
    </row>
    <row r="5" spans="1:11">
      <c r="A5" t="s">
        <v>25</v>
      </c>
      <c r="B5" s="14">
        <f>'Data Sheet'!B58</f>
        <v>78273.23</v>
      </c>
      <c r="C5" s="14">
        <f>'Data Sheet'!C58</f>
        <v>57382.67</v>
      </c>
      <c r="D5" s="14">
        <f>'Data Sheet'!D58</f>
        <v>94748.69</v>
      </c>
      <c r="E5" s="14">
        <f>'Data Sheet'!E58</f>
        <v>59500.34</v>
      </c>
      <c r="F5" s="14">
        <f>'Data Sheet'!F58</f>
        <v>62358.99</v>
      </c>
      <c r="G5" s="14">
        <f>'Data Sheet'!G58</f>
        <v>54480.91</v>
      </c>
      <c r="H5" s="14">
        <f>'Data Sheet'!H58</f>
        <v>43795.360000000001</v>
      </c>
      <c r="I5" s="14">
        <f>'Data Sheet'!I58</f>
        <v>44555.77</v>
      </c>
      <c r="J5" s="14">
        <f>'Data Sheet'!J58</f>
        <v>84151</v>
      </c>
      <c r="K5" s="14">
        <f>'Data Sheet'!K58</f>
        <v>115408</v>
      </c>
    </row>
    <row r="6" spans="1:11">
      <c r="A6" t="s">
        <v>71</v>
      </c>
      <c r="B6" s="14">
        <f>'Data Sheet'!B59</f>
        <v>69359.960000000006</v>
      </c>
      <c r="C6" s="14">
        <f>'Data Sheet'!C59</f>
        <v>78603.98</v>
      </c>
      <c r="D6" s="14">
        <f>'Data Sheet'!D59</f>
        <v>88950.47</v>
      </c>
      <c r="E6" s="14">
        <f>'Data Sheet'!E59</f>
        <v>106175.34</v>
      </c>
      <c r="F6" s="14">
        <f>'Data Sheet'!F59</f>
        <v>124787.64</v>
      </c>
      <c r="G6" s="14">
        <f>'Data Sheet'!G59</f>
        <v>142130.57</v>
      </c>
      <c r="H6" s="14">
        <f>'Data Sheet'!H59</f>
        <v>146449.03</v>
      </c>
      <c r="I6" s="14">
        <f>'Data Sheet'!I59</f>
        <v>134113.44</v>
      </c>
      <c r="J6" s="14">
        <f>'Data Sheet'!J59</f>
        <v>107264</v>
      </c>
      <c r="K6" s="14">
        <f>'Data Sheet'!K59</f>
        <v>71540</v>
      </c>
    </row>
    <row r="7" spans="1:11">
      <c r="A7" t="s">
        <v>72</v>
      </c>
      <c r="B7" s="14">
        <f>'Data Sheet'!B60</f>
        <v>114871.75</v>
      </c>
      <c r="C7" s="14">
        <f>'Data Sheet'!C60</f>
        <v>135914.49</v>
      </c>
      <c r="D7" s="14">
        <f>'Data Sheet'!D60</f>
        <v>142813.43</v>
      </c>
      <c r="E7" s="14">
        <f>'Data Sheet'!E60</f>
        <v>139348.59</v>
      </c>
      <c r="F7" s="14">
        <f>'Data Sheet'!F60</f>
        <v>132313.22</v>
      </c>
      <c r="G7" s="14">
        <f>'Data Sheet'!G60</f>
        <v>144192.62</v>
      </c>
      <c r="H7" s="14">
        <f>'Data Sheet'!H60</f>
        <v>138051.22</v>
      </c>
      <c r="I7" s="14">
        <f>'Data Sheet'!I60</f>
        <v>155239.20000000001</v>
      </c>
      <c r="J7" s="14">
        <f>'Data Sheet'!J60</f>
        <v>177339</v>
      </c>
      <c r="K7" s="14">
        <f>'Data Sheet'!K60</f>
        <v>189289</v>
      </c>
    </row>
    <row r="8" spans="1:11" s="2" customFormat="1">
      <c r="A8" s="2" t="s">
        <v>26</v>
      </c>
      <c r="B8" s="15">
        <f>'Data Sheet'!B61</f>
        <v>263184.12</v>
      </c>
      <c r="C8" s="15">
        <f>'Data Sheet'!C61</f>
        <v>272580.36</v>
      </c>
      <c r="D8" s="15">
        <f>'Data Sheet'!D61</f>
        <v>327191.81</v>
      </c>
      <c r="E8" s="15">
        <f>'Data Sheet'!E61</f>
        <v>305703.49</v>
      </c>
      <c r="F8" s="15">
        <f>'Data Sheet'!F61</f>
        <v>320179.39</v>
      </c>
      <c r="G8" s="15">
        <f>'Data Sheet'!G61</f>
        <v>341569.91</v>
      </c>
      <c r="H8" s="15">
        <f>'Data Sheet'!H61</f>
        <v>329061.49</v>
      </c>
      <c r="I8" s="15">
        <f>'Data Sheet'!I61</f>
        <v>334674.43</v>
      </c>
      <c r="J8" s="15">
        <f>'Data Sheet'!J61</f>
        <v>369521</v>
      </c>
      <c r="K8" s="15">
        <f>'Data Sheet'!K61</f>
        <v>376973</v>
      </c>
    </row>
    <row r="9" spans="1:11" s="2" customFormat="1">
      <c r="B9" s="15"/>
      <c r="C9" s="15"/>
      <c r="D9" s="15"/>
      <c r="E9" s="15"/>
      <c r="F9" s="15"/>
      <c r="G9" s="15"/>
      <c r="H9" s="15"/>
      <c r="I9" s="15"/>
      <c r="J9" s="15"/>
      <c r="K9" s="15"/>
    </row>
    <row r="10" spans="1:11">
      <c r="A10" t="s">
        <v>27</v>
      </c>
      <c r="B10" s="14">
        <f>'Data Sheet'!B62</f>
        <v>107231.76</v>
      </c>
      <c r="C10" s="14">
        <f>'Data Sheet'!C62</f>
        <v>95944.08</v>
      </c>
      <c r="D10" s="14">
        <f>'Data Sheet'!D62</f>
        <v>121413.86</v>
      </c>
      <c r="E10" s="14">
        <f>'Data Sheet'!E62</f>
        <v>111234.47</v>
      </c>
      <c r="F10" s="14">
        <f>'Data Sheet'!F62</f>
        <v>127107.14</v>
      </c>
      <c r="G10" s="14">
        <f>'Data Sheet'!G62</f>
        <v>138707.60999999999</v>
      </c>
      <c r="H10" s="14">
        <f>'Data Sheet'!H62</f>
        <v>138855.45000000001</v>
      </c>
      <c r="I10" s="14">
        <f>'Data Sheet'!I62</f>
        <v>132079.76</v>
      </c>
      <c r="J10" s="14">
        <f>'Data Sheet'!J62</f>
        <v>121285</v>
      </c>
      <c r="K10" s="14">
        <f>'Data Sheet'!K62</f>
        <v>115697</v>
      </c>
    </row>
    <row r="11" spans="1:11">
      <c r="A11" t="s">
        <v>28</v>
      </c>
      <c r="B11" s="14">
        <f>'Data Sheet'!B63</f>
        <v>25918.94</v>
      </c>
      <c r="C11" s="14">
        <f>'Data Sheet'!C63</f>
        <v>33698.839999999997</v>
      </c>
      <c r="D11" s="14">
        <f>'Data Sheet'!D63</f>
        <v>40033.5</v>
      </c>
      <c r="E11" s="14">
        <f>'Data Sheet'!E63</f>
        <v>31883.84</v>
      </c>
      <c r="F11" s="14">
        <f>'Data Sheet'!F63</f>
        <v>35622.29</v>
      </c>
      <c r="G11" s="14">
        <f>'Data Sheet'!G63</f>
        <v>20963.93</v>
      </c>
      <c r="H11" s="14">
        <f>'Data Sheet'!H63</f>
        <v>10251.09</v>
      </c>
      <c r="I11" s="14">
        <f>'Data Sheet'!I63</f>
        <v>14274.5</v>
      </c>
      <c r="J11" s="14">
        <f>'Data Sheet'!J63</f>
        <v>35698</v>
      </c>
      <c r="K11" s="14">
        <f>'Data Sheet'!K63</f>
        <v>65806</v>
      </c>
    </row>
    <row r="12" spans="1:11">
      <c r="A12" t="s">
        <v>29</v>
      </c>
      <c r="B12" s="14">
        <f>'Data Sheet'!B64</f>
        <v>23767.02</v>
      </c>
      <c r="C12" s="14">
        <f>'Data Sheet'!C64</f>
        <v>20337.919999999998</v>
      </c>
      <c r="D12" s="14">
        <f>'Data Sheet'!D64</f>
        <v>20812.75</v>
      </c>
      <c r="E12" s="14">
        <f>'Data Sheet'!E64</f>
        <v>15770.72</v>
      </c>
      <c r="F12" s="14">
        <f>'Data Sheet'!F64</f>
        <v>16308.48</v>
      </c>
      <c r="G12" s="14">
        <f>'Data Sheet'!G64</f>
        <v>24620.28</v>
      </c>
      <c r="H12" s="14">
        <f>'Data Sheet'!H64</f>
        <v>29379.53</v>
      </c>
      <c r="I12" s="14">
        <f>'Data Sheet'!I64</f>
        <v>26379.16</v>
      </c>
      <c r="J12" s="14">
        <f>'Data Sheet'!J64</f>
        <v>22971</v>
      </c>
      <c r="K12" s="14">
        <f>'Data Sheet'!K64</f>
        <v>35656</v>
      </c>
    </row>
    <row r="13" spans="1:11">
      <c r="A13" t="s">
        <v>73</v>
      </c>
      <c r="B13" s="14">
        <f>'Data Sheet'!B65</f>
        <v>106266.4</v>
      </c>
      <c r="C13" s="14">
        <f>'Data Sheet'!C65</f>
        <v>122599.52</v>
      </c>
      <c r="D13" s="14">
        <f>'Data Sheet'!D65</f>
        <v>144931.70000000001</v>
      </c>
      <c r="E13" s="14">
        <f>'Data Sheet'!E65</f>
        <v>146814.46</v>
      </c>
      <c r="F13" s="14">
        <f>'Data Sheet'!F65</f>
        <v>141141.48000000001</v>
      </c>
      <c r="G13" s="14">
        <f>'Data Sheet'!G65</f>
        <v>157278.09</v>
      </c>
      <c r="H13" s="14">
        <f>'Data Sheet'!H65</f>
        <v>150575.42000000001</v>
      </c>
      <c r="I13" s="14">
        <f>'Data Sheet'!I65</f>
        <v>161941.01</v>
      </c>
      <c r="J13" s="14">
        <f>'Data Sheet'!J65</f>
        <v>189567</v>
      </c>
      <c r="K13" s="14">
        <f>'Data Sheet'!K65</f>
        <v>159814</v>
      </c>
    </row>
    <row r="14" spans="1:11" s="2" customFormat="1">
      <c r="A14" s="2" t="s">
        <v>26</v>
      </c>
      <c r="B14" s="14">
        <f>'Data Sheet'!B66</f>
        <v>263184.12</v>
      </c>
      <c r="C14" s="14">
        <f>'Data Sheet'!C66</f>
        <v>272580.36</v>
      </c>
      <c r="D14" s="14">
        <f>'Data Sheet'!D66</f>
        <v>327191.81</v>
      </c>
      <c r="E14" s="14">
        <f>'Data Sheet'!E66</f>
        <v>305703.49</v>
      </c>
      <c r="F14" s="14">
        <f>'Data Sheet'!F66</f>
        <v>320179.39</v>
      </c>
      <c r="G14" s="14">
        <f>'Data Sheet'!G66</f>
        <v>341569.91</v>
      </c>
      <c r="H14" s="14">
        <f>'Data Sheet'!H66</f>
        <v>329061.49</v>
      </c>
      <c r="I14" s="14">
        <f>'Data Sheet'!I66</f>
        <v>334674.43</v>
      </c>
      <c r="J14" s="14">
        <f>'Data Sheet'!J66</f>
        <v>369521</v>
      </c>
      <c r="K14" s="14">
        <f>'Data Sheet'!K66</f>
        <v>376973</v>
      </c>
    </row>
    <row r="15" spans="1:11">
      <c r="B15" s="4"/>
      <c r="C15" s="4"/>
      <c r="D15" s="4"/>
      <c r="E15" s="4"/>
      <c r="F15" s="4"/>
      <c r="G15" s="4"/>
      <c r="H15" s="4"/>
      <c r="I15" s="4"/>
      <c r="J15" s="4"/>
      <c r="K15" s="4"/>
    </row>
    <row r="16" spans="1:11">
      <c r="A16" t="s">
        <v>30</v>
      </c>
      <c r="B16" s="4">
        <f>B13-B7</f>
        <v>-8605.3500000000058</v>
      </c>
      <c r="C16" s="4">
        <f t="shared" ref="C16:K16" si="0">C13-C7</f>
        <v>-13314.969999999987</v>
      </c>
      <c r="D16" s="4">
        <f t="shared" si="0"/>
        <v>2118.2700000000186</v>
      </c>
      <c r="E16" s="4">
        <f t="shared" si="0"/>
        <v>7465.8699999999953</v>
      </c>
      <c r="F16" s="4">
        <f t="shared" si="0"/>
        <v>8828.2600000000093</v>
      </c>
      <c r="G16" s="4">
        <f t="shared" si="0"/>
        <v>13085.470000000001</v>
      </c>
      <c r="H16" s="4">
        <f t="shared" si="0"/>
        <v>12524.200000000012</v>
      </c>
      <c r="I16" s="4">
        <f t="shared" si="0"/>
        <v>6701.8099999999977</v>
      </c>
      <c r="J16" s="4">
        <f t="shared" si="0"/>
        <v>12228</v>
      </c>
      <c r="K16" s="4">
        <f t="shared" si="0"/>
        <v>-29475</v>
      </c>
    </row>
    <row r="17" spans="1:11">
      <c r="A17" t="s">
        <v>44</v>
      </c>
      <c r="B17" s="4">
        <f>'Data Sheet'!B67</f>
        <v>13570.91</v>
      </c>
      <c r="C17" s="4">
        <f>'Data Sheet'!C67</f>
        <v>14075.55</v>
      </c>
      <c r="D17" s="4">
        <f>'Data Sheet'!D67</f>
        <v>19893.3</v>
      </c>
      <c r="E17" s="4">
        <f>'Data Sheet'!E67</f>
        <v>18996.169999999998</v>
      </c>
      <c r="F17" s="4">
        <f>'Data Sheet'!F67</f>
        <v>11172.69</v>
      </c>
      <c r="G17" s="4">
        <f>'Data Sheet'!G67</f>
        <v>12679.08</v>
      </c>
      <c r="H17" s="4">
        <f>'Data Sheet'!H67</f>
        <v>12442.12</v>
      </c>
      <c r="I17" s="4">
        <f>'Data Sheet'!I67</f>
        <v>15737.97</v>
      </c>
      <c r="J17" s="4">
        <f>'Data Sheet'!J67</f>
        <v>16952</v>
      </c>
      <c r="K17" s="4">
        <f>'Data Sheet'!K67</f>
        <v>13248</v>
      </c>
    </row>
    <row r="18" spans="1:11">
      <c r="A18" t="s">
        <v>45</v>
      </c>
      <c r="B18" s="4">
        <f>'Data Sheet'!B68</f>
        <v>32655.73</v>
      </c>
      <c r="C18" s="4">
        <f>'Data Sheet'!C68</f>
        <v>35085.31</v>
      </c>
      <c r="D18" s="4">
        <f>'Data Sheet'!D68</f>
        <v>42137.63</v>
      </c>
      <c r="E18" s="4">
        <f>'Data Sheet'!E68</f>
        <v>39013.730000000003</v>
      </c>
      <c r="F18" s="4">
        <f>'Data Sheet'!F68</f>
        <v>37456.879999999997</v>
      </c>
      <c r="G18" s="4">
        <f>'Data Sheet'!G68</f>
        <v>36088.589999999997</v>
      </c>
      <c r="H18" s="4">
        <f>'Data Sheet'!H68</f>
        <v>35240.339999999997</v>
      </c>
      <c r="I18" s="4">
        <f>'Data Sheet'!I68</f>
        <v>40755.39</v>
      </c>
      <c r="J18" s="4">
        <f>'Data Sheet'!J68</f>
        <v>47788</v>
      </c>
      <c r="K18" s="4">
        <f>'Data Sheet'!K68</f>
        <v>47269</v>
      </c>
    </row>
    <row r="20" spans="1:11">
      <c r="A20" t="s">
        <v>46</v>
      </c>
      <c r="B20" s="4">
        <f>IF('Profit &amp; Loss'!B4&gt;0,'Balance Sheet'!B17/('Profit &amp; Loss'!B4/365),0)</f>
        <v>18.141226776772818</v>
      </c>
      <c r="C20" s="4">
        <f>IF('Profit &amp; Loss'!C4&gt;0,'Balance Sheet'!C17/('Profit &amp; Loss'!C4/365),0)</f>
        <v>19.049753180019717</v>
      </c>
      <c r="D20" s="4">
        <f>IF('Profit &amp; Loss'!D4&gt;0,'Balance Sheet'!D17/('Profit &amp; Loss'!D4/365),0)</f>
        <v>24.904964999543132</v>
      </c>
      <c r="E20" s="4">
        <f>IF('Profit &amp; Loss'!E4&gt;0,'Balance Sheet'!E17/('Profit &amp; Loss'!E4/365),0)</f>
        <v>22.963631157878556</v>
      </c>
      <c r="F20" s="4">
        <f>IF('Profit &amp; Loss'!F4&gt;0,'Balance Sheet'!F17/('Profit &amp; Loss'!F4/365),0)</f>
        <v>15.62057517051977</v>
      </c>
      <c r="G20" s="4">
        <f>IF('Profit &amp; Loss'!G4&gt;0,'Balance Sheet'!G17/('Profit &amp; Loss'!G4/365),0)</f>
        <v>18.526667193766084</v>
      </c>
      <c r="H20" s="4">
        <f>IF('Profit &amp; Loss'!H4&gt;0,'Balance Sheet'!H17/('Profit &amp; Loss'!H4/365),0)</f>
        <v>16.309264717046958</v>
      </c>
      <c r="I20" s="4">
        <f>IF('Profit &amp; Loss'!I4&gt;0,'Balance Sheet'!I17/('Profit &amp; Loss'!I4/365),0)</f>
        <v>16.603778823163381</v>
      </c>
      <c r="J20" s="4">
        <f>IF('Profit &amp; Loss'!J4&gt;0,'Balance Sheet'!J17/('Profit &amp; Loss'!J4/365),0)</f>
        <v>14.256340780063409</v>
      </c>
      <c r="K20" s="4">
        <f>IF('Profit &amp; Loss'!K4&gt;0,'Balance Sheet'!K17/('Profit &amp; Loss'!K4/365),0)</f>
        <v>10.9974414082489</v>
      </c>
    </row>
    <row r="21" spans="1:11">
      <c r="A21" t="s">
        <v>47</v>
      </c>
      <c r="B21" s="4">
        <f>IF('Balance Sheet'!B18&gt;0,'Profit &amp; Loss'!B4/'Balance Sheet'!B18,0)</f>
        <v>8.3613381173839922</v>
      </c>
      <c r="C21" s="4">
        <f>IF('Balance Sheet'!C18&gt;0,'Profit &amp; Loss'!C4/'Balance Sheet'!C18,0)</f>
        <v>7.6867643466738649</v>
      </c>
      <c r="D21" s="4">
        <f>IF('Balance Sheet'!D18&gt;0,'Profit &amp; Loss'!D4/'Balance Sheet'!D18,0)</f>
        <v>6.9190051742350009</v>
      </c>
      <c r="E21" s="4">
        <f>IF('Balance Sheet'!E18&gt;0,'Profit &amp; Loss'!E4/'Balance Sheet'!E18,0)</f>
        <v>7.7392856309817084</v>
      </c>
      <c r="F21" s="4">
        <f>IF('Balance Sheet'!F18&gt;0,'Profit &amp; Loss'!F4/'Balance Sheet'!F18,0)</f>
        <v>6.9698269049637886</v>
      </c>
      <c r="G21" s="4">
        <f>IF('Balance Sheet'!G18&gt;0,'Profit &amp; Loss'!G4/'Balance Sheet'!G18,0)</f>
        <v>6.9217098811563442</v>
      </c>
      <c r="H21" s="4">
        <f>IF('Balance Sheet'!H18&gt;0,'Profit &amp; Loss'!H4/'Balance Sheet'!H18,0)</f>
        <v>7.9015588385356104</v>
      </c>
      <c r="I21" s="4">
        <f>IF('Balance Sheet'!I18&gt;0,'Profit &amp; Loss'!I4/'Balance Sheet'!I18,0)</f>
        <v>8.4888641723217457</v>
      </c>
      <c r="J21" s="4">
        <f>IF('Balance Sheet'!J18&gt;0,'Profit &amp; Loss'!J4/'Balance Sheet'!J18,0)</f>
        <v>9.0821126642671803</v>
      </c>
      <c r="K21" s="4">
        <f>IF('Balance Sheet'!K18&gt;0,'Profit &amp; Loss'!K4/'Balance Sheet'!K18,0)</f>
        <v>9.3019738094734397</v>
      </c>
    </row>
    <row r="23" spans="1:11" s="2" customFormat="1">
      <c r="A23" s="2" t="s">
        <v>59</v>
      </c>
      <c r="B23" s="10">
        <f>IF(SUM('Balance Sheet'!B4:B5)&gt;0,'Profit &amp; Loss'!B12/SUM('Balance Sheet'!B4:B5),"")</f>
        <v>0.14666189417143824</v>
      </c>
      <c r="C23" s="10">
        <f>IF(SUM('Balance Sheet'!C4:C5)&gt;0,'Profit &amp; Loss'!C12/SUM('Balance Sheet'!C4:C5),"")</f>
        <v>0.1283864510783235</v>
      </c>
      <c r="D23" s="10">
        <f>IF(SUM('Balance Sheet'!D4:D5)&gt;0,'Profit &amp; Loss'!D12/SUM('Balance Sheet'!D4:D5),"")</f>
        <v>9.4195817554843228E-2</v>
      </c>
      <c r="E23" s="10">
        <f>IF(SUM('Balance Sheet'!E4:E5)&gt;0,'Profit &amp; Loss'!E12/SUM('Balance Sheet'!E4:E5),"")</f>
        <v>-0.47900366835516911</v>
      </c>
      <c r="F23" s="10">
        <f>IF(SUM('Balance Sheet'!F4:F5)&gt;0,'Profit &amp; Loss'!F12/SUM('Balance Sheet'!F4:F5),"")</f>
        <v>-0.19136225907610721</v>
      </c>
      <c r="G23" s="10">
        <f>IF(SUM('Balance Sheet'!G4:G5)&gt;0,'Profit &amp; Loss'!G12/SUM('Balance Sheet'!G4:G5),"")</f>
        <v>-0.24347852687001145</v>
      </c>
      <c r="H23" s="10">
        <f>IF(SUM('Balance Sheet'!H4:H5)&gt;0,'Profit &amp; Loss'!H12/SUM('Balance Sheet'!H4:H5),"")</f>
        <v>-0.25675833975894746</v>
      </c>
      <c r="I23" s="10">
        <f>IF(SUM('Balance Sheet'!I4:I5)&gt;0,'Profit &amp; Loss'!I12/SUM('Balance Sheet'!I4:I5),"")</f>
        <v>5.326996131441411E-2</v>
      </c>
      <c r="J23" s="10">
        <f>IF(SUM('Balance Sheet'!J4:J5)&gt;0,'Profit &amp; Loss'!J12/SUM('Balance Sheet'!J4:J5),"")</f>
        <v>0.36975670646977082</v>
      </c>
      <c r="K23" s="10">
        <f>IF(SUM('Balance Sheet'!K4:K5)&gt;0,'Profit &amp; Loss'!K12/SUM('Balance Sheet'!K4:K5),"")</f>
        <v>0.23961633833861412</v>
      </c>
    </row>
    <row r="24" spans="1:11" s="2" customFormat="1">
      <c r="A24" s="2" t="s">
        <v>60</v>
      </c>
      <c r="B24" s="10"/>
      <c r="C24" s="10">
        <f>IF((B4+B5+B6+C4+C5+C6)&gt;0,('Profit &amp; Loss'!C10+'Profit &amp; Loss'!C9)*2/(B4+B5+B6+C4+C5+C6),"")</f>
        <v>9.5114630506525702E-2</v>
      </c>
      <c r="D24" s="10">
        <f>IF((C4+C5+C6+D4+D5+D6)&gt;0,('Profit &amp; Loss'!D10+'Profit &amp; Loss'!D9)*2/(C4+C5+C6+D4+D5+D6),"")</f>
        <v>9.8658175625322669E-2</v>
      </c>
      <c r="E24" s="10">
        <f>IF((D4+D5+D6+E4+E5+E6)&gt;0,('Profit &amp; Loss'!E10+'Profit &amp; Loss'!E9)*2/(D4+D5+D6+E4+E5+E6),"")</f>
        <v>-0.14605143828951733</v>
      </c>
      <c r="F24" s="10">
        <f>IF((E4+E5+E6+F4+F5+F6)&gt;0,('Profit &amp; Loss'!F10+'Profit &amp; Loss'!F9)*2/(E4+E5+E6+F4+F5+F6),"")</f>
        <v>-1.8839364919766063E-2</v>
      </c>
      <c r="G24" s="10">
        <f>IF((F4+F5+F6+G4+G5+G6)&gt;0,('Profit &amp; Loss'!G10+'Profit &amp; Loss'!G9)*2/(F4+F5+F6+G4+G5+G6),"")</f>
        <v>-1.2340819491134259E-2</v>
      </c>
      <c r="H24" s="10">
        <f>IF((G4+G5+G6+H4+H5+H6)&gt;0,('Profit &amp; Loss'!H10+'Profit &amp; Loss'!H9)*2/(G4+G5+G6+H4+H5+H6),"")</f>
        <v>1.1887352931695343E-2</v>
      </c>
      <c r="I24" s="10">
        <f>IF((H4+H5+H6+I4+I5+I6)&gt;0,('Profit &amp; Loss'!I10+'Profit &amp; Loss'!I9)*2/(H4+H5+H6+I4+I5+I6),"")</f>
        <v>7.3529898460097373E-2</v>
      </c>
      <c r="J24" s="10">
        <f>IF((I4+I5+I6+J4+J5+J6)&gt;0,('Profit &amp; Loss'!J10+'Profit &amp; Loss'!J9)*2/(I4+I5+I6+J4+J5+J6),"")</f>
        <v>0.19039483180045233</v>
      </c>
      <c r="K24" s="10">
        <f>IF((J4+J5+J6+K4+K5+K6)&gt;0,('Profit &amp; Loss'!K10+'Profit &amp; Loss'!K9)*2/(J4+J5+J6+K4+K5+K6),"")</f>
        <v>0.23026014436669773</v>
      </c>
    </row>
  </sheetData>
  <hyperlinks>
    <hyperlink ref="J1" r:id="rId1" xr:uid="{00000000-0004-0000-0200-000000000000}"/>
  </hyperlinks>
  <printOptions gridLines="1"/>
  <pageMargins left="0.7" right="0.7" top="0.75" bottom="0.75" header="0.3" footer="0.3"/>
  <pageSetup paperSize="9" scale="74" orientation="landscape"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K8"/>
  <sheetViews>
    <sheetView zoomScale="150" zoomScaleNormal="150" zoomScalePageLayoutView="150" workbookViewId="0">
      <pane xSplit="1" ySplit="3" topLeftCell="B4" activePane="bottomRight" state="frozen"/>
      <selection pane="topRight" activeCell="B1" sqref="B1"/>
      <selection pane="bottomLeft" activeCell="A4" sqref="A4"/>
      <selection pane="bottomRight" activeCell="K5" sqref="K5"/>
    </sheetView>
  </sheetViews>
  <sheetFormatPr defaultColWidth="8.77734375" defaultRowHeight="14.4"/>
  <cols>
    <col min="1" max="1" width="26.77734375" bestFit="1" customWidth="1"/>
    <col min="2" max="6" width="13.44140625" customWidth="1"/>
    <col min="7" max="11" width="13.44140625" bestFit="1" customWidth="1"/>
  </cols>
  <sheetData>
    <row r="1" spans="1:11" s="2" customFormat="1">
      <c r="A1" s="2" t="str">
        <f>'Balance Sheet'!A1</f>
        <v>TATA MOTORS LTD</v>
      </c>
      <c r="E1" t="str">
        <f>UPDATE</f>
        <v/>
      </c>
      <c r="F1"/>
      <c r="J1" s="2" t="s">
        <v>1</v>
      </c>
    </row>
    <row r="3" spans="1:11" s="2" customFormat="1">
      <c r="A3" s="11" t="s">
        <v>2</v>
      </c>
      <c r="B3" s="12">
        <f>'Data Sheet'!B81</f>
        <v>42460</v>
      </c>
      <c r="C3" s="12">
        <f>'Data Sheet'!C81</f>
        <v>42825</v>
      </c>
      <c r="D3" s="12">
        <f>'Data Sheet'!D81</f>
        <v>43190</v>
      </c>
      <c r="E3" s="12">
        <f>'Data Sheet'!E81</f>
        <v>43555</v>
      </c>
      <c r="F3" s="12">
        <f>'Data Sheet'!F81</f>
        <v>43921</v>
      </c>
      <c r="G3" s="12">
        <f>'Data Sheet'!G81</f>
        <v>44286</v>
      </c>
      <c r="H3" s="12">
        <f>'Data Sheet'!H81</f>
        <v>44651</v>
      </c>
      <c r="I3" s="12">
        <f>'Data Sheet'!I81</f>
        <v>45016</v>
      </c>
      <c r="J3" s="12">
        <f>'Data Sheet'!J81</f>
        <v>45382</v>
      </c>
      <c r="K3" s="12">
        <f>'Data Sheet'!K81</f>
        <v>45747</v>
      </c>
    </row>
    <row r="4" spans="1:11" s="2" customFormat="1">
      <c r="A4" s="2" t="s">
        <v>32</v>
      </c>
      <c r="B4" s="1">
        <f>'Data Sheet'!B82</f>
        <v>37899.54</v>
      </c>
      <c r="C4" s="1">
        <f>'Data Sheet'!C82</f>
        <v>30199.25</v>
      </c>
      <c r="D4" s="1">
        <f>'Data Sheet'!D82</f>
        <v>23857.42</v>
      </c>
      <c r="E4" s="1">
        <f>'Data Sheet'!E82</f>
        <v>18890.75</v>
      </c>
      <c r="F4" s="1">
        <f>'Data Sheet'!F82</f>
        <v>26632.94</v>
      </c>
      <c r="G4" s="1">
        <f>'Data Sheet'!G82</f>
        <v>29000.51</v>
      </c>
      <c r="H4" s="1">
        <f>'Data Sheet'!H82</f>
        <v>14282.83</v>
      </c>
      <c r="I4" s="1">
        <f>'Data Sheet'!I82</f>
        <v>35388.01</v>
      </c>
      <c r="J4" s="1">
        <f>'Data Sheet'!J82</f>
        <v>67915</v>
      </c>
      <c r="K4" s="1">
        <f>'Data Sheet'!K82</f>
        <v>63102</v>
      </c>
    </row>
    <row r="5" spans="1:11">
      <c r="A5" t="s">
        <v>33</v>
      </c>
      <c r="B5" s="6">
        <f>'Data Sheet'!B83</f>
        <v>-36693.9</v>
      </c>
      <c r="C5" s="6">
        <f>'Data Sheet'!C83</f>
        <v>-39571.4</v>
      </c>
      <c r="D5" s="6">
        <f>'Data Sheet'!D83</f>
        <v>-25139.14</v>
      </c>
      <c r="E5" s="6">
        <f>'Data Sheet'!E83</f>
        <v>-20878.07</v>
      </c>
      <c r="F5" s="6">
        <f>'Data Sheet'!F83</f>
        <v>-33114.550000000003</v>
      </c>
      <c r="G5" s="6">
        <f>'Data Sheet'!G83</f>
        <v>-25672.5</v>
      </c>
      <c r="H5" s="6">
        <f>'Data Sheet'!H83</f>
        <v>-4443.66</v>
      </c>
      <c r="I5" s="6">
        <f>'Data Sheet'!I83</f>
        <v>-15417.17</v>
      </c>
      <c r="J5" s="6">
        <f>'Data Sheet'!J83</f>
        <v>-22781</v>
      </c>
      <c r="K5" s="6">
        <f>'Data Sheet'!K83</f>
        <v>-49982</v>
      </c>
    </row>
    <row r="6" spans="1:11">
      <c r="A6" t="s">
        <v>34</v>
      </c>
      <c r="B6" s="6">
        <f>'Data Sheet'!B84</f>
        <v>-3795.12</v>
      </c>
      <c r="C6" s="6">
        <f>'Data Sheet'!C84</f>
        <v>6205.3</v>
      </c>
      <c r="D6" s="6">
        <f>'Data Sheet'!D84</f>
        <v>2011.71</v>
      </c>
      <c r="E6" s="6">
        <f>'Data Sheet'!E84</f>
        <v>8830.3700000000008</v>
      </c>
      <c r="F6" s="6">
        <f>'Data Sheet'!F84</f>
        <v>3389.61</v>
      </c>
      <c r="G6" s="6">
        <f>'Data Sheet'!G84</f>
        <v>9904.2000000000007</v>
      </c>
      <c r="H6" s="6">
        <f>'Data Sheet'!H84</f>
        <v>-3380.17</v>
      </c>
      <c r="I6" s="6">
        <f>'Data Sheet'!I84</f>
        <v>-26242.9</v>
      </c>
      <c r="J6" s="6">
        <f>'Data Sheet'!J84</f>
        <v>-37006</v>
      </c>
      <c r="K6" s="6">
        <f>'Data Sheet'!K84</f>
        <v>-18786</v>
      </c>
    </row>
    <row r="7" spans="1:11" s="2" customFormat="1">
      <c r="A7" s="2" t="s">
        <v>35</v>
      </c>
      <c r="B7" s="1">
        <f>'Data Sheet'!B85</f>
        <v>-2589.48</v>
      </c>
      <c r="C7" s="1">
        <f>'Data Sheet'!C85</f>
        <v>-3166.85</v>
      </c>
      <c r="D7" s="1">
        <f>'Data Sheet'!D85</f>
        <v>729.99</v>
      </c>
      <c r="E7" s="1">
        <f>'Data Sheet'!E85</f>
        <v>6843.05</v>
      </c>
      <c r="F7" s="1">
        <f>'Data Sheet'!F85</f>
        <v>-3092</v>
      </c>
      <c r="G7" s="1">
        <f>'Data Sheet'!G85</f>
        <v>13232.21</v>
      </c>
      <c r="H7" s="1">
        <f>'Data Sheet'!H85</f>
        <v>6459</v>
      </c>
      <c r="I7" s="1">
        <f>'Data Sheet'!I85</f>
        <v>-6272.06</v>
      </c>
      <c r="J7" s="1">
        <f>'Data Sheet'!J85</f>
        <v>8128</v>
      </c>
      <c r="K7" s="1">
        <f>'Data Sheet'!K85</f>
        <v>-5666</v>
      </c>
    </row>
    <row r="8" spans="1:11">
      <c r="B8" s="6"/>
      <c r="C8" s="6"/>
      <c r="D8" s="6"/>
      <c r="E8" s="6"/>
      <c r="F8" s="6"/>
      <c r="G8" s="6"/>
      <c r="H8" s="6"/>
      <c r="I8" s="6"/>
      <c r="J8" s="6"/>
      <c r="K8" s="6"/>
    </row>
  </sheetData>
  <hyperlinks>
    <hyperlink ref="J1" r:id="rId1" xr:uid="{00000000-0004-0000-0300-000000000000}"/>
  </hyperlinks>
  <printOptions gridLines="1"/>
  <pageMargins left="0.7" right="0.7" top="0.75" bottom="0.75" header="0.3" footer="0.3"/>
  <pageSetup paperSize="9" scale="81" orientation="landscape"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16"/>
  <sheetViews>
    <sheetView zoomScale="150" zoomScaleNormal="150" zoomScalePageLayoutView="150" workbookViewId="0">
      <selection activeCell="B16" sqref="B16"/>
    </sheetView>
  </sheetViews>
  <sheetFormatPr defaultColWidth="8.77734375" defaultRowHeight="14.4"/>
  <cols>
    <col min="1" max="1" width="8.77734375" style="2"/>
    <col min="2" max="2" width="10.44140625" customWidth="1"/>
    <col min="3" max="3" width="13.33203125" style="20" customWidth="1"/>
    <col min="6" max="6" width="6.77734375" customWidth="1"/>
  </cols>
  <sheetData>
    <row r="1" spans="1:7" ht="21">
      <c r="A1" s="19" t="s">
        <v>56</v>
      </c>
    </row>
    <row r="3" spans="1:7">
      <c r="A3" s="2" t="s">
        <v>48</v>
      </c>
    </row>
    <row r="4" spans="1:7">
      <c r="B4" t="s">
        <v>90</v>
      </c>
    </row>
    <row r="5" spans="1:7">
      <c r="B5" t="s">
        <v>49</v>
      </c>
    </row>
    <row r="7" spans="1:7">
      <c r="A7" s="2" t="s">
        <v>50</v>
      </c>
    </row>
    <row r="8" spans="1:7">
      <c r="B8" t="s">
        <v>51</v>
      </c>
      <c r="C8" s="21" t="s">
        <v>91</v>
      </c>
    </row>
    <row r="10" spans="1:7">
      <c r="A10" s="2" t="s">
        <v>52</v>
      </c>
    </row>
    <row r="11" spans="1:7">
      <c r="B11" t="s">
        <v>53</v>
      </c>
    </row>
    <row r="14" spans="1:7">
      <c r="A14" s="2" t="s">
        <v>54</v>
      </c>
    </row>
    <row r="15" spans="1:7">
      <c r="B15" t="s">
        <v>55</v>
      </c>
    </row>
    <row r="16" spans="1:7">
      <c r="B16" t="s">
        <v>92</v>
      </c>
      <c r="G16" s="22"/>
    </row>
  </sheetData>
  <hyperlinks>
    <hyperlink ref="C8" r:id="rId1" display=" http://www.screener.in/excel" xr:uid="{00000000-0004-0000-0400-000000000000}"/>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AADC4-91F4-42EE-B943-CE4FC18794C5}">
  <dimension ref="B1:XEZ98"/>
  <sheetViews>
    <sheetView showGridLines="0" topLeftCell="A4" zoomScaleNormal="100" zoomScaleSheetLayoutView="20" workbookViewId="0">
      <selection activeCell="M46" sqref="M46"/>
    </sheetView>
  </sheetViews>
  <sheetFormatPr defaultRowHeight="14.4"/>
  <cols>
    <col min="1" max="1" width="1.88671875" customWidth="1"/>
    <col min="2" max="2" width="36" customWidth="1"/>
  </cols>
  <sheetData>
    <row r="1" spans="2:10">
      <c r="B1" s="180"/>
      <c r="C1" s="180"/>
      <c r="D1" s="180"/>
      <c r="E1" s="180"/>
      <c r="F1" s="180"/>
      <c r="G1" s="180"/>
      <c r="H1" s="180"/>
      <c r="I1" s="180"/>
      <c r="J1" s="180"/>
    </row>
    <row r="3" spans="2:10" ht="35.4" customHeight="1">
      <c r="B3" s="166" t="s">
        <v>8553</v>
      </c>
    </row>
    <row r="4" spans="2:10">
      <c r="B4" t="str">
        <f>CONCATENATE(" ","(",VLOOKUP(B3,'stock list'!B2:D5442,3,1)," | ","BSE Code: ",VLOOKUP(B3,'stock list'!B2:C5442,2,1),")")</f>
        <v xml:space="preserve"> (TATAMTRDVR | BSE Code: 570001)</v>
      </c>
    </row>
    <row r="5" spans="2:10" ht="21" customHeight="1">
      <c r="B5" s="167" t="str">
        <f>CONCATENATE(" ","INR "&amp;'Data Sheet'!B8)</f>
        <v xml:space="preserve"> INR 712.35</v>
      </c>
    </row>
    <row r="7" spans="2:10" ht="12.6" customHeight="1" thickBot="1">
      <c r="B7" s="168"/>
      <c r="C7" s="168"/>
      <c r="D7" s="168"/>
      <c r="E7" s="168"/>
      <c r="F7" s="168"/>
      <c r="G7" s="168"/>
      <c r="H7" s="168"/>
      <c r="I7" s="168"/>
    </row>
    <row r="8" spans="2:10" ht="18.600000000000001" thickTop="1">
      <c r="B8" s="167" t="s">
        <v>8554</v>
      </c>
    </row>
    <row r="9" spans="2:10">
      <c r="B9" s="169"/>
      <c r="C9" s="169"/>
      <c r="D9" s="169"/>
      <c r="E9" s="169"/>
      <c r="F9" s="169"/>
      <c r="G9" s="169"/>
      <c r="H9" s="169"/>
      <c r="I9" s="169"/>
    </row>
    <row r="11" spans="2:10">
      <c r="B11" s="170"/>
      <c r="C11" s="170"/>
      <c r="D11" s="170"/>
      <c r="E11" s="170"/>
      <c r="F11" s="170"/>
      <c r="G11" s="170"/>
      <c r="H11" s="170"/>
      <c r="I11" s="170"/>
    </row>
    <row r="12" spans="2:10" ht="43.2" customHeight="1"/>
    <row r="13" spans="2:10" ht="4.8" customHeight="1"/>
    <row r="14" spans="2:10">
      <c r="B14" s="178" t="s">
        <v>8566</v>
      </c>
    </row>
    <row r="15" spans="2:10" ht="6" customHeight="1"/>
    <row r="16" spans="2:10" ht="21.6" customHeight="1"/>
    <row r="17" ht="18" customHeight="1"/>
    <row r="47" spans="2:10">
      <c r="B47" s="179"/>
      <c r="C47" s="179"/>
      <c r="D47" s="179"/>
      <c r="E47" s="179"/>
      <c r="F47" s="179"/>
      <c r="G47" s="179"/>
      <c r="H47" s="179"/>
      <c r="I47" s="179"/>
      <c r="J47" s="179"/>
    </row>
    <row r="48" spans="2:10" ht="1.2" customHeight="1"/>
    <row r="49" spans="2:10">
      <c r="B49" s="180"/>
      <c r="C49" s="180"/>
      <c r="D49" s="180"/>
      <c r="E49" s="180"/>
      <c r="F49" s="180"/>
      <c r="G49" s="180"/>
      <c r="H49" s="180"/>
      <c r="I49" s="180"/>
      <c r="J49" s="180"/>
    </row>
    <row r="51" spans="2:10" ht="22.8">
      <c r="B51" s="176" t="s">
        <v>8555</v>
      </c>
    </row>
    <row r="52" spans="2:10" ht="15.6">
      <c r="B52" s="177" t="s">
        <v>8556</v>
      </c>
      <c r="C52" s="177"/>
      <c r="D52" s="177"/>
      <c r="E52" s="177"/>
      <c r="F52" s="177"/>
      <c r="G52" s="177"/>
      <c r="H52" s="177"/>
      <c r="I52" s="177"/>
    </row>
    <row r="53" spans="2:10">
      <c r="C53" s="87">
        <f>'INCOME STATEMENT'!F3</f>
        <v>43555</v>
      </c>
      <c r="D53" s="87">
        <f>'INCOME STATEMENT'!G3</f>
        <v>43921</v>
      </c>
      <c r="E53" s="87">
        <f>'INCOME STATEMENT'!H3</f>
        <v>44286</v>
      </c>
      <c r="F53" s="87">
        <f>'INCOME STATEMENT'!I3</f>
        <v>44651</v>
      </c>
      <c r="G53" s="87">
        <f>'INCOME STATEMENT'!J3</f>
        <v>45016</v>
      </c>
      <c r="H53" s="87">
        <f>'INCOME STATEMENT'!K3</f>
        <v>45382</v>
      </c>
      <c r="I53" s="87">
        <f>'INCOME STATEMENT'!L3</f>
        <v>45747</v>
      </c>
    </row>
    <row r="54" spans="2:10">
      <c r="B54" t="s">
        <v>113</v>
      </c>
      <c r="C54">
        <f>'Data Sheet'!E30</f>
        <v>-28826.23</v>
      </c>
      <c r="D54">
        <f>'Data Sheet'!F30</f>
        <v>-12070.85</v>
      </c>
      <c r="E54">
        <f>'Data Sheet'!G30</f>
        <v>-13451.39</v>
      </c>
      <c r="F54">
        <f>'Data Sheet'!H30</f>
        <v>-11441.47</v>
      </c>
      <c r="G54">
        <f>'Data Sheet'!I30</f>
        <v>2414.29</v>
      </c>
      <c r="H54">
        <f>'Data Sheet'!J30</f>
        <v>31399</v>
      </c>
      <c r="I54">
        <f>'Data Sheet'!K30</f>
        <v>27830</v>
      </c>
    </row>
    <row r="55" spans="2:10">
      <c r="B55" t="s">
        <v>8557</v>
      </c>
      <c r="C55">
        <f>(('Data Sheet'!E57+'Data Sheet'!E58)+('Data Sheet'!D57+'Data Sheet'!D58))/2</f>
        <v>77803.735000000001</v>
      </c>
      <c r="D55">
        <f>(('Data Sheet'!F57+'Data Sheet'!F58)+('Data Sheet'!E57+'Data Sheet'!E58))/2</f>
        <v>61629.044999999998</v>
      </c>
      <c r="E55">
        <f>(('Data Sheet'!G57+'Data Sheet'!G58)+('Data Sheet'!F57+'Data Sheet'!F58))/2</f>
        <v>59162.625</v>
      </c>
      <c r="F55">
        <f>(('Data Sheet'!H57+'Data Sheet'!H58)+('Data Sheet'!G57+'Data Sheet'!G58))/2</f>
        <v>49903.979999999996</v>
      </c>
      <c r="G55">
        <f>(('Data Sheet'!I57+'Data Sheet'!I58)+('Data Sheet'!H57+'Data Sheet'!H58))/2</f>
        <v>44941.514999999999</v>
      </c>
      <c r="H55">
        <f>(('Data Sheet'!J57+'Data Sheet'!J58)+('Data Sheet'!I57+'Data Sheet'!I58))/2</f>
        <v>65119.894999999997</v>
      </c>
      <c r="I55">
        <f>(('Data Sheet'!K57+'Data Sheet'!K58)+('Data Sheet'!J57+'Data Sheet'!J58))/2</f>
        <v>100531</v>
      </c>
    </row>
    <row r="56" spans="2:10">
      <c r="B56" s="171" t="s">
        <v>8556</v>
      </c>
      <c r="C56" s="172">
        <f>C54/C55</f>
        <v>-0.37049930829156208</v>
      </c>
      <c r="D56" s="172">
        <f t="shared" ref="D56:I56" si="0">D54/D55</f>
        <v>-0.19586300582785277</v>
      </c>
      <c r="E56" s="172">
        <f t="shared" si="0"/>
        <v>-0.2273629677520225</v>
      </c>
      <c r="F56" s="172">
        <f t="shared" si="0"/>
        <v>-0.22926968951173834</v>
      </c>
      <c r="G56" s="172">
        <f t="shared" si="0"/>
        <v>5.372070790225919E-2</v>
      </c>
      <c r="H56" s="172">
        <f t="shared" si="0"/>
        <v>0.48217215337954711</v>
      </c>
      <c r="I56" s="172">
        <f t="shared" si="0"/>
        <v>0.27683003252728017</v>
      </c>
    </row>
    <row r="58" spans="2:10" ht="15.6">
      <c r="B58" s="177" t="s">
        <v>8558</v>
      </c>
      <c r="C58" s="177"/>
      <c r="D58" s="177"/>
      <c r="E58" s="177"/>
      <c r="F58" s="177"/>
      <c r="G58" s="177"/>
      <c r="H58" s="177"/>
      <c r="I58" s="177"/>
    </row>
    <row r="59" spans="2:10">
      <c r="C59" s="87">
        <f t="shared" ref="C59:H59" si="1">C53</f>
        <v>43555</v>
      </c>
      <c r="D59" s="87">
        <f t="shared" si="1"/>
        <v>43921</v>
      </c>
      <c r="E59" s="87">
        <f t="shared" si="1"/>
        <v>44286</v>
      </c>
      <c r="F59" s="87">
        <f>F53</f>
        <v>44651</v>
      </c>
      <c r="G59" s="87">
        <f t="shared" si="1"/>
        <v>45016</v>
      </c>
      <c r="H59" s="87">
        <f t="shared" si="1"/>
        <v>45382</v>
      </c>
      <c r="I59" s="87">
        <f>I53</f>
        <v>45747</v>
      </c>
    </row>
    <row r="60" spans="2:10">
      <c r="B60" t="s">
        <v>113</v>
      </c>
      <c r="C60">
        <f>C54</f>
        <v>-28826.23</v>
      </c>
      <c r="D60">
        <f t="shared" ref="D60:I60" si="2">D54</f>
        <v>-12070.85</v>
      </c>
      <c r="E60">
        <f t="shared" si="2"/>
        <v>-13451.39</v>
      </c>
      <c r="F60">
        <f t="shared" si="2"/>
        <v>-11441.47</v>
      </c>
      <c r="G60">
        <f t="shared" si="2"/>
        <v>2414.29</v>
      </c>
      <c r="H60">
        <f t="shared" si="2"/>
        <v>31399</v>
      </c>
      <c r="I60">
        <f t="shared" si="2"/>
        <v>27830</v>
      </c>
    </row>
    <row r="61" spans="2:10">
      <c r="B61" t="s">
        <v>286</v>
      </c>
      <c r="C61">
        <f>'Data Sheet'!E17</f>
        <v>301938.40000000002</v>
      </c>
      <c r="D61">
        <f>'Data Sheet'!F17</f>
        <v>261067.97</v>
      </c>
      <c r="E61">
        <f>'Data Sheet'!G17</f>
        <v>249794.75</v>
      </c>
      <c r="F61">
        <f>'Data Sheet'!H17</f>
        <v>278453.62</v>
      </c>
      <c r="G61">
        <f>'Data Sheet'!I17</f>
        <v>345966.97</v>
      </c>
      <c r="H61">
        <f>'Data Sheet'!J17</f>
        <v>434016</v>
      </c>
      <c r="I61">
        <f>'Data Sheet'!K17</f>
        <v>439695</v>
      </c>
    </row>
    <row r="62" spans="2:10">
      <c r="B62" s="171" t="s">
        <v>8559</v>
      </c>
      <c r="C62" s="172">
        <f>C60/C61</f>
        <v>-9.5470566181711222E-2</v>
      </c>
      <c r="D62" s="172">
        <f t="shared" ref="D62" si="3">D60/D61</f>
        <v>-4.6236426475450051E-2</v>
      </c>
      <c r="E62" s="172">
        <f t="shared" ref="E62" si="4">E60/E61</f>
        <v>-5.3849770661713266E-2</v>
      </c>
      <c r="F62" s="172">
        <f t="shared" ref="F62" si="5">F60/F61</f>
        <v>-4.1089320368684734E-2</v>
      </c>
      <c r="G62" s="172">
        <f t="shared" ref="G62" si="6">G60/G61</f>
        <v>6.9783829363826268E-3</v>
      </c>
      <c r="H62" s="172">
        <f t="shared" ref="H62" si="7">H60/H61</f>
        <v>7.2345259160952594E-2</v>
      </c>
      <c r="I62" s="172">
        <f t="shared" ref="I62" si="8">I60/I61</f>
        <v>6.3293874162771921E-2</v>
      </c>
    </row>
    <row r="64" spans="2:10">
      <c r="C64" s="87">
        <f>C59</f>
        <v>43555</v>
      </c>
      <c r="D64" s="87">
        <f t="shared" ref="D64:I64" si="9">D59</f>
        <v>43921</v>
      </c>
      <c r="E64" s="87">
        <f t="shared" si="9"/>
        <v>44286</v>
      </c>
      <c r="F64" s="87">
        <f t="shared" si="9"/>
        <v>44651</v>
      </c>
      <c r="G64" s="87">
        <f t="shared" si="9"/>
        <v>45016</v>
      </c>
      <c r="H64" s="87">
        <f t="shared" si="9"/>
        <v>45382</v>
      </c>
      <c r="I64" s="87">
        <f t="shared" si="9"/>
        <v>45747</v>
      </c>
    </row>
    <row r="65" spans="2:9 16380:16380">
      <c r="B65" t="s">
        <v>286</v>
      </c>
      <c r="C65">
        <f>C61</f>
        <v>301938.40000000002</v>
      </c>
      <c r="D65">
        <f t="shared" ref="D65:I65" si="10">D61</f>
        <v>261067.97</v>
      </c>
      <c r="E65">
        <f t="shared" si="10"/>
        <v>249794.75</v>
      </c>
      <c r="F65">
        <f t="shared" si="10"/>
        <v>278453.62</v>
      </c>
      <c r="G65">
        <f t="shared" si="10"/>
        <v>345966.97</v>
      </c>
      <c r="H65">
        <f t="shared" si="10"/>
        <v>434016</v>
      </c>
      <c r="I65">
        <f t="shared" si="10"/>
        <v>439695</v>
      </c>
    </row>
    <row r="66" spans="2:9 16380:16380">
      <c r="B66" t="s">
        <v>8560</v>
      </c>
      <c r="C66">
        <f>('Data Sheet'!E66+'Data Sheet'!D66)/2</f>
        <v>316447.65000000002</v>
      </c>
      <c r="D66">
        <f>('Data Sheet'!F66+'Data Sheet'!E66)/2</f>
        <v>312941.44</v>
      </c>
      <c r="E66">
        <f>('Data Sheet'!G66+'Data Sheet'!F66)/2</f>
        <v>330874.65000000002</v>
      </c>
      <c r="F66">
        <f>('Data Sheet'!H66+'Data Sheet'!G66)/2</f>
        <v>335315.69999999995</v>
      </c>
      <c r="G66">
        <f>('Data Sheet'!I66+'Data Sheet'!H66)/2</f>
        <v>331867.95999999996</v>
      </c>
      <c r="H66">
        <f>('Data Sheet'!J66+'Data Sheet'!I66)/2</f>
        <v>352097.71499999997</v>
      </c>
      <c r="I66">
        <f>('Data Sheet'!K66+'Data Sheet'!J66)/2</f>
        <v>373247</v>
      </c>
    </row>
    <row r="67" spans="2:9 16380:16380">
      <c r="B67" s="171" t="s">
        <v>8561</v>
      </c>
      <c r="C67" s="175">
        <f>C65/C66</f>
        <v>0.95414960420783657</v>
      </c>
      <c r="D67" s="175">
        <f t="shared" ref="D67:I67" si="11">D65/D66</f>
        <v>0.83423905124230269</v>
      </c>
      <c r="E67" s="175">
        <f t="shared" si="11"/>
        <v>0.75495281974608808</v>
      </c>
      <c r="F67" s="175">
        <f t="shared" si="11"/>
        <v>0.83042225580251694</v>
      </c>
      <c r="G67" s="175">
        <f t="shared" si="11"/>
        <v>1.0424837938558456</v>
      </c>
      <c r="H67" s="175">
        <f t="shared" si="11"/>
        <v>1.2326578148909602</v>
      </c>
      <c r="I67" s="175">
        <f t="shared" si="11"/>
        <v>1.1780268830024085</v>
      </c>
    </row>
    <row r="68" spans="2:9 16380:16380">
      <c r="B68" s="174"/>
      <c r="C68" s="173"/>
      <c r="D68" s="173"/>
      <c r="E68" s="173"/>
      <c r="F68" s="173"/>
      <c r="G68" s="173"/>
      <c r="H68" s="173"/>
      <c r="I68" s="173"/>
    </row>
    <row r="69" spans="2:9 16380:16380">
      <c r="C69" s="87">
        <f>C64</f>
        <v>43555</v>
      </c>
      <c r="D69" s="87">
        <f t="shared" ref="D69:I69" si="12">D64</f>
        <v>43921</v>
      </c>
      <c r="E69" s="87">
        <f t="shared" si="12"/>
        <v>44286</v>
      </c>
      <c r="F69" s="87">
        <f t="shared" si="12"/>
        <v>44651</v>
      </c>
      <c r="G69" s="87">
        <f t="shared" si="12"/>
        <v>45016</v>
      </c>
      <c r="H69" s="87">
        <f t="shared" si="12"/>
        <v>45382</v>
      </c>
      <c r="I69" s="87">
        <f t="shared" si="12"/>
        <v>45747</v>
      </c>
    </row>
    <row r="70" spans="2:9 16380:16380">
      <c r="B70" t="s">
        <v>8560</v>
      </c>
      <c r="C70">
        <f>C66</f>
        <v>316447.65000000002</v>
      </c>
      <c r="D70">
        <f t="shared" ref="D70:I70" si="13">D66</f>
        <v>312941.44</v>
      </c>
      <c r="E70">
        <f t="shared" si="13"/>
        <v>330874.65000000002</v>
      </c>
      <c r="F70">
        <f t="shared" si="13"/>
        <v>335315.69999999995</v>
      </c>
      <c r="G70">
        <f t="shared" si="13"/>
        <v>331867.95999999996</v>
      </c>
      <c r="H70">
        <f t="shared" si="13"/>
        <v>352097.71499999997</v>
      </c>
      <c r="I70">
        <f t="shared" si="13"/>
        <v>373247</v>
      </c>
    </row>
    <row r="71" spans="2:9 16380:16380">
      <c r="B71" t="s">
        <v>8557</v>
      </c>
      <c r="C71">
        <f>C55</f>
        <v>77803.735000000001</v>
      </c>
      <c r="D71">
        <f t="shared" ref="D71:I71" si="14">D55</f>
        <v>61629.044999999998</v>
      </c>
      <c r="E71">
        <f t="shared" si="14"/>
        <v>59162.625</v>
      </c>
      <c r="F71">
        <f t="shared" si="14"/>
        <v>49903.979999999996</v>
      </c>
      <c r="G71">
        <f t="shared" si="14"/>
        <v>44941.514999999999</v>
      </c>
      <c r="H71">
        <f t="shared" si="14"/>
        <v>65119.894999999997</v>
      </c>
      <c r="I71">
        <f t="shared" si="14"/>
        <v>100531</v>
      </c>
    </row>
    <row r="72" spans="2:9 16380:16380">
      <c r="B72" s="171" t="s">
        <v>8562</v>
      </c>
      <c r="C72" s="175">
        <f>C70/C71</f>
        <v>4.0672552545195941</v>
      </c>
      <c r="D72" s="175">
        <f t="shared" ref="D72" si="15">D70/D71</f>
        <v>5.0778239383719157</v>
      </c>
      <c r="E72" s="175">
        <f t="shared" ref="E72" si="16">E70/E71</f>
        <v>5.5926296373766382</v>
      </c>
      <c r="F72" s="175">
        <f t="shared" ref="F72" si="17">F70/F71</f>
        <v>6.7192175854510996</v>
      </c>
      <c r="G72" s="175">
        <f t="shared" ref="G72" si="18">G70/G71</f>
        <v>7.3844408672026294</v>
      </c>
      <c r="H72" s="175">
        <f t="shared" ref="H72" si="19">H70/H71</f>
        <v>5.4069146610264038</v>
      </c>
      <c r="I72" s="175">
        <f t="shared" ref="I72" si="20">I70/I71</f>
        <v>3.7127552695188548</v>
      </c>
    </row>
    <row r="74" spans="2:9 16380:16380">
      <c r="B74" s="171" t="s">
        <v>8563</v>
      </c>
      <c r="C74" s="172">
        <f>C72*C67*C62</f>
        <v>-0.37049930829156213</v>
      </c>
      <c r="D74" s="172">
        <f t="shared" ref="D74:I74" si="21">D72*D67*D62</f>
        <v>-0.19586300582785279</v>
      </c>
      <c r="E74" s="172">
        <f t="shared" si="21"/>
        <v>-0.2273629677520225</v>
      </c>
      <c r="F74" s="172">
        <f t="shared" si="21"/>
        <v>-0.22926968951173832</v>
      </c>
      <c r="G74" s="172">
        <f t="shared" si="21"/>
        <v>5.372070790225919E-2</v>
      </c>
      <c r="H74" s="172">
        <f t="shared" si="21"/>
        <v>0.48217215337954716</v>
      </c>
      <c r="I74" s="172">
        <f t="shared" si="21"/>
        <v>0.27683003252728011</v>
      </c>
      <c r="XEZ74" t="s">
        <v>222</v>
      </c>
    </row>
    <row r="76" spans="2:9 16380:16380" ht="15.6">
      <c r="B76" s="177" t="s">
        <v>8564</v>
      </c>
      <c r="C76" s="177"/>
      <c r="D76" s="177"/>
      <c r="E76" s="177"/>
      <c r="F76" s="177"/>
      <c r="G76" s="177"/>
      <c r="H76" s="177"/>
      <c r="I76" s="177"/>
    </row>
    <row r="77" spans="2:9 16380:16380">
      <c r="C77" s="87">
        <f>C53</f>
        <v>43555</v>
      </c>
      <c r="D77" s="87">
        <f t="shared" ref="D77:I77" si="22">D53</f>
        <v>43921</v>
      </c>
      <c r="E77" s="87">
        <f t="shared" si="22"/>
        <v>44286</v>
      </c>
      <c r="F77" s="87">
        <f t="shared" si="22"/>
        <v>44651</v>
      </c>
      <c r="G77" s="87">
        <f t="shared" si="22"/>
        <v>45016</v>
      </c>
      <c r="H77" s="87">
        <f t="shared" si="22"/>
        <v>45382</v>
      </c>
      <c r="I77" s="87">
        <f t="shared" si="22"/>
        <v>45747</v>
      </c>
    </row>
    <row r="78" spans="2:9 16380:16380">
      <c r="B78" t="s">
        <v>113</v>
      </c>
      <c r="C78">
        <f>C60</f>
        <v>-28826.23</v>
      </c>
      <c r="D78">
        <f t="shared" ref="D78:I78" si="23">D60</f>
        <v>-12070.85</v>
      </c>
      <c r="E78">
        <f t="shared" si="23"/>
        <v>-13451.39</v>
      </c>
      <c r="F78">
        <f t="shared" si="23"/>
        <v>-11441.47</v>
      </c>
      <c r="G78">
        <f t="shared" si="23"/>
        <v>2414.29</v>
      </c>
      <c r="H78">
        <f t="shared" si="23"/>
        <v>31399</v>
      </c>
      <c r="I78">
        <f t="shared" si="23"/>
        <v>27830</v>
      </c>
    </row>
    <row r="79" spans="2:9 16380:16380">
      <c r="B79" t="s">
        <v>8560</v>
      </c>
      <c r="C79">
        <f>C66</f>
        <v>316447.65000000002</v>
      </c>
      <c r="D79">
        <f t="shared" ref="D79:I79" si="24">D66</f>
        <v>312941.44</v>
      </c>
      <c r="E79">
        <f t="shared" si="24"/>
        <v>330874.65000000002</v>
      </c>
      <c r="F79">
        <f t="shared" si="24"/>
        <v>335315.69999999995</v>
      </c>
      <c r="G79">
        <f t="shared" si="24"/>
        <v>331867.95999999996</v>
      </c>
      <c r="H79">
        <f t="shared" si="24"/>
        <v>352097.71499999997</v>
      </c>
      <c r="I79">
        <f t="shared" si="24"/>
        <v>373247</v>
      </c>
    </row>
    <row r="80" spans="2:9 16380:16380">
      <c r="B80" s="171" t="s">
        <v>8564</v>
      </c>
      <c r="C80" s="172">
        <f>C78/C79</f>
        <v>-9.1093202935777842E-2</v>
      </c>
      <c r="D80" s="172">
        <f t="shared" ref="D80" si="25">D78/D79</f>
        <v>-3.8572232555713938E-2</v>
      </c>
      <c r="E80" s="172">
        <f t="shared" ref="E80" si="26">E78/E79</f>
        <v>-4.0654036203740598E-2</v>
      </c>
      <c r="F80" s="172">
        <f t="shared" ref="F80" si="27">F78/F79</f>
        <v>-3.4121486109955489E-2</v>
      </c>
      <c r="G80" s="172">
        <f t="shared" ref="G80" si="28">G78/G79</f>
        <v>7.2748511184990566E-3</v>
      </c>
      <c r="H80" s="172">
        <f t="shared" ref="H80" si="29">H78/H79</f>
        <v>8.9176949075060033E-2</v>
      </c>
      <c r="I80" s="172">
        <f t="shared" ref="I80" si="30">I78/I79</f>
        <v>7.4561885293116886E-2</v>
      </c>
    </row>
    <row r="82" spans="2:9" ht="15.6">
      <c r="B82" s="177" t="s">
        <v>8565</v>
      </c>
      <c r="C82" s="177"/>
      <c r="D82" s="177"/>
      <c r="E82" s="177"/>
      <c r="F82" s="177"/>
      <c r="G82" s="177"/>
      <c r="H82" s="177"/>
      <c r="I82" s="177"/>
    </row>
    <row r="83" spans="2:9">
      <c r="C83" s="87">
        <f t="shared" ref="C83:H83" si="31">C77</f>
        <v>43555</v>
      </c>
      <c r="D83" s="87">
        <f t="shared" si="31"/>
        <v>43921</v>
      </c>
      <c r="E83" s="87">
        <f t="shared" si="31"/>
        <v>44286</v>
      </c>
      <c r="F83" s="87">
        <f t="shared" si="31"/>
        <v>44651</v>
      </c>
      <c r="G83" s="87">
        <f t="shared" si="31"/>
        <v>45016</v>
      </c>
      <c r="H83" s="87">
        <f t="shared" si="31"/>
        <v>45382</v>
      </c>
      <c r="I83" s="87">
        <f>I77</f>
        <v>45747</v>
      </c>
    </row>
    <row r="84" spans="2:9">
      <c r="B84" t="s">
        <v>113</v>
      </c>
      <c r="C84">
        <f>C78</f>
        <v>-28826.23</v>
      </c>
      <c r="D84">
        <f t="shared" ref="D84:I84" si="32">D78</f>
        <v>-12070.85</v>
      </c>
      <c r="E84">
        <f t="shared" si="32"/>
        <v>-13451.39</v>
      </c>
      <c r="F84">
        <f t="shared" si="32"/>
        <v>-11441.47</v>
      </c>
      <c r="G84">
        <f t="shared" si="32"/>
        <v>2414.29</v>
      </c>
      <c r="H84">
        <f t="shared" si="32"/>
        <v>31399</v>
      </c>
      <c r="I84">
        <f t="shared" si="32"/>
        <v>27830</v>
      </c>
    </row>
    <row r="85" spans="2:9">
      <c r="B85" t="s">
        <v>286</v>
      </c>
      <c r="C85">
        <f>C61</f>
        <v>301938.40000000002</v>
      </c>
      <c r="D85">
        <f t="shared" ref="D85:I85" si="33">D61</f>
        <v>261067.97</v>
      </c>
      <c r="E85">
        <f t="shared" si="33"/>
        <v>249794.75</v>
      </c>
      <c r="F85">
        <f t="shared" si="33"/>
        <v>278453.62</v>
      </c>
      <c r="G85">
        <f t="shared" si="33"/>
        <v>345966.97</v>
      </c>
      <c r="H85">
        <f t="shared" si="33"/>
        <v>434016</v>
      </c>
      <c r="I85">
        <f t="shared" si="33"/>
        <v>439695</v>
      </c>
    </row>
    <row r="86" spans="2:9">
      <c r="B86" s="171" t="s">
        <v>8559</v>
      </c>
      <c r="C86" s="172">
        <f>C84/C85</f>
        <v>-9.5470566181711222E-2</v>
      </c>
      <c r="D86" s="172">
        <f t="shared" ref="D86" si="34">D84/D85</f>
        <v>-4.6236426475450051E-2</v>
      </c>
      <c r="E86" s="172">
        <f t="shared" ref="E86" si="35">E84/E85</f>
        <v>-5.3849770661713266E-2</v>
      </c>
      <c r="F86" s="172">
        <f t="shared" ref="F86" si="36">F84/F85</f>
        <v>-4.1089320368684734E-2</v>
      </c>
      <c r="G86" s="172">
        <f t="shared" ref="G86" si="37">G84/G85</f>
        <v>6.9783829363826268E-3</v>
      </c>
      <c r="H86" s="172">
        <f t="shared" ref="H86" si="38">H84/H85</f>
        <v>7.2345259160952594E-2</v>
      </c>
      <c r="I86" s="172">
        <f t="shared" ref="I86" si="39">I84/I85</f>
        <v>6.3293874162771921E-2</v>
      </c>
    </row>
    <row r="88" spans="2:9">
      <c r="C88" s="87">
        <f>C83</f>
        <v>43555</v>
      </c>
      <c r="D88" s="87">
        <f t="shared" ref="D88:I88" si="40">D83</f>
        <v>43921</v>
      </c>
      <c r="E88" s="87">
        <f t="shared" si="40"/>
        <v>44286</v>
      </c>
      <c r="F88" s="87">
        <f t="shared" si="40"/>
        <v>44651</v>
      </c>
      <c r="G88" s="87">
        <f t="shared" si="40"/>
        <v>45016</v>
      </c>
      <c r="H88" s="87">
        <f t="shared" si="40"/>
        <v>45382</v>
      </c>
      <c r="I88" s="87">
        <f t="shared" si="40"/>
        <v>45747</v>
      </c>
    </row>
    <row r="89" spans="2:9">
      <c r="B89" t="s">
        <v>286</v>
      </c>
      <c r="C89">
        <f>C85</f>
        <v>301938.40000000002</v>
      </c>
      <c r="D89">
        <f t="shared" ref="D89:I89" si="41">D85</f>
        <v>261067.97</v>
      </c>
      <c r="E89">
        <f t="shared" si="41"/>
        <v>249794.75</v>
      </c>
      <c r="F89">
        <f t="shared" si="41"/>
        <v>278453.62</v>
      </c>
      <c r="G89">
        <f t="shared" si="41"/>
        <v>345966.97</v>
      </c>
      <c r="H89">
        <f t="shared" si="41"/>
        <v>434016</v>
      </c>
      <c r="I89">
        <f t="shared" si="41"/>
        <v>439695</v>
      </c>
    </row>
    <row r="90" spans="2:9">
      <c r="B90" t="s">
        <v>8560</v>
      </c>
      <c r="C90">
        <f>C79</f>
        <v>316447.65000000002</v>
      </c>
      <c r="D90">
        <f t="shared" ref="D90:I90" si="42">D79</f>
        <v>312941.44</v>
      </c>
      <c r="E90">
        <f t="shared" si="42"/>
        <v>330874.65000000002</v>
      </c>
      <c r="F90">
        <f t="shared" si="42"/>
        <v>335315.69999999995</v>
      </c>
      <c r="G90">
        <f t="shared" si="42"/>
        <v>331867.95999999996</v>
      </c>
      <c r="H90">
        <f t="shared" si="42"/>
        <v>352097.71499999997</v>
      </c>
      <c r="I90">
        <f t="shared" si="42"/>
        <v>373247</v>
      </c>
    </row>
    <row r="91" spans="2:9">
      <c r="B91" s="171" t="s">
        <v>8559</v>
      </c>
      <c r="C91" s="175">
        <f>C89/C90</f>
        <v>0.95414960420783657</v>
      </c>
      <c r="D91" s="175">
        <f t="shared" ref="D91" si="43">D89/D90</f>
        <v>0.83423905124230269</v>
      </c>
      <c r="E91" s="175">
        <f t="shared" ref="E91" si="44">E89/E90</f>
        <v>0.75495281974608808</v>
      </c>
      <c r="F91" s="175">
        <f t="shared" ref="F91" si="45">F89/F90</f>
        <v>0.83042225580251694</v>
      </c>
      <c r="G91" s="175">
        <f t="shared" ref="G91" si="46">G89/G90</f>
        <v>1.0424837938558456</v>
      </c>
      <c r="H91" s="175">
        <f t="shared" ref="H91" si="47">H89/H90</f>
        <v>1.2326578148909602</v>
      </c>
      <c r="I91" s="175">
        <f t="shared" ref="I91" si="48">I89/I90</f>
        <v>1.1780268830024085</v>
      </c>
    </row>
    <row r="93" spans="2:9" ht="18">
      <c r="B93" s="167" t="s">
        <v>8571</v>
      </c>
    </row>
    <row r="94" spans="2:9">
      <c r="B94" s="2" t="s">
        <v>8567</v>
      </c>
    </row>
    <row r="95" spans="2:9">
      <c r="B95" s="2" t="s">
        <v>8568</v>
      </c>
    </row>
    <row r="96" spans="2:9">
      <c r="B96" s="2" t="s">
        <v>8569</v>
      </c>
    </row>
    <row r="97" spans="2:10">
      <c r="B97" s="2" t="s">
        <v>8570</v>
      </c>
    </row>
    <row r="98" spans="2:10">
      <c r="B98" s="180"/>
      <c r="C98" s="180"/>
      <c r="D98" s="180"/>
      <c r="E98" s="180"/>
      <c r="F98" s="180"/>
      <c r="G98" s="180"/>
      <c r="H98" s="180"/>
      <c r="I98" s="180"/>
      <c r="J98" s="180"/>
    </row>
  </sheetData>
  <pageMargins left="0.23622047244094491" right="3.937007874015748E-2" top="0.59055118110236227" bottom="0" header="0.31496062992125984" footer="0.31496062992125984"/>
  <pageSetup scale="95" orientation="portrait" r:id="rId1"/>
  <rowBreaks count="1" manualBreakCount="1">
    <brk id="47" max="16379" man="1"/>
  </rowBreaks>
  <drawing r:id="rId2"/>
  <extLst>
    <ext xmlns:x14="http://schemas.microsoft.com/office/spreadsheetml/2009/9/main" uri="{05C60535-1F16-4fd2-B633-F4F36F0B64E0}">
      <x14:sparklineGroups xmlns:xm="http://schemas.microsoft.com/office/excel/2006/main">
        <x14:sparklineGroup displayEmptyCellsAs="gap" xr2:uid="{D0F06597-A838-49DA-9BFC-482838DBF569}">
          <x14:colorSeries rgb="FF376092"/>
          <x14:colorNegative rgb="FFD00000"/>
          <x14:colorAxis rgb="FF000000"/>
          <x14:colorMarkers rgb="FFD00000"/>
          <x14:colorFirst rgb="FFD00000"/>
          <x14:colorLast rgb="FFD00000"/>
          <x14:colorHigh rgb="FFD00000"/>
          <x14:colorLow rgb="FFD00000"/>
          <x14:sparklines>
            <x14:sparkline>
              <xm:f>'Dupont Analysis'!B16:B16</xm:f>
              <xm:sqref>E22</xm:sqref>
            </x14:sparkline>
          </x14:sparklines>
        </x14:sparklineGroup>
        <x14:sparklineGroup displayEmptyCellsAs="gap" xr2:uid="{C7E12A07-53E7-4EDA-8E61-4FD72D00E6FE}">
          <x14:colorSeries rgb="FF376092"/>
          <x14:colorNegative rgb="FFD00000"/>
          <x14:colorAxis rgb="FF000000"/>
          <x14:colorMarkers rgb="FFD00000"/>
          <x14:colorFirst rgb="FFD00000"/>
          <x14:colorLast rgb="FFD00000"/>
          <x14:colorHigh rgb="FFD00000"/>
          <x14:colorLow rgb="FFD00000"/>
          <x14:sparklines>
            <x14:sparkline>
              <xm:f>'Dupont Analysis'!B16:B16</xm:f>
              <xm:sqref>B16</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ADE0D-8EF0-4B15-AA7A-8822E7E54EB5}">
  <dimension ref="B1:XEZ100"/>
  <sheetViews>
    <sheetView showGridLines="0" zoomScaleNormal="100" zoomScaleSheetLayoutView="20" workbookViewId="0">
      <selection activeCell="E31" sqref="E31"/>
    </sheetView>
  </sheetViews>
  <sheetFormatPr defaultRowHeight="14.4"/>
  <cols>
    <col min="1" max="1" width="1.88671875" customWidth="1"/>
    <col min="2" max="2" width="36" customWidth="1"/>
    <col min="3" max="6" width="10.77734375" bestFit="1" customWidth="1"/>
    <col min="7" max="7" width="8.88671875" customWidth="1"/>
    <col min="8" max="9" width="7.88671875" bestFit="1" customWidth="1"/>
  </cols>
  <sheetData>
    <row r="1" spans="2:10">
      <c r="B1" s="180"/>
      <c r="C1" s="180"/>
      <c r="D1" s="180"/>
      <c r="E1" s="180"/>
      <c r="F1" s="180"/>
      <c r="G1" s="180"/>
      <c r="H1" s="180"/>
      <c r="I1" s="180"/>
      <c r="J1" s="180"/>
    </row>
    <row r="3" spans="2:10" ht="35.4" customHeight="1">
      <c r="B3" s="166" t="s">
        <v>8553</v>
      </c>
    </row>
    <row r="4" spans="2:10">
      <c r="B4" t="str">
        <f>CONCATENATE(" ","(",VLOOKUP(B3,'stock list'!B2:D5442,3,1)," | ","BSE Code: ",VLOOKUP(B3,'stock list'!B2:C5442,2,1),")")</f>
        <v xml:space="preserve"> (TATAMTRDVR | BSE Code: 570001)</v>
      </c>
    </row>
    <row r="5" spans="2:10" ht="21" customHeight="1">
      <c r="B5" s="167" t="str">
        <f>CONCATENATE(" ","INR "&amp;'Data Sheet'!B8)</f>
        <v xml:space="preserve"> INR 712.35</v>
      </c>
    </row>
    <row r="7" spans="2:10" ht="12.6" customHeight="1" thickBot="1">
      <c r="B7" s="168"/>
      <c r="C7" s="168"/>
      <c r="D7" s="168"/>
      <c r="E7" s="168"/>
      <c r="F7" s="168"/>
      <c r="G7" s="168"/>
      <c r="H7" s="168"/>
      <c r="I7" s="168"/>
    </row>
    <row r="8" spans="2:10" ht="18.600000000000001" thickTop="1">
      <c r="B8" s="167" t="s">
        <v>8554</v>
      </c>
    </row>
    <row r="9" spans="2:10">
      <c r="B9" s="169"/>
      <c r="C9" s="169"/>
      <c r="D9" s="169"/>
      <c r="E9" s="169"/>
      <c r="F9" s="169"/>
      <c r="G9" s="169"/>
      <c r="H9" s="169"/>
      <c r="I9" s="169"/>
    </row>
    <row r="11" spans="2:10">
      <c r="B11" s="170"/>
      <c r="C11" s="170"/>
      <c r="D11" s="170"/>
      <c r="E11" s="170"/>
      <c r="F11" s="170"/>
      <c r="G11" s="170"/>
      <c r="H11" s="170"/>
      <c r="I11" s="170"/>
    </row>
    <row r="12" spans="2:10" ht="43.2" customHeight="1"/>
    <row r="13" spans="2:10" ht="4.8" customHeight="1"/>
    <row r="14" spans="2:10">
      <c r="B14" s="178" t="s">
        <v>8566</v>
      </c>
    </row>
    <row r="15" spans="2:10" ht="6" customHeight="1"/>
    <row r="16" spans="2:10" ht="21.6" customHeight="1"/>
    <row r="17" ht="18" customHeight="1"/>
    <row r="47" spans="2:10">
      <c r="B47" s="179"/>
      <c r="C47" s="179"/>
      <c r="D47" s="179"/>
      <c r="E47" s="179"/>
      <c r="F47" s="179"/>
      <c r="G47" s="179"/>
      <c r="H47" s="179"/>
      <c r="I47" s="179"/>
      <c r="J47" s="179"/>
    </row>
    <row r="48" spans="2:10" ht="1.2" customHeight="1"/>
    <row r="49" spans="2:10">
      <c r="B49" s="180"/>
      <c r="C49" s="180"/>
      <c r="D49" s="180"/>
      <c r="E49" s="180"/>
      <c r="F49" s="180"/>
      <c r="G49" s="180"/>
      <c r="H49" s="180"/>
      <c r="I49" s="180"/>
      <c r="J49" s="180"/>
    </row>
    <row r="51" spans="2:10" ht="22.8">
      <c r="B51" s="176" t="s">
        <v>8572</v>
      </c>
    </row>
    <row r="52" spans="2:10" ht="15.6">
      <c r="B52" s="209" t="s">
        <v>8573</v>
      </c>
      <c r="C52" s="209"/>
      <c r="D52" s="209"/>
      <c r="E52" s="209"/>
      <c r="F52" s="209"/>
      <c r="G52" s="209"/>
      <c r="H52" s="209"/>
      <c r="I52" s="209"/>
    </row>
    <row r="53" spans="2:10">
      <c r="C53" s="87">
        <f>'INCOME STATEMENT'!F3</f>
        <v>43555</v>
      </c>
      <c r="D53" s="87">
        <f>'INCOME STATEMENT'!G3</f>
        <v>43921</v>
      </c>
      <c r="E53" s="87">
        <f>'INCOME STATEMENT'!H3</f>
        <v>44286</v>
      </c>
      <c r="F53" s="87">
        <f>'INCOME STATEMENT'!I3</f>
        <v>44651</v>
      </c>
      <c r="G53" s="87">
        <f>'INCOME STATEMENT'!J3</f>
        <v>45016</v>
      </c>
      <c r="H53" s="87">
        <f>'INCOME STATEMENT'!K3</f>
        <v>45382</v>
      </c>
      <c r="I53" s="87">
        <f>'INCOME STATEMENT'!L3</f>
        <v>45747</v>
      </c>
    </row>
    <row r="54" spans="2:10">
      <c r="B54" t="s">
        <v>8574</v>
      </c>
      <c r="C54">
        <f>'Data Sheet'!E65-'Data Sheet'!E60</f>
        <v>7465.8699999999953</v>
      </c>
      <c r="D54">
        <f>'Data Sheet'!F65-'Data Sheet'!F60</f>
        <v>8828.2600000000093</v>
      </c>
      <c r="E54">
        <f>'Data Sheet'!G65-'Data Sheet'!G60</f>
        <v>13085.470000000001</v>
      </c>
      <c r="F54">
        <f>'Data Sheet'!H65-'Data Sheet'!H60</f>
        <v>12524.200000000012</v>
      </c>
      <c r="G54">
        <f>'Data Sheet'!I65-'Data Sheet'!I60</f>
        <v>6701.8099999999977</v>
      </c>
      <c r="H54">
        <f>'Data Sheet'!J65-'Data Sheet'!J60</f>
        <v>12228</v>
      </c>
      <c r="I54">
        <f>'Data Sheet'!K65-'Data Sheet'!K60</f>
        <v>-29475</v>
      </c>
    </row>
    <row r="55" spans="2:10">
      <c r="B55" t="s">
        <v>199</v>
      </c>
      <c r="C55">
        <f>'Data Sheet'!E66</f>
        <v>305703.49</v>
      </c>
      <c r="D55">
        <f>'Data Sheet'!F66</f>
        <v>320179.39</v>
      </c>
      <c r="E55">
        <f>'Data Sheet'!G66</f>
        <v>341569.91</v>
      </c>
      <c r="F55">
        <f>'Data Sheet'!H66</f>
        <v>329061.49</v>
      </c>
      <c r="G55">
        <f>'Data Sheet'!I66</f>
        <v>334674.43</v>
      </c>
      <c r="H55">
        <f>'Data Sheet'!J66</f>
        <v>369521</v>
      </c>
      <c r="I55">
        <f>'Data Sheet'!K66</f>
        <v>376973</v>
      </c>
    </row>
    <row r="56" spans="2:10">
      <c r="B56" s="171" t="s">
        <v>8575</v>
      </c>
      <c r="C56" s="172">
        <f>C54/C55</f>
        <v>2.4421932507214739E-2</v>
      </c>
      <c r="D56" s="172">
        <f t="shared" ref="D56:I56" si="0">D54/D55</f>
        <v>2.7572855329632582E-2</v>
      </c>
      <c r="E56" s="172">
        <f t="shared" si="0"/>
        <v>3.8309785542877596E-2</v>
      </c>
      <c r="F56" s="172">
        <f t="shared" si="0"/>
        <v>3.8060363733234209E-2</v>
      </c>
      <c r="G56" s="172">
        <f t="shared" si="0"/>
        <v>2.002486416425658E-2</v>
      </c>
      <c r="H56" s="172">
        <f t="shared" si="0"/>
        <v>3.3091488711061073E-2</v>
      </c>
      <c r="I56" s="172">
        <f t="shared" si="0"/>
        <v>-7.8188623588426751E-2</v>
      </c>
    </row>
    <row r="58" spans="2:10" ht="15.6">
      <c r="B58" s="209" t="s">
        <v>8576</v>
      </c>
      <c r="C58" s="209"/>
      <c r="D58" s="209"/>
      <c r="E58" s="209"/>
      <c r="F58" s="209"/>
      <c r="G58" s="209"/>
      <c r="H58" s="209"/>
      <c r="I58" s="209"/>
    </row>
    <row r="59" spans="2:10">
      <c r="C59" s="87">
        <f t="shared" ref="C59:H59" si="1">C53</f>
        <v>43555</v>
      </c>
      <c r="D59" s="87">
        <f t="shared" si="1"/>
        <v>43921</v>
      </c>
      <c r="E59" s="87">
        <f t="shared" si="1"/>
        <v>44286</v>
      </c>
      <c r="F59" s="87">
        <f>F53</f>
        <v>44651</v>
      </c>
      <c r="G59" s="87">
        <f t="shared" si="1"/>
        <v>45016</v>
      </c>
      <c r="H59" s="87">
        <f t="shared" si="1"/>
        <v>45382</v>
      </c>
      <c r="I59" s="87">
        <f>I53</f>
        <v>45747</v>
      </c>
    </row>
    <row r="60" spans="2:10">
      <c r="B60" t="s">
        <v>8577</v>
      </c>
      <c r="C60">
        <f>'INCOME STATEMENT'!F34*'INCOME STATEMENT'!F36*'INCOME STATEMENT'!F42</f>
        <v>-2247.4499999999798</v>
      </c>
      <c r="D60">
        <f>'INCOME STATEMENT'!G34*'INCOME STATEMENT'!G36*'INCOME STATEMENT'!G42</f>
        <v>-11076.940000000039</v>
      </c>
      <c r="E60">
        <f>'INCOME STATEMENT'!H34*'INCOME STATEMENT'!H36*'INCOME STATEMENT'!H42</f>
        <v>-1898.3100000000081</v>
      </c>
      <c r="F60">
        <f>'INCOME STATEMENT'!I34*'INCOME STATEMENT'!I36*'INCOME STATEMENT'!I42</f>
        <v>-13658.749999999991</v>
      </c>
      <c r="G60">
        <f>'INCOME STATEMENT'!J34*'INCOME STATEMENT'!J36*'INCOME STATEMENT'!J42</f>
        <v>-4740.1200000000381</v>
      </c>
      <c r="H60">
        <f>'INCOME STATEMENT'!K34*'INCOME STATEMENT'!K36*'INCOME STATEMENT'!K42</f>
        <v>24714.000000000004</v>
      </c>
      <c r="I60">
        <f>'INCOME STATEMENT'!L34*'INCOME STATEMENT'!L36*'INCOME STATEMENT'!L42</f>
        <v>14167</v>
      </c>
    </row>
    <row r="61" spans="2:10">
      <c r="B61" t="s">
        <v>199</v>
      </c>
      <c r="C61">
        <f>C55</f>
        <v>305703.49</v>
      </c>
      <c r="D61">
        <f t="shared" ref="D61:I61" si="2">D55</f>
        <v>320179.39</v>
      </c>
      <c r="E61">
        <f t="shared" si="2"/>
        <v>341569.91</v>
      </c>
      <c r="F61">
        <f t="shared" si="2"/>
        <v>329061.49</v>
      </c>
      <c r="G61">
        <f t="shared" si="2"/>
        <v>334674.43</v>
      </c>
      <c r="H61">
        <f t="shared" si="2"/>
        <v>369521</v>
      </c>
      <c r="I61">
        <f t="shared" si="2"/>
        <v>376973</v>
      </c>
    </row>
    <row r="62" spans="2:10">
      <c r="B62" s="171" t="s">
        <v>8576</v>
      </c>
      <c r="C62" s="172">
        <f>C60/C61</f>
        <v>-7.3517315749322323E-3</v>
      </c>
      <c r="D62" s="172">
        <f t="shared" ref="D62:I62" si="3">D60/D61</f>
        <v>-3.459604317442181E-2</v>
      </c>
      <c r="E62" s="172">
        <f t="shared" si="3"/>
        <v>-5.5576031272778336E-3</v>
      </c>
      <c r="F62" s="172">
        <f t="shared" si="3"/>
        <v>-4.1508199576924032E-2</v>
      </c>
      <c r="G62" s="172">
        <f t="shared" si="3"/>
        <v>-1.4163376628444659E-2</v>
      </c>
      <c r="H62" s="172">
        <f t="shared" si="3"/>
        <v>6.6881178606899211E-2</v>
      </c>
      <c r="I62" s="172">
        <f t="shared" si="3"/>
        <v>3.7580940810084541E-2</v>
      </c>
    </row>
    <row r="63" spans="2:10" ht="15.6">
      <c r="B63" s="210"/>
      <c r="C63" s="210"/>
      <c r="D63" s="210"/>
      <c r="E63" s="210"/>
      <c r="F63" s="210"/>
      <c r="G63" s="210"/>
      <c r="H63" s="210"/>
      <c r="I63" s="210"/>
    </row>
    <row r="64" spans="2:10" ht="15.6">
      <c r="B64" s="209" t="s">
        <v>8578</v>
      </c>
      <c r="C64" s="209"/>
      <c r="D64" s="209"/>
      <c r="E64" s="209"/>
      <c r="F64" s="209"/>
      <c r="G64" s="209"/>
      <c r="H64" s="209"/>
      <c r="I64" s="209"/>
    </row>
    <row r="65" spans="2:9 16380:16380">
      <c r="C65" s="87">
        <f>C59</f>
        <v>43555</v>
      </c>
      <c r="D65" s="87">
        <f t="shared" ref="D65:I65" si="4">D59</f>
        <v>43921</v>
      </c>
      <c r="E65" s="87">
        <f t="shared" si="4"/>
        <v>44286</v>
      </c>
      <c r="F65" s="87">
        <f t="shared" si="4"/>
        <v>44651</v>
      </c>
      <c r="G65" s="87">
        <f t="shared" si="4"/>
        <v>45016</v>
      </c>
      <c r="H65" s="87">
        <f t="shared" si="4"/>
        <v>45382</v>
      </c>
      <c r="I65" s="87">
        <f t="shared" si="4"/>
        <v>45747</v>
      </c>
    </row>
    <row r="66" spans="2:9 16380:16380">
      <c r="B66" t="s">
        <v>241</v>
      </c>
      <c r="C66">
        <f>'INCOME STATEMENT'!F16-'INCOME STATEMENT'!F22</f>
        <v>1073.7000000000226</v>
      </c>
      <c r="D66">
        <f>'INCOME STATEMENT'!G16-'INCOME STATEMENT'!G22</f>
        <v>-3438.360000000037</v>
      </c>
      <c r="E66">
        <f>'INCOME STATEMENT'!H16-'INCOME STATEMENT'!H22</f>
        <v>8740.7199999999903</v>
      </c>
      <c r="F66">
        <f>'INCOME STATEMENT'!I16-'INCOME STATEMENT'!I22</f>
        <v>-115.59999999998399</v>
      </c>
      <c r="G66">
        <f>'INCOME STATEMENT'!J16-'INCOME STATEMENT'!J22</f>
        <v>6955.4399999999587</v>
      </c>
      <c r="H66">
        <f>'INCOME STATEMENT'!K16-'INCOME STATEMENT'!K22</f>
        <v>30585</v>
      </c>
      <c r="I66">
        <f>'INCOME STATEMENT'!L16-'INCOME STATEMENT'!L22</f>
        <v>31960</v>
      </c>
    </row>
    <row r="67" spans="2:9 16380:16380">
      <c r="B67" t="s">
        <v>8579</v>
      </c>
      <c r="C67">
        <f>C61</f>
        <v>305703.49</v>
      </c>
      <c r="D67">
        <f t="shared" ref="D67:I67" si="5">D61</f>
        <v>320179.39</v>
      </c>
      <c r="E67">
        <f t="shared" si="5"/>
        <v>341569.91</v>
      </c>
      <c r="F67">
        <f t="shared" si="5"/>
        <v>329061.49</v>
      </c>
      <c r="G67">
        <f t="shared" si="5"/>
        <v>334674.43</v>
      </c>
      <c r="H67">
        <f t="shared" si="5"/>
        <v>369521</v>
      </c>
      <c r="I67">
        <f t="shared" si="5"/>
        <v>376973</v>
      </c>
    </row>
    <row r="68" spans="2:9 16380:16380">
      <c r="B68" s="171" t="s">
        <v>8578</v>
      </c>
      <c r="C68" s="172">
        <f>C66/C67</f>
        <v>3.5122268312999063E-3</v>
      </c>
      <c r="D68" s="172">
        <f t="shared" ref="D68:I68" si="6">D66/D67</f>
        <v>-1.0738854865080593E-2</v>
      </c>
      <c r="E68" s="172">
        <f t="shared" si="6"/>
        <v>2.5589841915524675E-2</v>
      </c>
      <c r="F68" s="172">
        <f t="shared" si="6"/>
        <v>-3.5130212289497626E-4</v>
      </c>
      <c r="G68" s="172">
        <f t="shared" si="6"/>
        <v>2.0782705150196142E-2</v>
      </c>
      <c r="H68" s="172">
        <f t="shared" si="6"/>
        <v>8.2769314869790889E-2</v>
      </c>
      <c r="I68" s="172">
        <f t="shared" si="6"/>
        <v>8.4780607629724142E-2</v>
      </c>
    </row>
    <row r="69" spans="2:9 16380:16380" s="181" customFormat="1">
      <c r="B69" s="174"/>
      <c r="C69" s="173"/>
      <c r="D69" s="173"/>
      <c r="E69" s="173"/>
      <c r="F69" s="173"/>
      <c r="G69" s="173"/>
      <c r="H69" s="173"/>
      <c r="I69" s="173"/>
    </row>
    <row r="70" spans="2:9 16380:16380" ht="15.6">
      <c r="B70" s="209" t="s">
        <v>8580</v>
      </c>
      <c r="C70" s="209"/>
      <c r="D70" s="209"/>
      <c r="E70" s="209"/>
      <c r="F70" s="209"/>
      <c r="G70" s="209"/>
      <c r="H70" s="209"/>
      <c r="I70" s="209"/>
    </row>
    <row r="71" spans="2:9 16380:16380">
      <c r="C71" s="87">
        <f>C65</f>
        <v>43555</v>
      </c>
      <c r="D71" s="87">
        <f t="shared" ref="D71:I71" si="7">D65</f>
        <v>43921</v>
      </c>
      <c r="E71" s="87">
        <f t="shared" si="7"/>
        <v>44286</v>
      </c>
      <c r="F71" s="87">
        <f t="shared" si="7"/>
        <v>44651</v>
      </c>
      <c r="G71" s="87">
        <f t="shared" si="7"/>
        <v>45016</v>
      </c>
      <c r="H71" s="87">
        <f t="shared" si="7"/>
        <v>45382</v>
      </c>
      <c r="I71" s="87">
        <f t="shared" si="7"/>
        <v>45747</v>
      </c>
    </row>
    <row r="72" spans="2:9 16380:16380">
      <c r="B72" t="s">
        <v>8581</v>
      </c>
      <c r="C72">
        <f>('Data Sheet'!E70*'Data Sheet'!E90)/10000000</f>
        <v>59177.055028575</v>
      </c>
      <c r="D72">
        <f>('Data Sheet'!F70*'Data Sheet'!F90)/10000000</f>
        <v>25561.844544424999</v>
      </c>
      <c r="E72">
        <f>('Data Sheet'!G70*'Data Sheet'!G90)/10000000</f>
        <v>115561.05074898001</v>
      </c>
      <c r="F72">
        <f>('Data Sheet'!H70*'Data Sheet'!H90)/10000000</f>
        <v>166100.87141762499</v>
      </c>
      <c r="G72">
        <f>('Data Sheet'!I70*'Data Sheet'!I90)/10000000</f>
        <v>161170.49105968</v>
      </c>
      <c r="H72">
        <f>('Data Sheet'!J70*'Data Sheet'!J90)/10000000</f>
        <v>380489.79553415999</v>
      </c>
      <c r="I72">
        <f>('Data Sheet'!K70*'Data Sheet'!K90)/10000000</f>
        <v>248288.56590419004</v>
      </c>
    </row>
    <row r="73" spans="2:9 16380:16380">
      <c r="B73" t="s">
        <v>8582</v>
      </c>
      <c r="C73">
        <f>'Data Sheet'!E59</f>
        <v>106175.34</v>
      </c>
      <c r="D73">
        <f>'Data Sheet'!F59</f>
        <v>124787.64</v>
      </c>
      <c r="E73">
        <f>'Data Sheet'!G59</f>
        <v>142130.57</v>
      </c>
      <c r="F73">
        <f>'Data Sheet'!H59</f>
        <v>146449.03</v>
      </c>
      <c r="G73">
        <f>'Data Sheet'!I59</f>
        <v>134113.44</v>
      </c>
      <c r="H73">
        <f>'Data Sheet'!J59</f>
        <v>107264</v>
      </c>
      <c r="I73">
        <f>'Data Sheet'!K59</f>
        <v>71540</v>
      </c>
    </row>
    <row r="74" spans="2:9 16380:16380">
      <c r="B74" s="171" t="s">
        <v>8580</v>
      </c>
      <c r="C74" s="172">
        <f>C72/C73</f>
        <v>0.55735215944281413</v>
      </c>
      <c r="D74" s="172">
        <f t="shared" ref="D74:I74" si="8">D72/D73</f>
        <v>0.2048427596228681</v>
      </c>
      <c r="E74" s="172">
        <f t="shared" si="8"/>
        <v>0.81306259975584427</v>
      </c>
      <c r="F74" s="172">
        <f t="shared" si="8"/>
        <v>1.1341889489990136</v>
      </c>
      <c r="G74" s="172">
        <f t="shared" si="8"/>
        <v>1.2017474986823096</v>
      </c>
      <c r="H74" s="172">
        <f t="shared" si="8"/>
        <v>3.5472273599172133</v>
      </c>
      <c r="I74" s="172">
        <f t="shared" si="8"/>
        <v>3.4706257464941297</v>
      </c>
    </row>
    <row r="76" spans="2:9 16380:16380" ht="15.6">
      <c r="B76" s="209" t="s">
        <v>8583</v>
      </c>
      <c r="C76" s="209"/>
      <c r="D76" s="209"/>
      <c r="E76" s="209"/>
      <c r="F76" s="209"/>
      <c r="G76" s="209"/>
      <c r="H76" s="209"/>
      <c r="I76" s="209"/>
      <c r="XEZ76" t="s">
        <v>222</v>
      </c>
    </row>
    <row r="77" spans="2:9 16380:16380">
      <c r="C77" s="87">
        <f>C53</f>
        <v>43555</v>
      </c>
      <c r="D77" s="87">
        <f>D53</f>
        <v>43921</v>
      </c>
      <c r="E77" s="87">
        <f>E53</f>
        <v>44286</v>
      </c>
      <c r="F77" s="87">
        <f>F53</f>
        <v>44651</v>
      </c>
      <c r="G77" s="87">
        <f>G53</f>
        <v>45016</v>
      </c>
      <c r="H77" s="87">
        <f>H53</f>
        <v>45382</v>
      </c>
      <c r="I77" s="87">
        <f>I53</f>
        <v>45747</v>
      </c>
    </row>
    <row r="78" spans="2:9 16380:16380">
      <c r="B78" t="s">
        <v>8584</v>
      </c>
      <c r="C78">
        <f>'Data Sheet'!E17</f>
        <v>301938.40000000002</v>
      </c>
      <c r="D78">
        <f>'Data Sheet'!F17</f>
        <v>261067.97</v>
      </c>
      <c r="E78">
        <f>'Data Sheet'!G17</f>
        <v>249794.75</v>
      </c>
      <c r="F78">
        <f>'Data Sheet'!H17</f>
        <v>278453.62</v>
      </c>
      <c r="G78">
        <f>'Data Sheet'!I17</f>
        <v>345966.97</v>
      </c>
      <c r="H78">
        <f>'Data Sheet'!J17</f>
        <v>434016</v>
      </c>
      <c r="I78">
        <f>'Data Sheet'!K17</f>
        <v>439695</v>
      </c>
    </row>
    <row r="79" spans="2:9 16380:16380">
      <c r="B79" t="s">
        <v>8585</v>
      </c>
      <c r="C79">
        <f>C67</f>
        <v>305703.49</v>
      </c>
      <c r="D79">
        <f t="shared" ref="D79:I79" si="9">D67</f>
        <v>320179.39</v>
      </c>
      <c r="E79">
        <f t="shared" si="9"/>
        <v>341569.91</v>
      </c>
      <c r="F79">
        <f t="shared" si="9"/>
        <v>329061.49</v>
      </c>
      <c r="G79">
        <f t="shared" si="9"/>
        <v>334674.43</v>
      </c>
      <c r="H79">
        <f t="shared" si="9"/>
        <v>369521</v>
      </c>
      <c r="I79">
        <f t="shared" si="9"/>
        <v>376973</v>
      </c>
    </row>
    <row r="80" spans="2:9 16380:16380">
      <c r="B80" s="171" t="s">
        <v>8564</v>
      </c>
      <c r="C80" s="172">
        <f>C78/C79</f>
        <v>0.98768385012549265</v>
      </c>
      <c r="D80" s="172">
        <f t="shared" ref="D80:I80" si="10">D78/D79</f>
        <v>0.81538030914482029</v>
      </c>
      <c r="E80" s="172">
        <f t="shared" si="10"/>
        <v>0.73131368626703686</v>
      </c>
      <c r="F80" s="172">
        <f t="shared" si="10"/>
        <v>0.84620543108827473</v>
      </c>
      <c r="G80" s="172">
        <f t="shared" si="10"/>
        <v>1.0337418666851841</v>
      </c>
      <c r="H80" s="172">
        <f t="shared" si="10"/>
        <v>1.1745367651635497</v>
      </c>
      <c r="I80" s="172">
        <f t="shared" si="10"/>
        <v>1.1663832688282716</v>
      </c>
    </row>
    <row r="82" spans="2:9" ht="15.6">
      <c r="B82" s="209" t="s">
        <v>8586</v>
      </c>
      <c r="C82" s="209"/>
      <c r="D82" s="209"/>
      <c r="E82" s="209"/>
      <c r="F82" s="209"/>
      <c r="G82" s="209"/>
      <c r="H82" s="209"/>
      <c r="I82" s="209"/>
    </row>
    <row r="83" spans="2:9">
      <c r="C83" s="87">
        <f t="shared" ref="C83:I83" si="11">C59</f>
        <v>43555</v>
      </c>
      <c r="D83" s="87">
        <f t="shared" si="11"/>
        <v>43921</v>
      </c>
      <c r="E83" s="87">
        <f t="shared" si="11"/>
        <v>44286</v>
      </c>
      <c r="F83" s="87">
        <f t="shared" si="11"/>
        <v>44651</v>
      </c>
      <c r="G83" s="87">
        <f t="shared" si="11"/>
        <v>45016</v>
      </c>
      <c r="H83" s="87">
        <f t="shared" si="11"/>
        <v>45382</v>
      </c>
      <c r="I83" s="87">
        <f t="shared" si="11"/>
        <v>45747</v>
      </c>
    </row>
    <row r="84" spans="2:9">
      <c r="B84" s="2" t="s">
        <v>8587</v>
      </c>
      <c r="C84" s="185">
        <f>(C56*1.2)+(C62*1.4)+(C68*3.3)+(C74*0.6)+(C80*1)</f>
        <v>1.3526993891382233</v>
      </c>
      <c r="D84" s="185">
        <f t="shared" ref="D84:I84" si="12">(D56*1.2)+(D62*1.4)+(D68*3.3)+(D74*0.6)+(D80*1)</f>
        <v>0.88750070981514373</v>
      </c>
      <c r="E84" s="185">
        <f t="shared" si="12"/>
        <v>1.341788822715039</v>
      </c>
      <c r="F84" s="185">
        <f t="shared" si="12"/>
        <v>1.5131204605543167</v>
      </c>
      <c r="G84" s="185">
        <f t="shared" si="12"/>
        <v>1.8275744026075025</v>
      </c>
      <c r="H84" s="185">
        <f t="shared" si="12"/>
        <v>3.7093553566871198</v>
      </c>
      <c r="I84" s="185">
        <f t="shared" si="12"/>
        <v>3.4873216907308446</v>
      </c>
    </row>
    <row r="85" spans="2:9">
      <c r="B85" s="174" t="s">
        <v>8588</v>
      </c>
      <c r="C85" s="186" t="str">
        <f>IF(C84&lt;1.81,"DISTRESSED",IF(C84&gt;3,"STRONG","GREY"))</f>
        <v>DISTRESSED</v>
      </c>
      <c r="D85" s="186" t="str">
        <f t="shared" ref="D85:I85" si="13">IF(D84&lt;1.81,"DISTRESSED",IF(D84&gt;3,"STRONG","GREY"))</f>
        <v>DISTRESSED</v>
      </c>
      <c r="E85" s="186" t="str">
        <f t="shared" si="13"/>
        <v>DISTRESSED</v>
      </c>
      <c r="F85" s="186" t="str">
        <f t="shared" si="13"/>
        <v>DISTRESSED</v>
      </c>
      <c r="G85" s="186" t="str">
        <f t="shared" si="13"/>
        <v>GREY</v>
      </c>
      <c r="H85" s="186" t="str">
        <f t="shared" si="13"/>
        <v>STRONG</v>
      </c>
      <c r="I85" s="186" t="str">
        <f t="shared" si="13"/>
        <v>STRONG</v>
      </c>
    </row>
    <row r="86" spans="2:9">
      <c r="B86" s="174"/>
      <c r="C86" s="173"/>
      <c r="D86" s="173"/>
      <c r="E86" s="173"/>
      <c r="F86" s="173"/>
      <c r="G86" s="173"/>
      <c r="H86" s="173"/>
      <c r="I86" s="173"/>
    </row>
    <row r="87" spans="2:9">
      <c r="B87" s="181"/>
      <c r="C87" s="181"/>
      <c r="D87" s="181"/>
      <c r="E87" s="181"/>
      <c r="F87" s="181"/>
      <c r="G87" s="181"/>
      <c r="H87" s="181"/>
      <c r="I87" s="181"/>
    </row>
    <row r="88" spans="2:9">
      <c r="B88" s="174"/>
      <c r="C88" s="173"/>
      <c r="D88" s="173"/>
      <c r="E88" s="173"/>
      <c r="F88" s="173"/>
      <c r="G88" s="173"/>
      <c r="H88" s="173"/>
      <c r="I88" s="173"/>
    </row>
    <row r="89" spans="2:9">
      <c r="B89" s="181"/>
      <c r="C89" s="181"/>
      <c r="D89" s="181"/>
      <c r="E89" s="181"/>
      <c r="F89" s="181"/>
      <c r="G89" s="181"/>
      <c r="H89" s="181"/>
      <c r="I89" s="181"/>
    </row>
    <row r="90" spans="2:9">
      <c r="B90" s="181"/>
      <c r="C90" s="182"/>
      <c r="D90" s="182"/>
      <c r="E90" s="182"/>
      <c r="F90" s="182"/>
      <c r="G90" s="182"/>
      <c r="H90" s="182"/>
      <c r="I90" s="182"/>
    </row>
    <row r="91" spans="2:9">
      <c r="B91" s="181"/>
      <c r="C91" s="181"/>
      <c r="D91" s="181"/>
      <c r="E91" s="181"/>
      <c r="F91" s="181"/>
      <c r="G91" s="181"/>
      <c r="H91" s="181"/>
      <c r="I91" s="181"/>
    </row>
    <row r="92" spans="2:9">
      <c r="B92" s="181"/>
      <c r="C92" s="181"/>
      <c r="D92" s="181"/>
      <c r="E92" s="181"/>
      <c r="F92" s="181"/>
      <c r="G92" s="181"/>
      <c r="H92" s="181"/>
      <c r="I92" s="181"/>
    </row>
    <row r="93" spans="2:9">
      <c r="B93" s="174"/>
      <c r="C93" s="183"/>
      <c r="D93" s="183"/>
      <c r="E93" s="183"/>
      <c r="F93" s="183"/>
      <c r="G93" s="183"/>
      <c r="H93" s="183"/>
      <c r="I93" s="183"/>
    </row>
    <row r="94" spans="2:9">
      <c r="B94" s="181"/>
      <c r="C94" s="181"/>
      <c r="D94" s="181"/>
      <c r="E94" s="181"/>
      <c r="F94" s="181"/>
      <c r="G94" s="181"/>
      <c r="H94" s="181"/>
      <c r="I94" s="181"/>
    </row>
    <row r="95" spans="2:9" ht="18">
      <c r="B95" s="184"/>
      <c r="C95" s="181"/>
      <c r="D95" s="181"/>
      <c r="E95" s="181"/>
      <c r="F95" s="181"/>
      <c r="G95" s="181"/>
      <c r="H95" s="181"/>
      <c r="I95" s="181"/>
    </row>
    <row r="96" spans="2:9">
      <c r="B96" s="174"/>
      <c r="C96" s="181"/>
      <c r="D96" s="181"/>
      <c r="E96" s="181"/>
      <c r="F96" s="181"/>
      <c r="G96" s="181"/>
      <c r="H96" s="181"/>
      <c r="I96" s="181"/>
    </row>
    <row r="97" spans="2:10">
      <c r="B97" s="174"/>
      <c r="C97" s="181"/>
      <c r="D97" s="181"/>
      <c r="E97" s="181"/>
      <c r="F97" s="181"/>
      <c r="G97" s="181"/>
      <c r="H97" s="181"/>
      <c r="I97" s="181"/>
    </row>
    <row r="98" spans="2:10">
      <c r="B98" s="174"/>
      <c r="C98" s="181"/>
      <c r="D98" s="181"/>
      <c r="E98" s="181"/>
      <c r="F98" s="181"/>
      <c r="G98" s="181"/>
      <c r="H98" s="181"/>
      <c r="I98" s="181"/>
    </row>
    <row r="99" spans="2:10">
      <c r="B99" s="174"/>
      <c r="C99" s="181"/>
      <c r="D99" s="181"/>
      <c r="E99" s="181"/>
      <c r="F99" s="181"/>
      <c r="G99" s="181"/>
      <c r="H99" s="181"/>
      <c r="I99" s="181"/>
    </row>
    <row r="100" spans="2:10">
      <c r="B100" s="180"/>
      <c r="C100" s="180"/>
      <c r="D100" s="180"/>
      <c r="E100" s="180"/>
      <c r="F100" s="180"/>
      <c r="G100" s="180"/>
      <c r="H100" s="180"/>
      <c r="I100" s="180"/>
      <c r="J100" s="180"/>
    </row>
  </sheetData>
  <mergeCells count="7">
    <mergeCell ref="B82:I82"/>
    <mergeCell ref="B52:I52"/>
    <mergeCell ref="B58:I58"/>
    <mergeCell ref="B63:I63"/>
    <mergeCell ref="B64:I64"/>
    <mergeCell ref="B70:I70"/>
    <mergeCell ref="B76:I76"/>
  </mergeCells>
  <pageMargins left="0.25" right="0.25" top="0.75" bottom="0.75" header="0.3" footer="0.3"/>
  <pageSetup paperSize="9" scale="93" orientation="portrait" r:id="rId1"/>
  <rowBreaks count="1" manualBreakCount="1">
    <brk id="47" max="16379" man="1"/>
  </rowBreaks>
  <drawing r:id="rId2"/>
  <extLst>
    <ext xmlns:x14="http://schemas.microsoft.com/office/spreadsheetml/2009/9/main" uri="{05C60535-1F16-4fd2-B633-F4F36F0B64E0}">
      <x14:sparklineGroups xmlns:xm="http://schemas.microsoft.com/office/excel/2006/main">
        <x14:sparklineGroup displayEmptyCellsAs="gap" xr2:uid="{44890F17-0BF1-4553-AB4A-2624D824E79E}">
          <x14:colorSeries rgb="FF376092"/>
          <x14:colorNegative rgb="FFD00000"/>
          <x14:colorAxis rgb="FF000000"/>
          <x14:colorMarkers rgb="FFD00000"/>
          <x14:colorFirst rgb="FFD00000"/>
          <x14:colorLast rgb="FFD00000"/>
          <x14:colorHigh rgb="FFD00000"/>
          <x14:colorLow rgb="FFD00000"/>
          <x14:sparklines>
            <x14:sparkline>
              <xm:f>'ALTMAN Z SCORE'!B16:B16</xm:f>
              <xm:sqref>B16</xm:sqref>
            </x14:sparkline>
          </x14:sparklines>
        </x14:sparklineGroup>
        <x14:sparklineGroup displayEmptyCellsAs="gap" xr2:uid="{93E1503F-8EEB-4032-AC80-88E417D3CC98}">
          <x14:colorSeries rgb="FF376092"/>
          <x14:colorNegative rgb="FFD00000"/>
          <x14:colorAxis rgb="FF000000"/>
          <x14:colorMarkers rgb="FFD00000"/>
          <x14:colorFirst rgb="FFD00000"/>
          <x14:colorLast rgb="FFD00000"/>
          <x14:colorHigh rgb="FFD00000"/>
          <x14:colorLow rgb="FFD00000"/>
          <x14:sparklines>
            <x14:sparkline>
              <xm:f>'ALTMAN Z SCORE'!B16:B16</xm:f>
              <xm:sqref>E22</xm:sqref>
            </x14:sparkline>
          </x14:sparklines>
        </x14:sparklineGroup>
      </x14:sparklineGroup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2DEDA-DB02-48B1-A2DB-C18FF7984E05}">
  <dimension ref="B2:E5442"/>
  <sheetViews>
    <sheetView showGridLines="0" topLeftCell="A5417" workbookViewId="0">
      <selection activeCell="H3" sqref="H3"/>
    </sheetView>
  </sheetViews>
  <sheetFormatPr defaultRowHeight="14.4"/>
  <cols>
    <col min="1" max="1" width="1.88671875" customWidth="1"/>
    <col min="2" max="2" width="38.6640625" customWidth="1"/>
    <col min="3" max="3" width="7.77734375" customWidth="1"/>
    <col min="4" max="4" width="14.88671875" customWidth="1"/>
    <col min="5" max="5" width="25.21875" customWidth="1"/>
  </cols>
  <sheetData>
    <row r="2" spans="2:5">
      <c r="B2" t="s">
        <v>327</v>
      </c>
      <c r="C2" t="s">
        <v>328</v>
      </c>
      <c r="D2" t="s">
        <v>329</v>
      </c>
      <c r="E2" t="s">
        <v>330</v>
      </c>
    </row>
    <row r="3" spans="2:5">
      <c r="B3" t="s">
        <v>331</v>
      </c>
      <c r="C3">
        <v>533022</v>
      </c>
      <c r="D3" t="s">
        <v>332</v>
      </c>
      <c r="E3" t="s">
        <v>333</v>
      </c>
    </row>
    <row r="4" spans="2:5">
      <c r="B4" t="s">
        <v>334</v>
      </c>
      <c r="C4">
        <v>526921</v>
      </c>
      <c r="D4" t="s">
        <v>335</v>
      </c>
      <c r="E4" t="s">
        <v>336</v>
      </c>
    </row>
    <row r="5" spans="2:5">
      <c r="B5" t="s">
        <v>337</v>
      </c>
      <c r="C5">
        <v>532628</v>
      </c>
      <c r="D5" t="s">
        <v>338</v>
      </c>
      <c r="E5" t="s">
        <v>339</v>
      </c>
    </row>
    <row r="6" spans="2:5">
      <c r="B6" t="s">
        <v>340</v>
      </c>
      <c r="C6">
        <v>523395</v>
      </c>
      <c r="D6" t="s">
        <v>341</v>
      </c>
      <c r="E6" t="s">
        <v>342</v>
      </c>
    </row>
    <row r="7" spans="2:5">
      <c r="B7" t="s">
        <v>343</v>
      </c>
      <c r="C7">
        <v>523395</v>
      </c>
      <c r="D7" t="s">
        <v>344</v>
      </c>
      <c r="E7" t="s">
        <v>342</v>
      </c>
    </row>
    <row r="8" spans="2:5">
      <c r="B8" t="s">
        <v>345</v>
      </c>
      <c r="C8">
        <v>516092</v>
      </c>
      <c r="D8" t="s">
        <v>346</v>
      </c>
      <c r="E8" t="s">
        <v>347</v>
      </c>
    </row>
    <row r="9" spans="2:5">
      <c r="B9" t="s">
        <v>348</v>
      </c>
      <c r="C9">
        <v>540776</v>
      </c>
      <c r="D9" t="s">
        <v>349</v>
      </c>
      <c r="E9" t="s">
        <v>336</v>
      </c>
    </row>
    <row r="10" spans="2:5">
      <c r="B10" t="s">
        <v>350</v>
      </c>
      <c r="C10">
        <v>526881</v>
      </c>
      <c r="D10" t="s">
        <v>351</v>
      </c>
      <c r="E10" t="s">
        <v>339</v>
      </c>
    </row>
    <row r="11" spans="2:5">
      <c r="B11" t="s">
        <v>352</v>
      </c>
      <c r="C11">
        <v>540615</v>
      </c>
      <c r="D11" t="s">
        <v>353</v>
      </c>
      <c r="E11" t="s">
        <v>354</v>
      </c>
    </row>
    <row r="12" spans="2:5">
      <c r="B12" t="s">
        <v>355</v>
      </c>
      <c r="C12">
        <v>540874</v>
      </c>
      <c r="D12" t="s">
        <v>353</v>
      </c>
      <c r="E12" t="s">
        <v>356</v>
      </c>
    </row>
    <row r="13" spans="2:5">
      <c r="B13" t="s">
        <v>357</v>
      </c>
      <c r="C13">
        <v>512161</v>
      </c>
      <c r="D13" t="s">
        <v>358</v>
      </c>
      <c r="E13" t="s">
        <v>359</v>
      </c>
    </row>
    <row r="14" spans="2:5">
      <c r="B14" t="s">
        <v>360</v>
      </c>
      <c r="C14">
        <v>540697</v>
      </c>
      <c r="D14" t="s">
        <v>353</v>
      </c>
      <c r="E14" t="s">
        <v>361</v>
      </c>
    </row>
    <row r="15" spans="2:5">
      <c r="B15" t="s">
        <v>362</v>
      </c>
      <c r="C15" t="s">
        <v>353</v>
      </c>
      <c r="D15" t="s">
        <v>363</v>
      </c>
      <c r="E15" t="s">
        <v>364</v>
      </c>
    </row>
    <row r="16" spans="2:5">
      <c r="B16" t="s">
        <v>365</v>
      </c>
      <c r="C16">
        <v>539620</v>
      </c>
      <c r="D16" t="s">
        <v>353</v>
      </c>
      <c r="E16" t="s">
        <v>366</v>
      </c>
    </row>
    <row r="17" spans="2:5">
      <c r="B17" t="s">
        <v>367</v>
      </c>
      <c r="C17">
        <v>539300</v>
      </c>
      <c r="D17" t="s">
        <v>353</v>
      </c>
      <c r="E17" t="s">
        <v>368</v>
      </c>
    </row>
    <row r="18" spans="2:5">
      <c r="B18" t="s">
        <v>369</v>
      </c>
      <c r="C18">
        <v>530499</v>
      </c>
      <c r="D18" t="s">
        <v>353</v>
      </c>
      <c r="E18" t="s">
        <v>370</v>
      </c>
    </row>
    <row r="19" spans="2:5">
      <c r="B19" t="s">
        <v>371</v>
      </c>
      <c r="C19">
        <v>538351</v>
      </c>
      <c r="D19" t="s">
        <v>372</v>
      </c>
      <c r="E19" t="s">
        <v>373</v>
      </c>
    </row>
    <row r="20" spans="2:5">
      <c r="B20" t="s">
        <v>374</v>
      </c>
      <c r="C20">
        <v>542012</v>
      </c>
      <c r="D20" t="s">
        <v>353</v>
      </c>
      <c r="E20" t="s">
        <v>375</v>
      </c>
    </row>
    <row r="21" spans="2:5">
      <c r="B21" t="s">
        <v>376</v>
      </c>
      <c r="C21">
        <v>533292</v>
      </c>
      <c r="D21" t="s">
        <v>377</v>
      </c>
      <c r="E21" t="s">
        <v>378</v>
      </c>
    </row>
    <row r="22" spans="2:5">
      <c r="B22" t="s">
        <v>379</v>
      </c>
      <c r="C22">
        <v>531611</v>
      </c>
      <c r="D22" t="s">
        <v>353</v>
      </c>
      <c r="E22" t="s">
        <v>370</v>
      </c>
    </row>
    <row r="23" spans="2:5">
      <c r="B23" t="s">
        <v>380</v>
      </c>
      <c r="C23">
        <v>531611</v>
      </c>
      <c r="D23" t="s">
        <v>353</v>
      </c>
      <c r="E23" t="s">
        <v>370</v>
      </c>
    </row>
    <row r="24" spans="2:5">
      <c r="B24" t="s">
        <v>381</v>
      </c>
      <c r="C24" t="s">
        <v>353</v>
      </c>
      <c r="D24" t="s">
        <v>382</v>
      </c>
      <c r="E24" t="s">
        <v>364</v>
      </c>
    </row>
    <row r="25" spans="2:5">
      <c r="B25" t="s">
        <v>383</v>
      </c>
      <c r="C25">
        <v>539096</v>
      </c>
      <c r="D25" t="s">
        <v>353</v>
      </c>
      <c r="E25" t="s">
        <v>368</v>
      </c>
    </row>
    <row r="26" spans="2:5">
      <c r="B26" t="s">
        <v>384</v>
      </c>
      <c r="C26">
        <v>538812</v>
      </c>
      <c r="D26" t="s">
        <v>353</v>
      </c>
      <c r="E26" t="s">
        <v>385</v>
      </c>
    </row>
    <row r="27" spans="2:5">
      <c r="B27" t="s">
        <v>386</v>
      </c>
      <c r="C27">
        <v>539632</v>
      </c>
      <c r="D27" t="s">
        <v>353</v>
      </c>
      <c r="E27" t="s">
        <v>387</v>
      </c>
    </row>
    <row r="28" spans="2:5">
      <c r="B28" t="s">
        <v>388</v>
      </c>
      <c r="C28">
        <v>542377</v>
      </c>
      <c r="D28" t="s">
        <v>389</v>
      </c>
      <c r="E28" t="s">
        <v>370</v>
      </c>
    </row>
    <row r="29" spans="2:5">
      <c r="B29" t="s">
        <v>390</v>
      </c>
      <c r="C29">
        <v>524412</v>
      </c>
      <c r="D29" t="s">
        <v>353</v>
      </c>
      <c r="E29" t="s">
        <v>391</v>
      </c>
    </row>
    <row r="30" spans="2:5">
      <c r="B30" t="s">
        <v>392</v>
      </c>
      <c r="C30" t="s">
        <v>353</v>
      </c>
      <c r="D30" t="s">
        <v>393</v>
      </c>
      <c r="E30" t="s">
        <v>364</v>
      </c>
    </row>
    <row r="31" spans="2:5">
      <c r="B31" t="s">
        <v>394</v>
      </c>
      <c r="C31">
        <v>542580</v>
      </c>
      <c r="D31" t="s">
        <v>395</v>
      </c>
      <c r="E31" t="s">
        <v>396</v>
      </c>
    </row>
    <row r="32" spans="2:5">
      <c r="B32" t="s">
        <v>397</v>
      </c>
      <c r="C32">
        <v>524348</v>
      </c>
      <c r="D32" t="s">
        <v>398</v>
      </c>
      <c r="E32" t="s">
        <v>391</v>
      </c>
    </row>
    <row r="33" spans="2:5">
      <c r="B33" t="s">
        <v>399</v>
      </c>
      <c r="C33">
        <v>524208</v>
      </c>
      <c r="D33" t="s">
        <v>400</v>
      </c>
      <c r="E33" t="s">
        <v>401</v>
      </c>
    </row>
    <row r="34" spans="2:5">
      <c r="B34" t="s">
        <v>402</v>
      </c>
      <c r="C34">
        <v>526488</v>
      </c>
      <c r="D34" t="s">
        <v>353</v>
      </c>
      <c r="E34" t="s">
        <v>368</v>
      </c>
    </row>
    <row r="35" spans="2:5">
      <c r="B35" t="s">
        <v>403</v>
      </c>
      <c r="C35">
        <v>514274</v>
      </c>
      <c r="D35" t="s">
        <v>404</v>
      </c>
      <c r="E35" t="s">
        <v>368</v>
      </c>
    </row>
    <row r="36" spans="2:5">
      <c r="B36" t="s">
        <v>405</v>
      </c>
      <c r="C36" t="s">
        <v>353</v>
      </c>
      <c r="D36" t="s">
        <v>406</v>
      </c>
      <c r="E36" t="s">
        <v>364</v>
      </c>
    </row>
    <row r="37" spans="2:5">
      <c r="B37" t="s">
        <v>407</v>
      </c>
      <c r="C37">
        <v>519319</v>
      </c>
      <c r="D37" t="s">
        <v>353</v>
      </c>
      <c r="E37" t="s">
        <v>359</v>
      </c>
    </row>
    <row r="38" spans="2:5">
      <c r="B38" t="s">
        <v>408</v>
      </c>
      <c r="C38">
        <v>512038</v>
      </c>
      <c r="D38" t="s">
        <v>353</v>
      </c>
      <c r="E38" t="s">
        <v>375</v>
      </c>
    </row>
    <row r="39" spans="2:5">
      <c r="B39" t="s">
        <v>409</v>
      </c>
      <c r="C39">
        <v>541988</v>
      </c>
      <c r="D39" t="s">
        <v>410</v>
      </c>
      <c r="E39" t="s">
        <v>411</v>
      </c>
    </row>
    <row r="40" spans="2:5">
      <c r="B40" t="s">
        <v>412</v>
      </c>
      <c r="C40">
        <v>539528</v>
      </c>
      <c r="D40" t="s">
        <v>353</v>
      </c>
      <c r="E40" t="s">
        <v>413</v>
      </c>
    </row>
    <row r="41" spans="2:5">
      <c r="B41" t="s">
        <v>414</v>
      </c>
      <c r="C41">
        <v>523204</v>
      </c>
      <c r="D41" t="s">
        <v>415</v>
      </c>
      <c r="E41" t="s">
        <v>416</v>
      </c>
    </row>
    <row r="42" spans="2:5">
      <c r="B42" t="s">
        <v>417</v>
      </c>
      <c r="C42">
        <v>512165</v>
      </c>
      <c r="D42" t="s">
        <v>353</v>
      </c>
      <c r="E42" t="s">
        <v>375</v>
      </c>
    </row>
    <row r="43" spans="2:5">
      <c r="B43" t="s">
        <v>418</v>
      </c>
      <c r="C43">
        <v>500002</v>
      </c>
      <c r="D43" t="s">
        <v>419</v>
      </c>
      <c r="E43" t="s">
        <v>396</v>
      </c>
    </row>
    <row r="44" spans="2:5">
      <c r="B44" t="s">
        <v>420</v>
      </c>
      <c r="C44">
        <v>500488</v>
      </c>
      <c r="D44" t="s">
        <v>421</v>
      </c>
      <c r="E44" t="s">
        <v>391</v>
      </c>
    </row>
    <row r="45" spans="2:5">
      <c r="B45" t="s">
        <v>422</v>
      </c>
      <c r="C45">
        <v>500488</v>
      </c>
      <c r="D45" t="s">
        <v>423</v>
      </c>
      <c r="E45" t="s">
        <v>391</v>
      </c>
    </row>
    <row r="46" spans="2:5">
      <c r="B46" t="s">
        <v>424</v>
      </c>
      <c r="C46">
        <v>520123</v>
      </c>
      <c r="D46" t="s">
        <v>353</v>
      </c>
      <c r="E46" t="s">
        <v>425</v>
      </c>
    </row>
    <row r="47" spans="2:5">
      <c r="B47" t="s">
        <v>426</v>
      </c>
      <c r="C47">
        <v>513119</v>
      </c>
      <c r="D47" t="s">
        <v>353</v>
      </c>
      <c r="E47" t="s">
        <v>427</v>
      </c>
    </row>
    <row r="48" spans="2:5">
      <c r="B48" t="s">
        <v>428</v>
      </c>
      <c r="C48">
        <v>520123</v>
      </c>
      <c r="D48" t="s">
        <v>353</v>
      </c>
      <c r="E48" t="s">
        <v>425</v>
      </c>
    </row>
    <row r="49" spans="2:5">
      <c r="B49" t="s">
        <v>429</v>
      </c>
      <c r="C49">
        <v>532682</v>
      </c>
      <c r="D49" t="s">
        <v>430</v>
      </c>
      <c r="E49" t="s">
        <v>431</v>
      </c>
    </row>
    <row r="50" spans="2:5">
      <c r="B50" t="s">
        <v>432</v>
      </c>
      <c r="C50">
        <v>539560</v>
      </c>
      <c r="D50" t="s">
        <v>353</v>
      </c>
      <c r="E50" t="s">
        <v>433</v>
      </c>
    </row>
    <row r="51" spans="2:5">
      <c r="B51" t="s">
        <v>434</v>
      </c>
      <c r="C51">
        <v>532057</v>
      </c>
      <c r="D51" t="s">
        <v>353</v>
      </c>
      <c r="E51" t="s">
        <v>370</v>
      </c>
    </row>
    <row r="52" spans="2:5">
      <c r="B52" t="s">
        <v>435</v>
      </c>
      <c r="C52">
        <v>538952</v>
      </c>
      <c r="D52" t="s">
        <v>353</v>
      </c>
      <c r="E52" t="s">
        <v>370</v>
      </c>
    </row>
    <row r="53" spans="2:5">
      <c r="B53" t="s">
        <v>436</v>
      </c>
      <c r="C53">
        <v>538935</v>
      </c>
      <c r="D53" t="s">
        <v>353</v>
      </c>
      <c r="E53" t="s">
        <v>437</v>
      </c>
    </row>
    <row r="54" spans="2:5">
      <c r="B54" t="s">
        <v>438</v>
      </c>
      <c r="C54">
        <v>539544</v>
      </c>
      <c r="D54" t="s">
        <v>353</v>
      </c>
      <c r="E54" t="s">
        <v>439</v>
      </c>
    </row>
    <row r="55" spans="2:5">
      <c r="B55" t="s">
        <v>440</v>
      </c>
      <c r="C55">
        <v>511756</v>
      </c>
      <c r="D55" t="s">
        <v>353</v>
      </c>
      <c r="E55" t="s">
        <v>370</v>
      </c>
    </row>
    <row r="56" spans="2:5">
      <c r="B56" t="s">
        <v>441</v>
      </c>
      <c r="C56">
        <v>511756</v>
      </c>
      <c r="D56" t="s">
        <v>353</v>
      </c>
      <c r="E56" t="s">
        <v>370</v>
      </c>
    </row>
    <row r="57" spans="2:5">
      <c r="B57" t="s">
        <v>442</v>
      </c>
      <c r="C57" t="s">
        <v>353</v>
      </c>
      <c r="D57" t="s">
        <v>443</v>
      </c>
      <c r="E57" t="s">
        <v>444</v>
      </c>
    </row>
    <row r="58" spans="2:5">
      <c r="B58" t="s">
        <v>445</v>
      </c>
      <c r="C58">
        <v>531161</v>
      </c>
      <c r="D58" t="s">
        <v>353</v>
      </c>
      <c r="E58" t="s">
        <v>446</v>
      </c>
    </row>
    <row r="59" spans="2:5">
      <c r="B59" t="s">
        <v>447</v>
      </c>
      <c r="C59">
        <v>500410</v>
      </c>
      <c r="D59" t="s">
        <v>448</v>
      </c>
      <c r="E59" t="s">
        <v>366</v>
      </c>
    </row>
    <row r="60" spans="2:5">
      <c r="B60" t="s">
        <v>449</v>
      </c>
      <c r="C60">
        <v>517494</v>
      </c>
      <c r="D60" t="s">
        <v>353</v>
      </c>
      <c r="E60" t="s">
        <v>450</v>
      </c>
    </row>
    <row r="61" spans="2:5">
      <c r="B61" t="s">
        <v>451</v>
      </c>
      <c r="C61">
        <v>532268</v>
      </c>
      <c r="D61" t="s">
        <v>452</v>
      </c>
      <c r="E61" t="s">
        <v>339</v>
      </c>
    </row>
    <row r="62" spans="2:5">
      <c r="B62" t="s">
        <v>453</v>
      </c>
      <c r="C62" t="s">
        <v>353</v>
      </c>
      <c r="D62" t="s">
        <v>454</v>
      </c>
      <c r="E62" t="s">
        <v>364</v>
      </c>
    </row>
    <row r="63" spans="2:5">
      <c r="B63" t="s">
        <v>455</v>
      </c>
      <c r="C63" t="s">
        <v>353</v>
      </c>
      <c r="D63" t="s">
        <v>456</v>
      </c>
      <c r="E63" t="s">
        <v>364</v>
      </c>
    </row>
    <row r="64" spans="2:5">
      <c r="B64" t="s">
        <v>457</v>
      </c>
      <c r="C64">
        <v>530093</v>
      </c>
      <c r="D64" t="s">
        <v>353</v>
      </c>
      <c r="E64" t="s">
        <v>458</v>
      </c>
    </row>
    <row r="65" spans="2:5">
      <c r="B65" t="s">
        <v>459</v>
      </c>
      <c r="C65" t="s">
        <v>353</v>
      </c>
      <c r="D65" t="s">
        <v>460</v>
      </c>
      <c r="E65" t="s">
        <v>364</v>
      </c>
    </row>
    <row r="66" spans="2:5">
      <c r="B66" t="s">
        <v>461</v>
      </c>
      <c r="C66">
        <v>539661</v>
      </c>
      <c r="D66" t="s">
        <v>353</v>
      </c>
      <c r="E66" t="s">
        <v>387</v>
      </c>
    </row>
    <row r="67" spans="2:5">
      <c r="B67" t="s">
        <v>462</v>
      </c>
      <c r="C67">
        <v>531525</v>
      </c>
      <c r="D67" t="s">
        <v>353</v>
      </c>
      <c r="E67" t="s">
        <v>446</v>
      </c>
    </row>
    <row r="68" spans="2:5">
      <c r="B68" t="s">
        <v>463</v>
      </c>
      <c r="C68">
        <v>538570</v>
      </c>
      <c r="D68" t="s">
        <v>464</v>
      </c>
      <c r="E68" t="s">
        <v>336</v>
      </c>
    </row>
    <row r="69" spans="2:5">
      <c r="B69" t="s">
        <v>465</v>
      </c>
      <c r="C69">
        <v>517356</v>
      </c>
      <c r="D69" t="s">
        <v>353</v>
      </c>
      <c r="E69" t="s">
        <v>450</v>
      </c>
    </row>
    <row r="70" spans="2:5">
      <c r="B70" t="s">
        <v>466</v>
      </c>
      <c r="C70">
        <v>530043</v>
      </c>
      <c r="D70" t="s">
        <v>353</v>
      </c>
      <c r="E70" t="s">
        <v>467</v>
      </c>
    </row>
    <row r="71" spans="2:5">
      <c r="B71" t="s">
        <v>468</v>
      </c>
      <c r="C71">
        <v>539391</v>
      </c>
      <c r="D71" t="s">
        <v>353</v>
      </c>
      <c r="E71" t="s">
        <v>370</v>
      </c>
    </row>
    <row r="72" spans="2:5">
      <c r="B72" t="s">
        <v>469</v>
      </c>
      <c r="C72">
        <v>513149</v>
      </c>
      <c r="D72" t="s">
        <v>470</v>
      </c>
      <c r="E72" t="s">
        <v>471</v>
      </c>
    </row>
    <row r="73" spans="2:5">
      <c r="B73" t="s">
        <v>472</v>
      </c>
      <c r="C73">
        <v>524091</v>
      </c>
      <c r="D73" t="s">
        <v>353</v>
      </c>
      <c r="E73" t="s">
        <v>473</v>
      </c>
    </row>
    <row r="74" spans="2:5">
      <c r="B74" t="s">
        <v>474</v>
      </c>
      <c r="C74">
        <v>532762</v>
      </c>
      <c r="D74" t="s">
        <v>475</v>
      </c>
      <c r="E74" t="s">
        <v>476</v>
      </c>
    </row>
    <row r="75" spans="2:5">
      <c r="B75" t="s">
        <v>477</v>
      </c>
      <c r="C75">
        <v>511706</v>
      </c>
      <c r="D75" t="s">
        <v>353</v>
      </c>
      <c r="E75" t="s">
        <v>336</v>
      </c>
    </row>
    <row r="76" spans="2:5">
      <c r="B76" t="s">
        <v>478</v>
      </c>
      <c r="C76">
        <v>511706</v>
      </c>
      <c r="D76" t="s">
        <v>353</v>
      </c>
      <c r="E76" t="s">
        <v>336</v>
      </c>
    </row>
    <row r="77" spans="2:5">
      <c r="B77" t="s">
        <v>479</v>
      </c>
      <c r="C77">
        <v>541144</v>
      </c>
      <c r="D77" t="s">
        <v>353</v>
      </c>
      <c r="E77" t="s">
        <v>467</v>
      </c>
    </row>
    <row r="78" spans="2:5">
      <c r="B78" t="s">
        <v>480</v>
      </c>
      <c r="C78">
        <v>512599</v>
      </c>
      <c r="D78" t="s">
        <v>481</v>
      </c>
      <c r="E78" t="s">
        <v>375</v>
      </c>
    </row>
    <row r="79" spans="2:5">
      <c r="B79" t="s">
        <v>482</v>
      </c>
      <c r="C79">
        <v>542066</v>
      </c>
      <c r="D79" t="s">
        <v>483</v>
      </c>
      <c r="E79" t="s">
        <v>484</v>
      </c>
    </row>
    <row r="80" spans="2:5">
      <c r="B80" t="s">
        <v>485</v>
      </c>
      <c r="C80">
        <v>541450</v>
      </c>
      <c r="D80" t="s">
        <v>486</v>
      </c>
      <c r="E80" t="s">
        <v>396</v>
      </c>
    </row>
    <row r="81" spans="2:5">
      <c r="B81" t="s">
        <v>487</v>
      </c>
      <c r="C81">
        <v>532921</v>
      </c>
      <c r="D81" t="s">
        <v>488</v>
      </c>
      <c r="E81" t="s">
        <v>489</v>
      </c>
    </row>
    <row r="82" spans="2:5">
      <c r="B82" t="s">
        <v>490</v>
      </c>
      <c r="C82">
        <v>533096</v>
      </c>
      <c r="D82" t="s">
        <v>491</v>
      </c>
      <c r="E82" t="s">
        <v>492</v>
      </c>
    </row>
    <row r="83" spans="2:5">
      <c r="B83" t="s">
        <v>493</v>
      </c>
      <c r="C83">
        <v>539254</v>
      </c>
      <c r="D83" t="s">
        <v>494</v>
      </c>
      <c r="E83" t="s">
        <v>492</v>
      </c>
    </row>
    <row r="84" spans="2:5">
      <c r="B84" t="s">
        <v>495</v>
      </c>
      <c r="C84">
        <v>538563</v>
      </c>
      <c r="D84" t="s">
        <v>353</v>
      </c>
      <c r="E84" t="s">
        <v>375</v>
      </c>
    </row>
    <row r="85" spans="2:5">
      <c r="B85" t="s">
        <v>496</v>
      </c>
      <c r="C85">
        <v>526711</v>
      </c>
      <c r="D85" t="s">
        <v>353</v>
      </c>
      <c r="E85" t="s">
        <v>497</v>
      </c>
    </row>
    <row r="86" spans="2:5">
      <c r="B86" t="s">
        <v>498</v>
      </c>
      <c r="C86">
        <v>523411</v>
      </c>
      <c r="D86" t="s">
        <v>353</v>
      </c>
      <c r="E86" t="s">
        <v>499</v>
      </c>
    </row>
    <row r="87" spans="2:5">
      <c r="B87" t="s">
        <v>500</v>
      </c>
      <c r="C87">
        <v>539506</v>
      </c>
      <c r="D87" t="s">
        <v>353</v>
      </c>
      <c r="E87" t="s">
        <v>370</v>
      </c>
    </row>
    <row r="88" spans="2:5">
      <c r="B88" t="s">
        <v>501</v>
      </c>
      <c r="C88">
        <v>507852</v>
      </c>
      <c r="D88" t="s">
        <v>353</v>
      </c>
      <c r="E88" t="s">
        <v>467</v>
      </c>
    </row>
    <row r="89" spans="2:5">
      <c r="B89" t="s">
        <v>502</v>
      </c>
      <c r="C89">
        <v>541865</v>
      </c>
      <c r="D89" t="s">
        <v>353</v>
      </c>
      <c r="E89" t="s">
        <v>387</v>
      </c>
    </row>
    <row r="90" spans="2:5">
      <c r="B90" t="s">
        <v>503</v>
      </c>
      <c r="C90">
        <v>519183</v>
      </c>
      <c r="D90" t="s">
        <v>504</v>
      </c>
      <c r="E90" t="s">
        <v>413</v>
      </c>
    </row>
    <row r="91" spans="2:5">
      <c r="B91" t="s">
        <v>505</v>
      </c>
      <c r="C91">
        <v>539493</v>
      </c>
      <c r="D91" t="s">
        <v>353</v>
      </c>
      <c r="E91" t="s">
        <v>370</v>
      </c>
    </row>
    <row r="92" spans="2:5">
      <c r="B92" t="s">
        <v>506</v>
      </c>
      <c r="C92">
        <v>539189</v>
      </c>
      <c r="D92" t="s">
        <v>353</v>
      </c>
      <c r="E92" t="s">
        <v>439</v>
      </c>
    </row>
    <row r="93" spans="2:5">
      <c r="B93" t="s">
        <v>507</v>
      </c>
      <c r="C93">
        <v>780018</v>
      </c>
      <c r="D93" t="s">
        <v>353</v>
      </c>
      <c r="E93" t="s">
        <v>444</v>
      </c>
    </row>
    <row r="94" spans="2:5">
      <c r="B94" t="s">
        <v>508</v>
      </c>
      <c r="C94">
        <v>538365</v>
      </c>
      <c r="D94" t="s">
        <v>509</v>
      </c>
      <c r="E94" t="s">
        <v>385</v>
      </c>
    </row>
    <row r="95" spans="2:5">
      <c r="B95" t="s">
        <v>510</v>
      </c>
      <c r="C95">
        <v>532727</v>
      </c>
      <c r="D95" t="s">
        <v>511</v>
      </c>
      <c r="E95" t="s">
        <v>385</v>
      </c>
    </row>
    <row r="96" spans="2:5">
      <c r="B96" t="s">
        <v>512</v>
      </c>
      <c r="C96">
        <v>531592</v>
      </c>
      <c r="D96" t="s">
        <v>353</v>
      </c>
      <c r="E96" t="s">
        <v>513</v>
      </c>
    </row>
    <row r="97" spans="2:5">
      <c r="B97" t="s">
        <v>514</v>
      </c>
      <c r="C97">
        <v>532056</v>
      </c>
      <c r="D97" t="s">
        <v>353</v>
      </c>
      <c r="E97" t="s">
        <v>373</v>
      </c>
    </row>
    <row r="98" spans="2:5">
      <c r="B98" t="s">
        <v>515</v>
      </c>
      <c r="C98">
        <v>514113</v>
      </c>
      <c r="D98" t="s">
        <v>353</v>
      </c>
      <c r="E98" t="s">
        <v>368</v>
      </c>
    </row>
    <row r="99" spans="2:5">
      <c r="B99" t="s">
        <v>516</v>
      </c>
      <c r="C99">
        <v>534707</v>
      </c>
      <c r="D99" t="s">
        <v>353</v>
      </c>
      <c r="E99" t="s">
        <v>467</v>
      </c>
    </row>
    <row r="100" spans="2:5">
      <c r="B100" t="s">
        <v>517</v>
      </c>
      <c r="C100">
        <v>540691</v>
      </c>
      <c r="D100" t="s">
        <v>518</v>
      </c>
      <c r="E100" t="s">
        <v>519</v>
      </c>
    </row>
    <row r="101" spans="2:5">
      <c r="B101" t="s">
        <v>520</v>
      </c>
      <c r="C101">
        <v>535755</v>
      </c>
      <c r="D101" t="s">
        <v>521</v>
      </c>
      <c r="E101" t="s">
        <v>522</v>
      </c>
    </row>
    <row r="102" spans="2:5">
      <c r="B102" t="s">
        <v>523</v>
      </c>
      <c r="C102">
        <v>532974</v>
      </c>
      <c r="D102" t="s">
        <v>524</v>
      </c>
      <c r="E102" t="s">
        <v>336</v>
      </c>
    </row>
    <row r="103" spans="2:5">
      <c r="B103" t="s">
        <v>525</v>
      </c>
      <c r="C103">
        <v>540146</v>
      </c>
      <c r="D103" t="s">
        <v>353</v>
      </c>
      <c r="E103" t="s">
        <v>387</v>
      </c>
    </row>
    <row r="104" spans="2:5">
      <c r="B104" t="s">
        <v>526</v>
      </c>
      <c r="C104">
        <v>513513</v>
      </c>
      <c r="D104" t="s">
        <v>353</v>
      </c>
      <c r="E104" t="s">
        <v>385</v>
      </c>
    </row>
    <row r="105" spans="2:5">
      <c r="B105" t="s">
        <v>527</v>
      </c>
      <c r="C105">
        <v>521141</v>
      </c>
      <c r="D105" t="s">
        <v>353</v>
      </c>
      <c r="E105" t="s">
        <v>368</v>
      </c>
    </row>
    <row r="106" spans="2:5">
      <c r="B106" t="s">
        <v>528</v>
      </c>
      <c r="C106">
        <v>540205</v>
      </c>
      <c r="D106" t="s">
        <v>353</v>
      </c>
      <c r="E106" t="s">
        <v>375</v>
      </c>
    </row>
    <row r="107" spans="2:5">
      <c r="B107" t="s">
        <v>529</v>
      </c>
      <c r="C107">
        <v>539056</v>
      </c>
      <c r="D107" t="s">
        <v>530</v>
      </c>
      <c r="E107" t="s">
        <v>531</v>
      </c>
    </row>
    <row r="108" spans="2:5">
      <c r="B108" t="s">
        <v>532</v>
      </c>
      <c r="C108">
        <v>511359</v>
      </c>
      <c r="D108" t="s">
        <v>353</v>
      </c>
      <c r="E108" t="s">
        <v>370</v>
      </c>
    </row>
    <row r="109" spans="2:5">
      <c r="B109" t="s">
        <v>533</v>
      </c>
      <c r="C109">
        <v>530431</v>
      </c>
      <c r="D109" t="s">
        <v>353</v>
      </c>
      <c r="E109" t="s">
        <v>375</v>
      </c>
    </row>
    <row r="110" spans="2:5">
      <c r="B110" t="s">
        <v>534</v>
      </c>
      <c r="C110">
        <v>523120</v>
      </c>
      <c r="D110" t="s">
        <v>353</v>
      </c>
      <c r="E110" t="s">
        <v>535</v>
      </c>
    </row>
    <row r="111" spans="2:5">
      <c r="B111" t="s">
        <v>536</v>
      </c>
      <c r="C111">
        <v>517041</v>
      </c>
      <c r="D111" t="s">
        <v>537</v>
      </c>
      <c r="E111" t="s">
        <v>538</v>
      </c>
    </row>
    <row r="112" spans="2:5">
      <c r="B112" t="s">
        <v>539</v>
      </c>
      <c r="C112">
        <v>532172</v>
      </c>
      <c r="D112" t="s">
        <v>540</v>
      </c>
      <c r="E112" t="s">
        <v>339</v>
      </c>
    </row>
    <row r="113" spans="2:5">
      <c r="B113" t="s">
        <v>541</v>
      </c>
      <c r="C113">
        <v>523031</v>
      </c>
      <c r="D113" t="s">
        <v>353</v>
      </c>
      <c r="E113" t="s">
        <v>542</v>
      </c>
    </row>
    <row r="114" spans="2:5">
      <c r="B114" t="s">
        <v>543</v>
      </c>
      <c r="C114">
        <v>521048</v>
      </c>
      <c r="D114" t="s">
        <v>353</v>
      </c>
      <c r="E114" t="s">
        <v>368</v>
      </c>
    </row>
    <row r="115" spans="2:5">
      <c r="B115" t="s">
        <v>544</v>
      </c>
      <c r="C115">
        <v>534612</v>
      </c>
      <c r="D115" t="s">
        <v>353</v>
      </c>
      <c r="E115" t="s">
        <v>492</v>
      </c>
    </row>
    <row r="116" spans="2:5">
      <c r="B116" t="s">
        <v>545</v>
      </c>
      <c r="C116">
        <v>506947</v>
      </c>
      <c r="D116" t="s">
        <v>353</v>
      </c>
      <c r="E116" t="s">
        <v>401</v>
      </c>
    </row>
    <row r="117" spans="2:5">
      <c r="B117" t="s">
        <v>546</v>
      </c>
      <c r="C117">
        <v>531047</v>
      </c>
      <c r="D117" t="s">
        <v>353</v>
      </c>
      <c r="E117" t="s">
        <v>370</v>
      </c>
    </row>
    <row r="118" spans="2:5">
      <c r="B118" t="s">
        <v>547</v>
      </c>
      <c r="C118">
        <v>539982</v>
      </c>
      <c r="D118" t="s">
        <v>353</v>
      </c>
      <c r="E118" t="s">
        <v>548</v>
      </c>
    </row>
    <row r="119" spans="2:5">
      <c r="B119" t="s">
        <v>549</v>
      </c>
      <c r="C119">
        <v>540025</v>
      </c>
      <c r="D119" t="s">
        <v>550</v>
      </c>
      <c r="E119" t="s">
        <v>551</v>
      </c>
    </row>
    <row r="120" spans="2:5">
      <c r="B120" t="s">
        <v>552</v>
      </c>
      <c r="C120">
        <v>523269</v>
      </c>
      <c r="D120" t="s">
        <v>553</v>
      </c>
      <c r="E120" t="s">
        <v>554</v>
      </c>
    </row>
    <row r="121" spans="2:5">
      <c r="B121" t="s">
        <v>555</v>
      </c>
      <c r="C121">
        <v>523269</v>
      </c>
      <c r="D121" t="s">
        <v>553</v>
      </c>
      <c r="E121" t="s">
        <v>554</v>
      </c>
    </row>
    <row r="122" spans="2:5">
      <c r="B122" t="s">
        <v>556</v>
      </c>
      <c r="C122">
        <v>531429</v>
      </c>
      <c r="D122" t="s">
        <v>353</v>
      </c>
      <c r="E122" t="s">
        <v>446</v>
      </c>
    </row>
    <row r="123" spans="2:5">
      <c r="B123" t="s">
        <v>557</v>
      </c>
      <c r="C123">
        <v>539773</v>
      </c>
      <c r="D123" t="s">
        <v>353</v>
      </c>
      <c r="E123" t="s">
        <v>370</v>
      </c>
    </row>
    <row r="124" spans="2:5">
      <c r="B124" t="s">
        <v>558</v>
      </c>
      <c r="C124">
        <v>531686</v>
      </c>
      <c r="D124" t="s">
        <v>353</v>
      </c>
      <c r="E124" t="s">
        <v>391</v>
      </c>
    </row>
    <row r="125" spans="2:5">
      <c r="B125" t="s">
        <v>559</v>
      </c>
      <c r="C125">
        <v>541152</v>
      </c>
      <c r="D125" t="s">
        <v>353</v>
      </c>
      <c r="E125" t="s">
        <v>375</v>
      </c>
    </row>
    <row r="126" spans="2:5">
      <c r="B126" t="s">
        <v>560</v>
      </c>
      <c r="C126">
        <v>541152</v>
      </c>
      <c r="D126" t="s">
        <v>353</v>
      </c>
      <c r="E126" t="s">
        <v>375</v>
      </c>
    </row>
    <row r="127" spans="2:5">
      <c r="B127" t="s">
        <v>561</v>
      </c>
      <c r="C127">
        <v>500003</v>
      </c>
      <c r="D127" t="s">
        <v>562</v>
      </c>
      <c r="E127" t="s">
        <v>563</v>
      </c>
    </row>
    <row r="128" spans="2:5">
      <c r="B128" t="s">
        <v>564</v>
      </c>
      <c r="C128">
        <v>541402</v>
      </c>
      <c r="D128" t="s">
        <v>353</v>
      </c>
      <c r="E128" t="s">
        <v>361</v>
      </c>
    </row>
    <row r="129" spans="2:5">
      <c r="B129" t="s">
        <v>565</v>
      </c>
      <c r="C129">
        <v>531921</v>
      </c>
      <c r="D129" t="s">
        <v>566</v>
      </c>
      <c r="E129" t="s">
        <v>567</v>
      </c>
    </row>
    <row r="130" spans="2:5">
      <c r="B130" t="s">
        <v>568</v>
      </c>
      <c r="C130">
        <v>500463</v>
      </c>
      <c r="D130" t="s">
        <v>569</v>
      </c>
      <c r="E130" t="s">
        <v>339</v>
      </c>
    </row>
    <row r="131" spans="2:5">
      <c r="B131" t="s">
        <v>570</v>
      </c>
      <c r="C131">
        <v>539042</v>
      </c>
      <c r="D131" t="s">
        <v>353</v>
      </c>
      <c r="E131" t="s">
        <v>439</v>
      </c>
    </row>
    <row r="132" spans="2:5">
      <c r="B132" t="s">
        <v>571</v>
      </c>
      <c r="C132">
        <v>516020</v>
      </c>
      <c r="D132" t="s">
        <v>353</v>
      </c>
      <c r="E132" t="s">
        <v>347</v>
      </c>
    </row>
    <row r="133" spans="2:5">
      <c r="B133" t="s">
        <v>572</v>
      </c>
      <c r="C133">
        <v>537492</v>
      </c>
      <c r="D133" t="s">
        <v>353</v>
      </c>
      <c r="E133" t="s">
        <v>375</v>
      </c>
    </row>
    <row r="134" spans="2:5">
      <c r="B134" t="s">
        <v>573</v>
      </c>
      <c r="C134">
        <v>537292</v>
      </c>
      <c r="D134" t="s">
        <v>574</v>
      </c>
      <c r="E134" t="s">
        <v>551</v>
      </c>
    </row>
    <row r="135" spans="2:5">
      <c r="B135" t="s">
        <v>575</v>
      </c>
      <c r="C135">
        <v>537292</v>
      </c>
      <c r="D135" t="s">
        <v>574</v>
      </c>
      <c r="E135" t="s">
        <v>551</v>
      </c>
    </row>
    <row r="136" spans="2:5">
      <c r="B136" t="s">
        <v>576</v>
      </c>
      <c r="C136" t="s">
        <v>353</v>
      </c>
      <c r="D136" t="s">
        <v>577</v>
      </c>
      <c r="E136" t="s">
        <v>364</v>
      </c>
    </row>
    <row r="137" spans="2:5">
      <c r="B137" t="s">
        <v>578</v>
      </c>
      <c r="C137" t="s">
        <v>353</v>
      </c>
      <c r="D137" t="s">
        <v>577</v>
      </c>
      <c r="E137" t="s">
        <v>364</v>
      </c>
    </row>
    <row r="138" spans="2:5">
      <c r="B138" t="s">
        <v>579</v>
      </c>
      <c r="C138">
        <v>500215</v>
      </c>
      <c r="D138" t="s">
        <v>580</v>
      </c>
      <c r="E138" t="s">
        <v>551</v>
      </c>
    </row>
    <row r="139" spans="2:5">
      <c r="B139" t="s">
        <v>581</v>
      </c>
      <c r="C139" t="s">
        <v>353</v>
      </c>
      <c r="D139" t="s">
        <v>582</v>
      </c>
      <c r="E139" t="s">
        <v>364</v>
      </c>
    </row>
    <row r="140" spans="2:5">
      <c r="B140" t="s">
        <v>583</v>
      </c>
      <c r="C140" t="s">
        <v>353</v>
      </c>
      <c r="D140" t="s">
        <v>584</v>
      </c>
      <c r="E140" t="s">
        <v>364</v>
      </c>
    </row>
    <row r="141" spans="2:5">
      <c r="B141" t="s">
        <v>585</v>
      </c>
      <c r="C141">
        <v>532811</v>
      </c>
      <c r="D141" t="s">
        <v>586</v>
      </c>
      <c r="E141" t="s">
        <v>439</v>
      </c>
    </row>
    <row r="142" spans="2:5">
      <c r="B142" t="s">
        <v>587</v>
      </c>
      <c r="C142">
        <v>532811</v>
      </c>
      <c r="D142" t="s">
        <v>586</v>
      </c>
      <c r="E142" t="s">
        <v>439</v>
      </c>
    </row>
    <row r="143" spans="2:5">
      <c r="B143" t="s">
        <v>588</v>
      </c>
      <c r="C143">
        <v>522273</v>
      </c>
      <c r="D143" t="s">
        <v>353</v>
      </c>
      <c r="E143" t="s">
        <v>385</v>
      </c>
    </row>
    <row r="144" spans="2:5">
      <c r="B144" t="s">
        <v>589</v>
      </c>
      <c r="C144">
        <v>532806</v>
      </c>
      <c r="D144" t="s">
        <v>353</v>
      </c>
      <c r="E144" t="s">
        <v>590</v>
      </c>
    </row>
    <row r="145" spans="2:5">
      <c r="B145" t="s">
        <v>591</v>
      </c>
      <c r="C145">
        <v>532683</v>
      </c>
      <c r="D145" t="s">
        <v>592</v>
      </c>
      <c r="E145" t="s">
        <v>538</v>
      </c>
    </row>
    <row r="146" spans="2:5">
      <c r="B146" t="s">
        <v>593</v>
      </c>
      <c r="C146">
        <v>524288</v>
      </c>
      <c r="D146" t="s">
        <v>353</v>
      </c>
      <c r="E146" t="s">
        <v>497</v>
      </c>
    </row>
    <row r="147" spans="2:5">
      <c r="B147" t="s">
        <v>594</v>
      </c>
      <c r="C147" t="s">
        <v>353</v>
      </c>
      <c r="D147" t="s">
        <v>595</v>
      </c>
      <c r="E147" t="s">
        <v>364</v>
      </c>
    </row>
    <row r="148" spans="2:5">
      <c r="B148" t="s">
        <v>596</v>
      </c>
      <c r="C148" t="s">
        <v>353</v>
      </c>
      <c r="D148" t="s">
        <v>597</v>
      </c>
      <c r="E148" t="s">
        <v>364</v>
      </c>
    </row>
    <row r="149" spans="2:5">
      <c r="B149" t="s">
        <v>598</v>
      </c>
      <c r="C149">
        <v>532975</v>
      </c>
      <c r="D149" t="s">
        <v>353</v>
      </c>
      <c r="E149" t="s">
        <v>499</v>
      </c>
    </row>
    <row r="150" spans="2:5">
      <c r="B150" t="s">
        <v>599</v>
      </c>
      <c r="C150">
        <v>532331</v>
      </c>
      <c r="D150" t="s">
        <v>600</v>
      </c>
      <c r="E150" t="s">
        <v>391</v>
      </c>
    </row>
    <row r="151" spans="2:5">
      <c r="B151" t="s">
        <v>601</v>
      </c>
      <c r="C151">
        <v>519216</v>
      </c>
      <c r="D151" t="s">
        <v>353</v>
      </c>
      <c r="E151" t="s">
        <v>602</v>
      </c>
    </row>
    <row r="152" spans="2:5">
      <c r="B152" t="s">
        <v>603</v>
      </c>
      <c r="C152">
        <v>511692</v>
      </c>
      <c r="D152" t="s">
        <v>353</v>
      </c>
      <c r="E152" t="s">
        <v>336</v>
      </c>
    </row>
    <row r="153" spans="2:5">
      <c r="B153" t="s">
        <v>604</v>
      </c>
      <c r="C153">
        <v>530713</v>
      </c>
      <c r="D153" t="s">
        <v>353</v>
      </c>
      <c r="E153" t="s">
        <v>339</v>
      </c>
    </row>
    <row r="154" spans="2:5">
      <c r="B154" t="s">
        <v>605</v>
      </c>
      <c r="C154">
        <v>513349</v>
      </c>
      <c r="D154" t="s">
        <v>606</v>
      </c>
      <c r="E154" t="s">
        <v>439</v>
      </c>
    </row>
    <row r="155" spans="2:5">
      <c r="B155" t="s">
        <v>607</v>
      </c>
      <c r="C155">
        <v>513349</v>
      </c>
      <c r="D155" t="s">
        <v>606</v>
      </c>
      <c r="E155" t="s">
        <v>439</v>
      </c>
    </row>
    <row r="156" spans="2:5">
      <c r="B156" t="s">
        <v>608</v>
      </c>
      <c r="C156" t="s">
        <v>353</v>
      </c>
      <c r="D156" t="s">
        <v>609</v>
      </c>
      <c r="E156" t="s">
        <v>364</v>
      </c>
    </row>
    <row r="157" spans="2:5">
      <c r="B157" t="s">
        <v>610</v>
      </c>
      <c r="C157">
        <v>526628</v>
      </c>
      <c r="D157" t="s">
        <v>353</v>
      </c>
      <c r="E157" t="s">
        <v>531</v>
      </c>
    </row>
    <row r="158" spans="2:5">
      <c r="B158" t="s">
        <v>611</v>
      </c>
      <c r="C158">
        <v>530621</v>
      </c>
      <c r="D158" t="s">
        <v>353</v>
      </c>
      <c r="E158" t="s">
        <v>361</v>
      </c>
    </row>
    <row r="159" spans="2:5">
      <c r="B159" t="s">
        <v>612</v>
      </c>
      <c r="C159" t="s">
        <v>353</v>
      </c>
      <c r="D159" t="s">
        <v>613</v>
      </c>
      <c r="E159" t="s">
        <v>364</v>
      </c>
    </row>
    <row r="160" spans="2:5">
      <c r="B160" t="s">
        <v>614</v>
      </c>
      <c r="C160">
        <v>538778</v>
      </c>
      <c r="D160" t="s">
        <v>353</v>
      </c>
      <c r="E160" t="s">
        <v>370</v>
      </c>
    </row>
    <row r="161" spans="2:5">
      <c r="B161" t="s">
        <v>615</v>
      </c>
      <c r="C161" t="s">
        <v>353</v>
      </c>
      <c r="D161" t="s">
        <v>616</v>
      </c>
      <c r="E161" t="s">
        <v>364</v>
      </c>
    </row>
    <row r="162" spans="2:5">
      <c r="B162" t="s">
        <v>617</v>
      </c>
      <c r="C162">
        <v>542020</v>
      </c>
      <c r="D162" t="s">
        <v>353</v>
      </c>
      <c r="E162" t="s">
        <v>467</v>
      </c>
    </row>
    <row r="163" spans="2:5">
      <c r="B163" t="s">
        <v>618</v>
      </c>
      <c r="C163">
        <v>542020</v>
      </c>
      <c r="D163" t="s">
        <v>353</v>
      </c>
      <c r="E163" t="s">
        <v>467</v>
      </c>
    </row>
    <row r="164" spans="2:5">
      <c r="B164" t="s">
        <v>619</v>
      </c>
      <c r="C164">
        <v>540718</v>
      </c>
      <c r="D164" t="s">
        <v>353</v>
      </c>
      <c r="E164" t="s">
        <v>368</v>
      </c>
    </row>
    <row r="165" spans="2:5">
      <c r="B165" t="s">
        <v>620</v>
      </c>
      <c r="C165">
        <v>539017</v>
      </c>
      <c r="D165" t="s">
        <v>353</v>
      </c>
      <c r="E165" t="s">
        <v>411</v>
      </c>
    </row>
    <row r="166" spans="2:5">
      <c r="B166" t="s">
        <v>621</v>
      </c>
      <c r="C166">
        <v>532351</v>
      </c>
      <c r="D166" t="s">
        <v>622</v>
      </c>
      <c r="E166" t="s">
        <v>623</v>
      </c>
    </row>
    <row r="167" spans="2:5">
      <c r="B167" t="s">
        <v>624</v>
      </c>
      <c r="C167">
        <v>541303</v>
      </c>
      <c r="D167" t="s">
        <v>353</v>
      </c>
      <c r="E167" t="s">
        <v>368</v>
      </c>
    </row>
    <row r="168" spans="2:5">
      <c r="B168" t="s">
        <v>625</v>
      </c>
      <c r="C168">
        <v>524598</v>
      </c>
      <c r="D168" t="s">
        <v>626</v>
      </c>
      <c r="E168" t="s">
        <v>513</v>
      </c>
    </row>
    <row r="169" spans="2:5">
      <c r="B169" t="s">
        <v>627</v>
      </c>
      <c r="C169">
        <v>524598</v>
      </c>
      <c r="D169" t="s">
        <v>626</v>
      </c>
      <c r="E169" t="s">
        <v>513</v>
      </c>
    </row>
    <row r="170" spans="2:5">
      <c r="B170" t="s">
        <v>628</v>
      </c>
      <c r="C170">
        <v>500710</v>
      </c>
      <c r="D170" t="s">
        <v>629</v>
      </c>
      <c r="E170" t="s">
        <v>630</v>
      </c>
    </row>
    <row r="171" spans="2:5">
      <c r="B171" t="s">
        <v>631</v>
      </c>
      <c r="C171">
        <v>500710</v>
      </c>
      <c r="D171" t="s">
        <v>632</v>
      </c>
      <c r="E171" t="s">
        <v>630</v>
      </c>
    </row>
    <row r="172" spans="2:5">
      <c r="B172" t="s">
        <v>633</v>
      </c>
      <c r="C172">
        <v>535916</v>
      </c>
      <c r="D172" t="s">
        <v>353</v>
      </c>
      <c r="E172" t="s">
        <v>336</v>
      </c>
    </row>
    <row r="173" spans="2:5">
      <c r="B173" t="s">
        <v>634</v>
      </c>
      <c r="C173">
        <v>539115</v>
      </c>
      <c r="D173" t="s">
        <v>353</v>
      </c>
      <c r="E173" t="s">
        <v>356</v>
      </c>
    </row>
    <row r="174" spans="2:5">
      <c r="B174" t="s">
        <v>635</v>
      </c>
      <c r="C174">
        <v>531082</v>
      </c>
      <c r="D174" t="s">
        <v>636</v>
      </c>
      <c r="E174" t="s">
        <v>336</v>
      </c>
    </row>
    <row r="175" spans="2:5">
      <c r="B175" t="s">
        <v>637</v>
      </c>
      <c r="C175">
        <v>524075</v>
      </c>
      <c r="D175" t="s">
        <v>638</v>
      </c>
      <c r="E175" t="s">
        <v>391</v>
      </c>
    </row>
    <row r="176" spans="2:5">
      <c r="B176" t="s">
        <v>639</v>
      </c>
      <c r="C176">
        <v>531409</v>
      </c>
      <c r="D176" t="s">
        <v>353</v>
      </c>
      <c r="E176" t="s">
        <v>401</v>
      </c>
    </row>
    <row r="177" spans="2:5">
      <c r="B177" t="s">
        <v>640</v>
      </c>
      <c r="C177">
        <v>526707</v>
      </c>
      <c r="D177" t="s">
        <v>641</v>
      </c>
      <c r="E177" t="s">
        <v>375</v>
      </c>
    </row>
    <row r="178" spans="2:5">
      <c r="B178" t="s">
        <v>642</v>
      </c>
      <c r="C178">
        <v>532114</v>
      </c>
      <c r="D178" t="s">
        <v>353</v>
      </c>
      <c r="E178" t="s">
        <v>439</v>
      </c>
    </row>
    <row r="179" spans="2:5">
      <c r="B179" t="s">
        <v>643</v>
      </c>
      <c r="C179">
        <v>506235</v>
      </c>
      <c r="D179" t="s">
        <v>644</v>
      </c>
      <c r="E179" t="s">
        <v>391</v>
      </c>
    </row>
    <row r="180" spans="2:5">
      <c r="B180" t="s">
        <v>645</v>
      </c>
      <c r="C180">
        <v>533573</v>
      </c>
      <c r="D180" t="s">
        <v>646</v>
      </c>
      <c r="E180" t="s">
        <v>391</v>
      </c>
    </row>
    <row r="181" spans="2:5">
      <c r="B181" t="s">
        <v>647</v>
      </c>
      <c r="C181">
        <v>511463</v>
      </c>
      <c r="D181" t="s">
        <v>353</v>
      </c>
      <c r="E181" t="s">
        <v>342</v>
      </c>
    </row>
    <row r="182" spans="2:5">
      <c r="B182" t="s">
        <v>648</v>
      </c>
      <c r="C182">
        <v>530973</v>
      </c>
      <c r="D182" t="s">
        <v>353</v>
      </c>
      <c r="E182" t="s">
        <v>473</v>
      </c>
    </row>
    <row r="183" spans="2:5">
      <c r="B183" t="s">
        <v>649</v>
      </c>
      <c r="C183">
        <v>530973</v>
      </c>
      <c r="D183" t="s">
        <v>353</v>
      </c>
      <c r="E183" t="s">
        <v>473</v>
      </c>
    </row>
    <row r="184" spans="2:5">
      <c r="B184" t="s">
        <v>650</v>
      </c>
      <c r="C184">
        <v>517546</v>
      </c>
      <c r="D184" t="s">
        <v>353</v>
      </c>
      <c r="E184" t="s">
        <v>651</v>
      </c>
    </row>
    <row r="185" spans="2:5">
      <c r="B185" t="s">
        <v>652</v>
      </c>
      <c r="C185">
        <v>531156</v>
      </c>
      <c r="D185" t="s">
        <v>353</v>
      </c>
      <c r="E185" t="s">
        <v>370</v>
      </c>
    </row>
    <row r="186" spans="2:5">
      <c r="B186" t="s">
        <v>653</v>
      </c>
      <c r="C186">
        <v>531156</v>
      </c>
      <c r="D186" t="s">
        <v>353</v>
      </c>
      <c r="E186" t="s">
        <v>370</v>
      </c>
    </row>
    <row r="187" spans="2:5">
      <c r="B187" t="s">
        <v>654</v>
      </c>
      <c r="C187">
        <v>505216</v>
      </c>
      <c r="D187" t="s">
        <v>353</v>
      </c>
      <c r="E187" t="s">
        <v>370</v>
      </c>
    </row>
    <row r="188" spans="2:5">
      <c r="B188" t="s">
        <v>655</v>
      </c>
      <c r="C188">
        <v>505216</v>
      </c>
      <c r="D188" t="s">
        <v>353</v>
      </c>
      <c r="E188" t="s">
        <v>370</v>
      </c>
    </row>
    <row r="189" spans="2:5">
      <c r="B189" t="s">
        <v>656</v>
      </c>
      <c r="C189">
        <v>531147</v>
      </c>
      <c r="D189" t="s">
        <v>657</v>
      </c>
      <c r="E189" t="s">
        <v>658</v>
      </c>
    </row>
    <row r="190" spans="2:5">
      <c r="B190" t="s">
        <v>659</v>
      </c>
      <c r="C190">
        <v>530889</v>
      </c>
      <c r="D190" t="s">
        <v>353</v>
      </c>
      <c r="E190" t="s">
        <v>368</v>
      </c>
    </row>
    <row r="191" spans="2:5">
      <c r="B191" t="s">
        <v>660</v>
      </c>
      <c r="C191">
        <v>531581</v>
      </c>
      <c r="D191" t="s">
        <v>353</v>
      </c>
      <c r="E191" t="s">
        <v>467</v>
      </c>
    </row>
    <row r="192" spans="2:5">
      <c r="B192" t="s">
        <v>661</v>
      </c>
      <c r="C192">
        <v>530889</v>
      </c>
      <c r="D192" t="s">
        <v>353</v>
      </c>
      <c r="E192" t="s">
        <v>368</v>
      </c>
    </row>
    <row r="193" spans="2:5">
      <c r="B193" t="s">
        <v>662</v>
      </c>
      <c r="C193">
        <v>532166</v>
      </c>
      <c r="D193" t="s">
        <v>353</v>
      </c>
      <c r="E193" t="s">
        <v>370</v>
      </c>
    </row>
    <row r="194" spans="2:5">
      <c r="B194" t="s">
        <v>663</v>
      </c>
      <c r="C194">
        <v>533029</v>
      </c>
      <c r="D194" t="s">
        <v>664</v>
      </c>
      <c r="E194" t="s">
        <v>513</v>
      </c>
    </row>
    <row r="195" spans="2:5">
      <c r="B195" t="s">
        <v>665</v>
      </c>
      <c r="C195">
        <v>539523</v>
      </c>
      <c r="D195" t="s">
        <v>666</v>
      </c>
      <c r="E195" t="s">
        <v>391</v>
      </c>
    </row>
    <row r="196" spans="2:5">
      <c r="B196" t="s">
        <v>667</v>
      </c>
      <c r="C196">
        <v>506767</v>
      </c>
      <c r="D196" t="s">
        <v>668</v>
      </c>
      <c r="E196" t="s">
        <v>513</v>
      </c>
    </row>
    <row r="197" spans="2:5">
      <c r="B197" t="s">
        <v>669</v>
      </c>
      <c r="C197">
        <v>532480</v>
      </c>
      <c r="D197" t="s">
        <v>670</v>
      </c>
      <c r="E197" t="s">
        <v>671</v>
      </c>
    </row>
    <row r="198" spans="2:5">
      <c r="B198" t="s">
        <v>672</v>
      </c>
      <c r="C198">
        <v>532749</v>
      </c>
      <c r="D198" t="s">
        <v>673</v>
      </c>
      <c r="E198" t="s">
        <v>674</v>
      </c>
    </row>
    <row r="199" spans="2:5">
      <c r="B199" t="s">
        <v>675</v>
      </c>
      <c r="C199">
        <v>534064</v>
      </c>
      <c r="D199" t="s">
        <v>353</v>
      </c>
      <c r="E199" t="s">
        <v>676</v>
      </c>
    </row>
    <row r="200" spans="2:5">
      <c r="B200" t="s">
        <v>677</v>
      </c>
      <c r="C200">
        <v>532919</v>
      </c>
      <c r="D200" t="s">
        <v>353</v>
      </c>
      <c r="E200" t="s">
        <v>678</v>
      </c>
    </row>
    <row r="201" spans="2:5">
      <c r="B201" t="s">
        <v>679</v>
      </c>
      <c r="C201">
        <v>532875</v>
      </c>
      <c r="D201" t="s">
        <v>680</v>
      </c>
      <c r="E201" t="s">
        <v>339</v>
      </c>
    </row>
    <row r="202" spans="2:5">
      <c r="B202" t="s">
        <v>681</v>
      </c>
      <c r="C202">
        <v>532633</v>
      </c>
      <c r="D202" t="s">
        <v>682</v>
      </c>
      <c r="E202" t="s">
        <v>683</v>
      </c>
    </row>
    <row r="203" spans="2:5">
      <c r="B203" t="s">
        <v>684</v>
      </c>
      <c r="C203">
        <v>531400</v>
      </c>
      <c r="D203" t="s">
        <v>685</v>
      </c>
      <c r="E203" t="s">
        <v>336</v>
      </c>
    </row>
    <row r="204" spans="2:5">
      <c r="B204" t="s">
        <v>686</v>
      </c>
      <c r="C204">
        <v>506120</v>
      </c>
      <c r="D204" t="s">
        <v>353</v>
      </c>
      <c r="E204" t="s">
        <v>375</v>
      </c>
    </row>
    <row r="205" spans="2:5">
      <c r="B205" t="s">
        <v>687</v>
      </c>
      <c r="C205">
        <v>521070</v>
      </c>
      <c r="D205" t="s">
        <v>688</v>
      </c>
      <c r="E205" t="s">
        <v>368</v>
      </c>
    </row>
    <row r="206" spans="2:5">
      <c r="B206" t="s">
        <v>689</v>
      </c>
      <c r="C206">
        <v>532878</v>
      </c>
      <c r="D206" t="s">
        <v>690</v>
      </c>
      <c r="E206" t="s">
        <v>691</v>
      </c>
    </row>
    <row r="207" spans="2:5">
      <c r="B207" t="s">
        <v>692</v>
      </c>
      <c r="C207">
        <v>526397</v>
      </c>
      <c r="D207" t="s">
        <v>693</v>
      </c>
      <c r="E207" t="s">
        <v>694</v>
      </c>
    </row>
    <row r="208" spans="2:5">
      <c r="B208" t="s">
        <v>695</v>
      </c>
      <c r="C208">
        <v>526397</v>
      </c>
      <c r="D208" t="s">
        <v>693</v>
      </c>
      <c r="E208" t="s">
        <v>694</v>
      </c>
    </row>
    <row r="209" spans="2:5">
      <c r="B209" t="s">
        <v>696</v>
      </c>
      <c r="C209">
        <v>526519</v>
      </c>
      <c r="D209" t="s">
        <v>353</v>
      </c>
      <c r="E209" t="s">
        <v>439</v>
      </c>
    </row>
    <row r="210" spans="2:5">
      <c r="B210" t="s">
        <v>697</v>
      </c>
      <c r="C210">
        <v>530715</v>
      </c>
      <c r="D210" t="s">
        <v>698</v>
      </c>
      <c r="E210" t="s">
        <v>368</v>
      </c>
    </row>
    <row r="211" spans="2:5">
      <c r="B211" t="s">
        <v>699</v>
      </c>
      <c r="C211">
        <v>538423</v>
      </c>
      <c r="D211" t="s">
        <v>700</v>
      </c>
      <c r="E211" t="s">
        <v>336</v>
      </c>
    </row>
    <row r="212" spans="2:5">
      <c r="B212" t="s">
        <v>701</v>
      </c>
      <c r="C212">
        <v>539277</v>
      </c>
      <c r="D212" t="s">
        <v>353</v>
      </c>
      <c r="E212" t="s">
        <v>387</v>
      </c>
    </row>
    <row r="213" spans="2:5">
      <c r="B213" t="s">
        <v>702</v>
      </c>
      <c r="C213">
        <v>539277</v>
      </c>
      <c r="D213" t="s">
        <v>353</v>
      </c>
      <c r="E213" t="s">
        <v>387</v>
      </c>
    </row>
    <row r="214" spans="2:5">
      <c r="B214" t="s">
        <v>703</v>
      </c>
      <c r="C214">
        <v>524634</v>
      </c>
      <c r="D214" t="s">
        <v>353</v>
      </c>
      <c r="E214" t="s">
        <v>401</v>
      </c>
    </row>
    <row r="215" spans="2:5">
      <c r="B215" t="s">
        <v>704</v>
      </c>
      <c r="C215">
        <v>506597</v>
      </c>
      <c r="D215" t="s">
        <v>353</v>
      </c>
      <c r="E215" t="s">
        <v>513</v>
      </c>
    </row>
    <row r="216" spans="2:5">
      <c r="B216" t="s">
        <v>705</v>
      </c>
      <c r="C216">
        <v>512008</v>
      </c>
      <c r="D216" t="s">
        <v>353</v>
      </c>
      <c r="E216" t="s">
        <v>375</v>
      </c>
    </row>
    <row r="217" spans="2:5">
      <c r="B217" t="s">
        <v>706</v>
      </c>
      <c r="C217">
        <v>500008</v>
      </c>
      <c r="D217" t="s">
        <v>707</v>
      </c>
      <c r="E217" t="s">
        <v>708</v>
      </c>
    </row>
    <row r="218" spans="2:5">
      <c r="B218" t="s">
        <v>709</v>
      </c>
      <c r="C218">
        <v>521097</v>
      </c>
      <c r="D218" t="s">
        <v>353</v>
      </c>
      <c r="E218" t="s">
        <v>368</v>
      </c>
    </row>
    <row r="219" spans="2:5">
      <c r="B219" t="s">
        <v>710</v>
      </c>
      <c r="C219">
        <v>538465</v>
      </c>
      <c r="D219" t="s">
        <v>353</v>
      </c>
      <c r="E219" t="s">
        <v>370</v>
      </c>
    </row>
    <row r="220" spans="2:5">
      <c r="B220" t="s">
        <v>711</v>
      </c>
      <c r="C220">
        <v>531112</v>
      </c>
      <c r="D220" t="s">
        <v>353</v>
      </c>
      <c r="E220" t="s">
        <v>361</v>
      </c>
    </row>
    <row r="221" spans="2:5">
      <c r="B221" t="s">
        <v>712</v>
      </c>
      <c r="C221">
        <v>539196</v>
      </c>
      <c r="D221" t="s">
        <v>353</v>
      </c>
      <c r="E221" t="s">
        <v>651</v>
      </c>
    </row>
    <row r="222" spans="2:5">
      <c r="B222" t="s">
        <v>713</v>
      </c>
      <c r="C222">
        <v>500009</v>
      </c>
      <c r="D222" t="s">
        <v>353</v>
      </c>
      <c r="E222" t="s">
        <v>391</v>
      </c>
    </row>
    <row r="223" spans="2:5">
      <c r="B223" t="s">
        <v>714</v>
      </c>
      <c r="C223" t="s">
        <v>353</v>
      </c>
      <c r="D223" t="s">
        <v>715</v>
      </c>
      <c r="E223" t="s">
        <v>364</v>
      </c>
    </row>
    <row r="224" spans="2:5">
      <c r="B224" t="s">
        <v>716</v>
      </c>
      <c r="C224">
        <v>519471</v>
      </c>
      <c r="D224" t="s">
        <v>353</v>
      </c>
      <c r="E224" t="s">
        <v>602</v>
      </c>
    </row>
    <row r="225" spans="2:5">
      <c r="B225" t="s">
        <v>717</v>
      </c>
      <c r="C225">
        <v>542524</v>
      </c>
      <c r="D225" t="s">
        <v>718</v>
      </c>
      <c r="E225" t="s">
        <v>719</v>
      </c>
    </row>
    <row r="226" spans="2:5">
      <c r="B226" t="s">
        <v>720</v>
      </c>
      <c r="C226">
        <v>540902</v>
      </c>
      <c r="D226" t="s">
        <v>721</v>
      </c>
      <c r="E226" t="s">
        <v>722</v>
      </c>
    </row>
    <row r="227" spans="2:5">
      <c r="B227" t="s">
        <v>723</v>
      </c>
      <c r="C227">
        <v>540902</v>
      </c>
      <c r="D227" t="s">
        <v>721</v>
      </c>
      <c r="E227" t="s">
        <v>722</v>
      </c>
    </row>
    <row r="228" spans="2:5">
      <c r="B228" t="s">
        <v>724</v>
      </c>
      <c r="C228">
        <v>531978</v>
      </c>
      <c r="D228" t="s">
        <v>725</v>
      </c>
      <c r="E228" t="s">
        <v>368</v>
      </c>
    </row>
    <row r="229" spans="2:5">
      <c r="B229" t="s">
        <v>726</v>
      </c>
      <c r="C229">
        <v>539223</v>
      </c>
      <c r="D229" t="s">
        <v>353</v>
      </c>
      <c r="E229" t="s">
        <v>347</v>
      </c>
    </row>
    <row r="230" spans="2:5">
      <c r="B230" t="s">
        <v>727</v>
      </c>
      <c r="C230">
        <v>500425</v>
      </c>
      <c r="D230" t="s">
        <v>728</v>
      </c>
      <c r="E230" t="s">
        <v>366</v>
      </c>
    </row>
    <row r="231" spans="2:5">
      <c r="B231" t="s">
        <v>729</v>
      </c>
      <c r="C231">
        <v>530133</v>
      </c>
      <c r="D231" t="s">
        <v>353</v>
      </c>
      <c r="E231" t="s">
        <v>730</v>
      </c>
    </row>
    <row r="232" spans="2:5">
      <c r="B232" t="s">
        <v>731</v>
      </c>
      <c r="C232">
        <v>530133</v>
      </c>
      <c r="D232" t="s">
        <v>353</v>
      </c>
      <c r="E232" t="s">
        <v>730</v>
      </c>
    </row>
    <row r="233" spans="2:5">
      <c r="B233" t="s">
        <v>732</v>
      </c>
      <c r="C233">
        <v>532828</v>
      </c>
      <c r="D233" t="s">
        <v>733</v>
      </c>
      <c r="E233" t="s">
        <v>538</v>
      </c>
    </row>
    <row r="234" spans="2:5">
      <c r="B234" t="s">
        <v>734</v>
      </c>
      <c r="C234">
        <v>513117</v>
      </c>
      <c r="D234" t="s">
        <v>353</v>
      </c>
      <c r="E234" t="s">
        <v>708</v>
      </c>
    </row>
    <row r="235" spans="2:5">
      <c r="B235" t="s">
        <v>735</v>
      </c>
      <c r="C235">
        <v>541771</v>
      </c>
      <c r="D235" t="s">
        <v>353</v>
      </c>
      <c r="E235" t="s">
        <v>467</v>
      </c>
    </row>
    <row r="236" spans="2:5">
      <c r="B236" t="s">
        <v>736</v>
      </c>
      <c r="C236">
        <v>506248</v>
      </c>
      <c r="D236" t="s">
        <v>353</v>
      </c>
      <c r="E236" t="s">
        <v>401</v>
      </c>
    </row>
    <row r="237" spans="2:5">
      <c r="B237" t="s">
        <v>737</v>
      </c>
      <c r="C237">
        <v>531300</v>
      </c>
      <c r="D237" t="s">
        <v>353</v>
      </c>
      <c r="E237" t="s">
        <v>368</v>
      </c>
    </row>
    <row r="238" spans="2:5">
      <c r="B238" t="s">
        <v>738</v>
      </c>
      <c r="C238">
        <v>531557</v>
      </c>
      <c r="D238" t="s">
        <v>353</v>
      </c>
      <c r="E238" t="s">
        <v>370</v>
      </c>
    </row>
    <row r="239" spans="2:5">
      <c r="B239" t="s">
        <v>739</v>
      </c>
      <c r="C239">
        <v>500343</v>
      </c>
      <c r="D239" t="s">
        <v>740</v>
      </c>
      <c r="E239" t="s">
        <v>439</v>
      </c>
    </row>
    <row r="240" spans="2:5">
      <c r="B240" t="s">
        <v>741</v>
      </c>
      <c r="C240">
        <v>531681</v>
      </c>
      <c r="D240" t="s">
        <v>353</v>
      </c>
      <c r="E240" t="s">
        <v>473</v>
      </c>
    </row>
    <row r="241" spans="2:5">
      <c r="B241" t="s">
        <v>742</v>
      </c>
      <c r="C241">
        <v>536737</v>
      </c>
      <c r="D241" t="s">
        <v>353</v>
      </c>
      <c r="E241" t="s">
        <v>370</v>
      </c>
    </row>
    <row r="242" spans="2:5">
      <c r="B242" t="s">
        <v>743</v>
      </c>
      <c r="C242">
        <v>539265</v>
      </c>
      <c r="D242" t="s">
        <v>353</v>
      </c>
      <c r="E242" t="s">
        <v>370</v>
      </c>
    </row>
    <row r="243" spans="2:5">
      <c r="B243" t="s">
        <v>744</v>
      </c>
      <c r="C243">
        <v>526241</v>
      </c>
      <c r="D243" t="s">
        <v>353</v>
      </c>
      <c r="E243" t="s">
        <v>375</v>
      </c>
    </row>
    <row r="244" spans="2:5">
      <c r="B244" t="s">
        <v>745</v>
      </c>
      <c r="C244">
        <v>531991</v>
      </c>
      <c r="D244" t="s">
        <v>353</v>
      </c>
      <c r="E244" t="s">
        <v>368</v>
      </c>
    </row>
    <row r="245" spans="2:5">
      <c r="B245" t="s">
        <v>746</v>
      </c>
      <c r="C245">
        <v>507525</v>
      </c>
      <c r="D245" t="s">
        <v>353</v>
      </c>
      <c r="E245" t="s">
        <v>413</v>
      </c>
    </row>
    <row r="246" spans="2:5">
      <c r="B246" t="s">
        <v>747</v>
      </c>
      <c r="C246">
        <v>590006</v>
      </c>
      <c r="D246" t="s">
        <v>748</v>
      </c>
      <c r="E246" t="s">
        <v>391</v>
      </c>
    </row>
    <row r="247" spans="2:5">
      <c r="B247" t="s">
        <v>749</v>
      </c>
      <c r="C247">
        <v>538861</v>
      </c>
      <c r="D247" t="s">
        <v>353</v>
      </c>
      <c r="E247" t="s">
        <v>375</v>
      </c>
    </row>
    <row r="248" spans="2:5">
      <c r="B248" t="s">
        <v>750</v>
      </c>
      <c r="C248">
        <v>501630</v>
      </c>
      <c r="D248" t="s">
        <v>353</v>
      </c>
      <c r="E248" t="s">
        <v>751</v>
      </c>
    </row>
    <row r="249" spans="2:5">
      <c r="B249" t="s">
        <v>752</v>
      </c>
      <c r="C249">
        <v>515055</v>
      </c>
      <c r="D249" t="s">
        <v>753</v>
      </c>
      <c r="E249" t="s">
        <v>439</v>
      </c>
    </row>
    <row r="250" spans="2:5">
      <c r="B250" t="s">
        <v>754</v>
      </c>
      <c r="C250">
        <v>532418</v>
      </c>
      <c r="D250" t="s">
        <v>755</v>
      </c>
      <c r="E250" t="s">
        <v>671</v>
      </c>
    </row>
    <row r="251" spans="2:5">
      <c r="B251" t="s">
        <v>756</v>
      </c>
      <c r="C251">
        <v>532141</v>
      </c>
      <c r="D251" t="s">
        <v>757</v>
      </c>
      <c r="E251" t="s">
        <v>366</v>
      </c>
    </row>
    <row r="252" spans="2:5">
      <c r="B252" t="s">
        <v>758</v>
      </c>
      <c r="C252">
        <v>500012</v>
      </c>
      <c r="D252" t="s">
        <v>353</v>
      </c>
      <c r="E252" t="s">
        <v>401</v>
      </c>
    </row>
    <row r="253" spans="2:5">
      <c r="B253" t="s">
        <v>759</v>
      </c>
      <c r="C253">
        <v>526173</v>
      </c>
      <c r="D253" t="s">
        <v>353</v>
      </c>
      <c r="E253" t="s">
        <v>760</v>
      </c>
    </row>
    <row r="254" spans="2:5">
      <c r="B254" t="s">
        <v>761</v>
      </c>
      <c r="C254">
        <v>531252</v>
      </c>
      <c r="D254" t="s">
        <v>353</v>
      </c>
      <c r="E254" t="s">
        <v>370</v>
      </c>
    </row>
    <row r="255" spans="2:5">
      <c r="B255" t="s">
        <v>762</v>
      </c>
      <c r="C255">
        <v>530721</v>
      </c>
      <c r="D255" t="s">
        <v>763</v>
      </c>
      <c r="E255" t="s">
        <v>708</v>
      </c>
    </row>
    <row r="256" spans="2:5">
      <c r="B256" t="s">
        <v>764</v>
      </c>
      <c r="C256">
        <v>540694</v>
      </c>
      <c r="D256" t="s">
        <v>353</v>
      </c>
      <c r="E256" t="s">
        <v>542</v>
      </c>
    </row>
    <row r="257" spans="2:5">
      <c r="B257" t="s">
        <v>765</v>
      </c>
      <c r="C257">
        <v>540694</v>
      </c>
      <c r="D257" t="s">
        <v>353</v>
      </c>
      <c r="E257" t="s">
        <v>542</v>
      </c>
    </row>
    <row r="258" spans="2:5">
      <c r="B258" t="s">
        <v>766</v>
      </c>
      <c r="C258">
        <v>541006</v>
      </c>
      <c r="D258" t="s">
        <v>353</v>
      </c>
      <c r="E258" t="s">
        <v>368</v>
      </c>
    </row>
    <row r="259" spans="2:5">
      <c r="B259" t="s">
        <v>767</v>
      </c>
      <c r="C259" t="s">
        <v>353</v>
      </c>
      <c r="D259" t="s">
        <v>768</v>
      </c>
      <c r="E259" t="s">
        <v>364</v>
      </c>
    </row>
    <row r="260" spans="2:5">
      <c r="B260" t="s">
        <v>769</v>
      </c>
      <c r="C260">
        <v>519383</v>
      </c>
      <c r="D260" t="s">
        <v>770</v>
      </c>
      <c r="E260" t="s">
        <v>551</v>
      </c>
    </row>
    <row r="261" spans="2:5">
      <c r="B261" t="s">
        <v>771</v>
      </c>
      <c r="C261">
        <v>537785</v>
      </c>
      <c r="D261" t="s">
        <v>353</v>
      </c>
      <c r="E261" t="s">
        <v>387</v>
      </c>
    </row>
    <row r="262" spans="2:5">
      <c r="B262" t="s">
        <v>772</v>
      </c>
      <c r="C262">
        <v>531878</v>
      </c>
      <c r="D262" t="s">
        <v>353</v>
      </c>
      <c r="E262" t="s">
        <v>370</v>
      </c>
    </row>
    <row r="263" spans="2:5">
      <c r="B263" t="s">
        <v>773</v>
      </c>
      <c r="C263">
        <v>511153</v>
      </c>
      <c r="D263" t="s">
        <v>353</v>
      </c>
      <c r="E263" t="s">
        <v>774</v>
      </c>
    </row>
    <row r="264" spans="2:5">
      <c r="B264" t="s">
        <v>775</v>
      </c>
      <c r="C264">
        <v>518091</v>
      </c>
      <c r="D264" t="s">
        <v>776</v>
      </c>
      <c r="E264" t="s">
        <v>366</v>
      </c>
    </row>
    <row r="265" spans="2:5">
      <c r="B265" t="s">
        <v>777</v>
      </c>
      <c r="C265">
        <v>531223</v>
      </c>
      <c r="D265" t="s">
        <v>353</v>
      </c>
      <c r="E265" t="s">
        <v>368</v>
      </c>
    </row>
    <row r="266" spans="2:5">
      <c r="B266" t="s">
        <v>778</v>
      </c>
      <c r="C266">
        <v>531673</v>
      </c>
      <c r="D266" t="s">
        <v>353</v>
      </c>
      <c r="E266" t="s">
        <v>779</v>
      </c>
    </row>
    <row r="267" spans="2:5">
      <c r="B267" t="s">
        <v>780</v>
      </c>
      <c r="C267">
        <v>531673</v>
      </c>
      <c r="D267" t="s">
        <v>353</v>
      </c>
      <c r="E267" t="s">
        <v>779</v>
      </c>
    </row>
    <row r="268" spans="2:5">
      <c r="B268" t="s">
        <v>781</v>
      </c>
      <c r="C268">
        <v>532870</v>
      </c>
      <c r="D268" t="s">
        <v>782</v>
      </c>
      <c r="E268" t="s">
        <v>385</v>
      </c>
    </row>
    <row r="269" spans="2:5">
      <c r="B269" t="s">
        <v>783</v>
      </c>
      <c r="C269">
        <v>531519</v>
      </c>
      <c r="D269" t="s">
        <v>353</v>
      </c>
      <c r="E269" t="s">
        <v>336</v>
      </c>
    </row>
    <row r="270" spans="2:5">
      <c r="B270" t="s">
        <v>784</v>
      </c>
      <c r="C270">
        <v>542437</v>
      </c>
      <c r="D270" t="s">
        <v>785</v>
      </c>
      <c r="E270" t="s">
        <v>387</v>
      </c>
    </row>
    <row r="271" spans="2:5">
      <c r="B271" t="s">
        <v>786</v>
      </c>
      <c r="C271">
        <v>530799</v>
      </c>
      <c r="D271" t="s">
        <v>353</v>
      </c>
      <c r="E271" t="s">
        <v>370</v>
      </c>
    </row>
    <row r="272" spans="2:5">
      <c r="B272" t="s">
        <v>787</v>
      </c>
      <c r="C272">
        <v>531406</v>
      </c>
      <c r="D272" t="s">
        <v>353</v>
      </c>
      <c r="E272" t="s">
        <v>788</v>
      </c>
    </row>
    <row r="273" spans="2:5">
      <c r="B273" t="s">
        <v>789</v>
      </c>
      <c r="C273">
        <v>523007</v>
      </c>
      <c r="D273" t="s">
        <v>353</v>
      </c>
      <c r="E273" t="s">
        <v>439</v>
      </c>
    </row>
    <row r="274" spans="2:5">
      <c r="B274" t="s">
        <v>790</v>
      </c>
      <c r="C274">
        <v>507828</v>
      </c>
      <c r="D274" t="s">
        <v>791</v>
      </c>
      <c r="E274" t="s">
        <v>439</v>
      </c>
    </row>
    <row r="275" spans="2:5">
      <c r="B275" t="s">
        <v>792</v>
      </c>
      <c r="C275">
        <v>500013</v>
      </c>
      <c r="D275" t="s">
        <v>793</v>
      </c>
      <c r="E275" t="s">
        <v>439</v>
      </c>
    </row>
    <row r="276" spans="2:5">
      <c r="B276" t="s">
        <v>794</v>
      </c>
      <c r="C276">
        <v>512091</v>
      </c>
      <c r="D276" t="s">
        <v>353</v>
      </c>
      <c r="E276" t="s">
        <v>467</v>
      </c>
    </row>
    <row r="277" spans="2:5">
      <c r="B277" t="s">
        <v>795</v>
      </c>
      <c r="C277" t="s">
        <v>353</v>
      </c>
      <c r="D277" t="s">
        <v>796</v>
      </c>
      <c r="E277" t="s">
        <v>444</v>
      </c>
    </row>
    <row r="278" spans="2:5">
      <c r="B278" t="s">
        <v>797</v>
      </c>
      <c r="C278">
        <v>501270</v>
      </c>
      <c r="D278" t="s">
        <v>353</v>
      </c>
      <c r="E278" t="s">
        <v>439</v>
      </c>
    </row>
    <row r="279" spans="2:5">
      <c r="B279" t="s">
        <v>798</v>
      </c>
      <c r="C279">
        <v>539697</v>
      </c>
      <c r="D279" t="s">
        <v>353</v>
      </c>
      <c r="E279" t="s">
        <v>799</v>
      </c>
    </row>
    <row r="280" spans="2:5">
      <c r="B280" t="s">
        <v>800</v>
      </c>
      <c r="C280">
        <v>538833</v>
      </c>
      <c r="D280" t="s">
        <v>353</v>
      </c>
      <c r="E280" t="s">
        <v>751</v>
      </c>
    </row>
    <row r="281" spans="2:5">
      <c r="B281" t="s">
        <v>801</v>
      </c>
      <c r="C281">
        <v>506260</v>
      </c>
      <c r="D281" t="s">
        <v>353</v>
      </c>
      <c r="E281" t="s">
        <v>391</v>
      </c>
    </row>
    <row r="282" spans="2:5">
      <c r="B282" t="s">
        <v>802</v>
      </c>
      <c r="C282">
        <v>506087</v>
      </c>
      <c r="D282" t="s">
        <v>353</v>
      </c>
      <c r="E282" t="s">
        <v>676</v>
      </c>
    </row>
    <row r="283" spans="2:5">
      <c r="B283" t="s">
        <v>803</v>
      </c>
      <c r="C283">
        <v>530109</v>
      </c>
      <c r="D283" t="s">
        <v>353</v>
      </c>
      <c r="E283" t="s">
        <v>370</v>
      </c>
    </row>
    <row r="284" spans="2:5">
      <c r="B284" t="s">
        <v>804</v>
      </c>
      <c r="C284">
        <v>532259</v>
      </c>
      <c r="D284" t="s">
        <v>805</v>
      </c>
      <c r="E284" t="s">
        <v>651</v>
      </c>
    </row>
    <row r="285" spans="2:5">
      <c r="B285" t="s">
        <v>806</v>
      </c>
      <c r="C285">
        <v>523694</v>
      </c>
      <c r="D285" t="s">
        <v>807</v>
      </c>
      <c r="E285" t="s">
        <v>538</v>
      </c>
    </row>
    <row r="286" spans="2:5">
      <c r="B286" t="s">
        <v>808</v>
      </c>
      <c r="C286">
        <v>540692</v>
      </c>
      <c r="D286" t="s">
        <v>809</v>
      </c>
      <c r="E286" t="s">
        <v>413</v>
      </c>
    </row>
    <row r="287" spans="2:5">
      <c r="B287" t="s">
        <v>810</v>
      </c>
      <c r="C287">
        <v>541133</v>
      </c>
      <c r="D287" t="s">
        <v>353</v>
      </c>
      <c r="E287" t="s">
        <v>370</v>
      </c>
    </row>
    <row r="288" spans="2:5">
      <c r="B288" t="s">
        <v>811</v>
      </c>
      <c r="C288">
        <v>506166</v>
      </c>
      <c r="D288" t="s">
        <v>353</v>
      </c>
      <c r="E288" t="s">
        <v>433</v>
      </c>
    </row>
    <row r="289" spans="2:5">
      <c r="B289" t="s">
        <v>812</v>
      </c>
      <c r="C289">
        <v>506166</v>
      </c>
      <c r="D289" t="s">
        <v>353</v>
      </c>
      <c r="E289" t="s">
        <v>433</v>
      </c>
    </row>
    <row r="290" spans="2:5">
      <c r="B290" t="s">
        <v>813</v>
      </c>
      <c r="C290">
        <v>533758</v>
      </c>
      <c r="D290" t="s">
        <v>814</v>
      </c>
      <c r="E290" t="s">
        <v>676</v>
      </c>
    </row>
    <row r="291" spans="2:5">
      <c r="B291" t="s">
        <v>815</v>
      </c>
      <c r="C291">
        <v>517096</v>
      </c>
      <c r="D291" t="s">
        <v>353</v>
      </c>
      <c r="E291" t="s">
        <v>651</v>
      </c>
    </row>
    <row r="292" spans="2:5">
      <c r="B292" t="s">
        <v>816</v>
      </c>
      <c r="C292">
        <v>511064</v>
      </c>
      <c r="D292" t="s">
        <v>817</v>
      </c>
      <c r="E292" t="s">
        <v>719</v>
      </c>
    </row>
    <row r="293" spans="2:5">
      <c r="B293" t="s">
        <v>818</v>
      </c>
      <c r="C293">
        <v>523537</v>
      </c>
      <c r="D293" t="s">
        <v>353</v>
      </c>
      <c r="E293" t="s">
        <v>368</v>
      </c>
    </row>
    <row r="294" spans="2:5">
      <c r="B294" t="s">
        <v>819</v>
      </c>
      <c r="C294">
        <v>512437</v>
      </c>
      <c r="D294" t="s">
        <v>353</v>
      </c>
      <c r="E294" t="s">
        <v>336</v>
      </c>
    </row>
    <row r="295" spans="2:5">
      <c r="B295" t="s">
        <v>820</v>
      </c>
      <c r="C295">
        <v>512437</v>
      </c>
      <c r="D295" t="s">
        <v>353</v>
      </c>
      <c r="E295" t="s">
        <v>336</v>
      </c>
    </row>
    <row r="296" spans="2:5">
      <c r="B296" t="s">
        <v>821</v>
      </c>
      <c r="C296">
        <v>508869</v>
      </c>
      <c r="D296" t="s">
        <v>822</v>
      </c>
      <c r="E296" t="s">
        <v>823</v>
      </c>
    </row>
    <row r="297" spans="2:5">
      <c r="B297" t="s">
        <v>824</v>
      </c>
      <c r="C297">
        <v>540879</v>
      </c>
      <c r="D297" t="s">
        <v>825</v>
      </c>
      <c r="E297" t="s">
        <v>826</v>
      </c>
    </row>
    <row r="298" spans="2:5">
      <c r="B298" t="s">
        <v>827</v>
      </c>
      <c r="C298">
        <v>531761</v>
      </c>
      <c r="D298" t="s">
        <v>353</v>
      </c>
      <c r="E298" t="s">
        <v>473</v>
      </c>
    </row>
    <row r="299" spans="2:5">
      <c r="B299" t="s">
        <v>828</v>
      </c>
      <c r="C299" t="s">
        <v>353</v>
      </c>
      <c r="D299" t="s">
        <v>829</v>
      </c>
      <c r="E299" t="s">
        <v>444</v>
      </c>
    </row>
    <row r="300" spans="2:5">
      <c r="B300" t="s">
        <v>830</v>
      </c>
      <c r="C300">
        <v>538566</v>
      </c>
      <c r="D300" t="s">
        <v>353</v>
      </c>
      <c r="E300" t="s">
        <v>375</v>
      </c>
    </row>
    <row r="301" spans="2:5">
      <c r="B301" t="s">
        <v>831</v>
      </c>
      <c r="C301">
        <v>500877</v>
      </c>
      <c r="D301" t="s">
        <v>832</v>
      </c>
      <c r="E301" t="s">
        <v>833</v>
      </c>
    </row>
    <row r="302" spans="2:5">
      <c r="B302" t="s">
        <v>834</v>
      </c>
      <c r="C302">
        <v>539545</v>
      </c>
      <c r="D302" t="s">
        <v>353</v>
      </c>
      <c r="E302" t="s">
        <v>373</v>
      </c>
    </row>
    <row r="303" spans="2:5">
      <c r="B303" t="s">
        <v>835</v>
      </c>
      <c r="C303">
        <v>500014</v>
      </c>
      <c r="D303" t="s">
        <v>353</v>
      </c>
      <c r="E303" t="s">
        <v>370</v>
      </c>
    </row>
    <row r="304" spans="2:5">
      <c r="B304" t="s">
        <v>836</v>
      </c>
      <c r="C304">
        <v>532475</v>
      </c>
      <c r="D304" t="s">
        <v>837</v>
      </c>
      <c r="E304" t="s">
        <v>838</v>
      </c>
    </row>
    <row r="305" spans="2:5">
      <c r="B305" t="s">
        <v>839</v>
      </c>
      <c r="C305">
        <v>539469</v>
      </c>
      <c r="D305" t="s">
        <v>353</v>
      </c>
      <c r="E305" t="s">
        <v>375</v>
      </c>
    </row>
    <row r="306" spans="2:5">
      <c r="B306" t="s">
        <v>840</v>
      </c>
      <c r="C306">
        <v>531364</v>
      </c>
      <c r="D306" t="s">
        <v>353</v>
      </c>
      <c r="E306" t="s">
        <v>751</v>
      </c>
    </row>
    <row r="307" spans="2:5">
      <c r="B307" t="s">
        <v>841</v>
      </c>
      <c r="C307">
        <v>539403</v>
      </c>
      <c r="D307" t="s">
        <v>353</v>
      </c>
      <c r="E307" t="s">
        <v>842</v>
      </c>
    </row>
    <row r="308" spans="2:5">
      <c r="B308" t="s">
        <v>843</v>
      </c>
      <c r="C308">
        <v>540135</v>
      </c>
      <c r="D308" t="s">
        <v>353</v>
      </c>
      <c r="E308" t="s">
        <v>336</v>
      </c>
    </row>
    <row r="309" spans="2:5">
      <c r="B309" t="s">
        <v>844</v>
      </c>
      <c r="C309">
        <v>520121</v>
      </c>
      <c r="D309" t="s">
        <v>353</v>
      </c>
      <c r="E309" t="s">
        <v>473</v>
      </c>
    </row>
    <row r="310" spans="2:5">
      <c r="B310" t="s">
        <v>845</v>
      </c>
      <c r="C310">
        <v>530565</v>
      </c>
      <c r="D310" t="s">
        <v>353</v>
      </c>
      <c r="E310" t="s">
        <v>446</v>
      </c>
    </row>
    <row r="311" spans="2:5">
      <c r="B311" t="s">
        <v>846</v>
      </c>
      <c r="C311">
        <v>532994</v>
      </c>
      <c r="D311" t="s">
        <v>847</v>
      </c>
      <c r="E311" t="s">
        <v>848</v>
      </c>
    </row>
    <row r="312" spans="2:5">
      <c r="B312" t="s">
        <v>849</v>
      </c>
      <c r="C312">
        <v>532212</v>
      </c>
      <c r="D312" t="s">
        <v>850</v>
      </c>
      <c r="E312" t="s">
        <v>851</v>
      </c>
    </row>
    <row r="313" spans="2:5">
      <c r="B313" t="s">
        <v>852</v>
      </c>
      <c r="C313">
        <v>524640</v>
      </c>
      <c r="D313" t="s">
        <v>353</v>
      </c>
      <c r="E313" t="s">
        <v>401</v>
      </c>
    </row>
    <row r="314" spans="2:5">
      <c r="B314" t="s">
        <v>853</v>
      </c>
      <c r="C314">
        <v>532914</v>
      </c>
      <c r="D314" t="s">
        <v>854</v>
      </c>
      <c r="E314" t="s">
        <v>427</v>
      </c>
    </row>
    <row r="315" spans="2:5">
      <c r="B315" t="s">
        <v>855</v>
      </c>
      <c r="C315">
        <v>504370</v>
      </c>
      <c r="D315" t="s">
        <v>353</v>
      </c>
      <c r="E315" t="s">
        <v>774</v>
      </c>
    </row>
    <row r="316" spans="2:5">
      <c r="B316" t="s">
        <v>856</v>
      </c>
      <c r="C316">
        <v>526851</v>
      </c>
      <c r="D316" t="s">
        <v>353</v>
      </c>
      <c r="E316" t="s">
        <v>368</v>
      </c>
    </row>
    <row r="317" spans="2:5">
      <c r="B317" t="s">
        <v>857</v>
      </c>
      <c r="C317">
        <v>539151</v>
      </c>
      <c r="D317" t="s">
        <v>353</v>
      </c>
      <c r="E317" t="s">
        <v>658</v>
      </c>
    </row>
    <row r="318" spans="2:5">
      <c r="B318" t="s">
        <v>858</v>
      </c>
      <c r="C318">
        <v>539151</v>
      </c>
      <c r="D318" t="s">
        <v>353</v>
      </c>
      <c r="E318" t="s">
        <v>658</v>
      </c>
    </row>
    <row r="319" spans="2:5">
      <c r="B319" t="s">
        <v>859</v>
      </c>
      <c r="C319">
        <v>532935</v>
      </c>
      <c r="D319" t="s">
        <v>860</v>
      </c>
      <c r="E319" t="s">
        <v>861</v>
      </c>
    </row>
    <row r="320" spans="2:5">
      <c r="B320" t="s">
        <v>862</v>
      </c>
      <c r="C320">
        <v>511605</v>
      </c>
      <c r="D320" t="s">
        <v>353</v>
      </c>
      <c r="E320" t="s">
        <v>336</v>
      </c>
    </row>
    <row r="321" spans="2:5">
      <c r="B321" t="s">
        <v>863</v>
      </c>
      <c r="C321">
        <v>531381</v>
      </c>
      <c r="D321" t="s">
        <v>864</v>
      </c>
      <c r="E321" t="s">
        <v>439</v>
      </c>
    </row>
    <row r="322" spans="2:5">
      <c r="B322" t="s">
        <v>865</v>
      </c>
      <c r="C322">
        <v>541401</v>
      </c>
      <c r="D322" t="s">
        <v>353</v>
      </c>
      <c r="E322" t="s">
        <v>458</v>
      </c>
    </row>
    <row r="323" spans="2:5">
      <c r="B323" t="s">
        <v>866</v>
      </c>
      <c r="C323">
        <v>506194</v>
      </c>
      <c r="D323" t="s">
        <v>867</v>
      </c>
      <c r="E323" t="s">
        <v>439</v>
      </c>
    </row>
    <row r="324" spans="2:5">
      <c r="B324" t="s">
        <v>868</v>
      </c>
      <c r="C324">
        <v>526125</v>
      </c>
      <c r="D324" t="s">
        <v>353</v>
      </c>
      <c r="E324" t="s">
        <v>375</v>
      </c>
    </row>
    <row r="325" spans="2:5">
      <c r="B325" t="s">
        <v>869</v>
      </c>
      <c r="C325">
        <v>531017</v>
      </c>
      <c r="D325" t="s">
        <v>353</v>
      </c>
      <c r="E325" t="s">
        <v>774</v>
      </c>
    </row>
    <row r="326" spans="2:5">
      <c r="B326" t="s">
        <v>870</v>
      </c>
      <c r="C326">
        <v>531677</v>
      </c>
      <c r="D326" t="s">
        <v>353</v>
      </c>
      <c r="E326" t="s">
        <v>339</v>
      </c>
    </row>
    <row r="327" spans="2:5">
      <c r="B327" t="s">
        <v>871</v>
      </c>
      <c r="C327">
        <v>531179</v>
      </c>
      <c r="D327" t="s">
        <v>872</v>
      </c>
      <c r="E327" t="s">
        <v>370</v>
      </c>
    </row>
    <row r="328" spans="2:5">
      <c r="B328" t="s">
        <v>873</v>
      </c>
      <c r="C328">
        <v>538556</v>
      </c>
      <c r="D328" t="s">
        <v>874</v>
      </c>
      <c r="E328" t="s">
        <v>373</v>
      </c>
    </row>
    <row r="329" spans="2:5">
      <c r="B329" t="s">
        <v>875</v>
      </c>
      <c r="C329">
        <v>532397</v>
      </c>
      <c r="D329" t="s">
        <v>353</v>
      </c>
      <c r="E329" t="s">
        <v>347</v>
      </c>
    </row>
    <row r="330" spans="2:5">
      <c r="B330" t="s">
        <v>876</v>
      </c>
      <c r="C330">
        <v>531467</v>
      </c>
      <c r="D330" t="s">
        <v>353</v>
      </c>
      <c r="E330" t="s">
        <v>877</v>
      </c>
    </row>
    <row r="331" spans="2:5">
      <c r="B331" t="s">
        <v>878</v>
      </c>
      <c r="C331">
        <v>537069</v>
      </c>
      <c r="D331" t="s">
        <v>353</v>
      </c>
      <c r="E331" t="s">
        <v>370</v>
      </c>
    </row>
    <row r="332" spans="2:5">
      <c r="B332" t="s">
        <v>879</v>
      </c>
      <c r="C332">
        <v>513729</v>
      </c>
      <c r="D332" t="s">
        <v>880</v>
      </c>
      <c r="E332" t="s">
        <v>881</v>
      </c>
    </row>
    <row r="333" spans="2:5">
      <c r="B333" t="s">
        <v>882</v>
      </c>
      <c r="C333">
        <v>531560</v>
      </c>
      <c r="D333" t="s">
        <v>353</v>
      </c>
      <c r="E333" t="s">
        <v>774</v>
      </c>
    </row>
    <row r="334" spans="2:5">
      <c r="B334" t="s">
        <v>883</v>
      </c>
      <c r="C334">
        <v>531560</v>
      </c>
      <c r="D334" t="s">
        <v>353</v>
      </c>
      <c r="E334" t="s">
        <v>774</v>
      </c>
    </row>
    <row r="335" spans="2:5">
      <c r="B335" t="s">
        <v>884</v>
      </c>
      <c r="C335">
        <v>516064</v>
      </c>
      <c r="D335" t="s">
        <v>885</v>
      </c>
      <c r="E335" t="s">
        <v>473</v>
      </c>
    </row>
    <row r="336" spans="2:5">
      <c r="B336" t="s">
        <v>886</v>
      </c>
      <c r="C336">
        <v>533068</v>
      </c>
      <c r="D336" t="s">
        <v>887</v>
      </c>
      <c r="E336" t="s">
        <v>467</v>
      </c>
    </row>
    <row r="337" spans="2:5">
      <c r="B337" t="s">
        <v>888</v>
      </c>
      <c r="C337">
        <v>506074</v>
      </c>
      <c r="D337" t="s">
        <v>889</v>
      </c>
      <c r="E337" t="s">
        <v>674</v>
      </c>
    </row>
    <row r="338" spans="2:5">
      <c r="B338" t="s">
        <v>890</v>
      </c>
      <c r="C338">
        <v>533163</v>
      </c>
      <c r="D338" t="s">
        <v>891</v>
      </c>
      <c r="E338" t="s">
        <v>751</v>
      </c>
    </row>
    <row r="339" spans="2:5">
      <c r="B339" t="s">
        <v>892</v>
      </c>
      <c r="C339" t="s">
        <v>353</v>
      </c>
      <c r="D339" t="s">
        <v>893</v>
      </c>
      <c r="E339" t="s">
        <v>364</v>
      </c>
    </row>
    <row r="340" spans="2:5">
      <c r="B340" t="s">
        <v>894</v>
      </c>
      <c r="C340">
        <v>517481</v>
      </c>
      <c r="D340" t="s">
        <v>353</v>
      </c>
      <c r="E340" t="s">
        <v>895</v>
      </c>
    </row>
    <row r="341" spans="2:5">
      <c r="B341" t="s">
        <v>896</v>
      </c>
      <c r="C341">
        <v>531297</v>
      </c>
      <c r="D341" t="s">
        <v>353</v>
      </c>
      <c r="E341" t="s">
        <v>437</v>
      </c>
    </row>
    <row r="342" spans="2:5">
      <c r="B342" t="s">
        <v>897</v>
      </c>
      <c r="C342">
        <v>542670</v>
      </c>
      <c r="D342" t="s">
        <v>898</v>
      </c>
      <c r="E342" t="s">
        <v>899</v>
      </c>
    </row>
    <row r="343" spans="2:5">
      <c r="B343" t="s">
        <v>900</v>
      </c>
      <c r="C343">
        <v>540616</v>
      </c>
      <c r="D343" t="s">
        <v>901</v>
      </c>
      <c r="E343" t="s">
        <v>823</v>
      </c>
    </row>
    <row r="344" spans="2:5">
      <c r="B344" t="s">
        <v>902</v>
      </c>
      <c r="C344">
        <v>522134</v>
      </c>
      <c r="D344" t="s">
        <v>353</v>
      </c>
      <c r="E344" t="s">
        <v>361</v>
      </c>
    </row>
    <row r="345" spans="2:5">
      <c r="B345" t="s">
        <v>903</v>
      </c>
      <c r="C345">
        <v>500016</v>
      </c>
      <c r="D345" t="s">
        <v>353</v>
      </c>
      <c r="E345" t="s">
        <v>554</v>
      </c>
    </row>
    <row r="346" spans="2:5">
      <c r="B346" t="s">
        <v>904</v>
      </c>
      <c r="C346" t="s">
        <v>353</v>
      </c>
      <c r="D346" t="s">
        <v>905</v>
      </c>
      <c r="E346" t="s">
        <v>364</v>
      </c>
    </row>
    <row r="347" spans="2:5">
      <c r="B347" t="s">
        <v>906</v>
      </c>
      <c r="C347" t="s">
        <v>353</v>
      </c>
      <c r="D347" t="s">
        <v>905</v>
      </c>
      <c r="E347" t="s">
        <v>364</v>
      </c>
    </row>
    <row r="348" spans="2:5">
      <c r="B348" t="s">
        <v>907</v>
      </c>
      <c r="C348">
        <v>542484</v>
      </c>
      <c r="D348" t="s">
        <v>908</v>
      </c>
      <c r="E348" t="s">
        <v>909</v>
      </c>
    </row>
    <row r="349" spans="2:5">
      <c r="B349" t="s">
        <v>910</v>
      </c>
      <c r="C349">
        <v>500101</v>
      </c>
      <c r="D349" t="s">
        <v>911</v>
      </c>
      <c r="E349" t="s">
        <v>368</v>
      </c>
    </row>
    <row r="350" spans="2:5">
      <c r="B350" t="s">
        <v>912</v>
      </c>
      <c r="C350">
        <v>539301</v>
      </c>
      <c r="D350" t="s">
        <v>913</v>
      </c>
      <c r="E350" t="s">
        <v>439</v>
      </c>
    </row>
    <row r="351" spans="2:5">
      <c r="B351" t="s">
        <v>914</v>
      </c>
      <c r="C351">
        <v>538716</v>
      </c>
      <c r="D351" t="s">
        <v>353</v>
      </c>
      <c r="E351" t="s">
        <v>336</v>
      </c>
    </row>
    <row r="352" spans="2:5">
      <c r="B352" t="s">
        <v>915</v>
      </c>
      <c r="C352">
        <v>530245</v>
      </c>
      <c r="D352" t="s">
        <v>353</v>
      </c>
      <c r="E352" t="s">
        <v>370</v>
      </c>
    </row>
    <row r="353" spans="2:5">
      <c r="B353" t="s">
        <v>916</v>
      </c>
      <c r="C353">
        <v>542176</v>
      </c>
      <c r="D353" t="s">
        <v>917</v>
      </c>
      <c r="E353" t="s">
        <v>336</v>
      </c>
    </row>
    <row r="354" spans="2:5">
      <c r="B354" t="s">
        <v>918</v>
      </c>
      <c r="C354">
        <v>515030</v>
      </c>
      <c r="D354" t="s">
        <v>919</v>
      </c>
      <c r="E354" t="s">
        <v>708</v>
      </c>
    </row>
    <row r="355" spans="2:5">
      <c r="B355" t="s">
        <v>920</v>
      </c>
      <c r="C355">
        <v>514482</v>
      </c>
      <c r="D355" t="s">
        <v>353</v>
      </c>
      <c r="E355" t="s">
        <v>368</v>
      </c>
    </row>
    <row r="356" spans="2:5">
      <c r="B356" t="s">
        <v>921</v>
      </c>
      <c r="C356">
        <v>532853</v>
      </c>
      <c r="D356" t="s">
        <v>922</v>
      </c>
      <c r="E356" t="s">
        <v>513</v>
      </c>
    </row>
    <row r="357" spans="2:5">
      <c r="B357" t="s">
        <v>923</v>
      </c>
      <c r="C357">
        <v>535467</v>
      </c>
      <c r="D357" t="s">
        <v>924</v>
      </c>
      <c r="E357" t="s">
        <v>467</v>
      </c>
    </row>
    <row r="358" spans="2:5">
      <c r="B358" t="s">
        <v>925</v>
      </c>
      <c r="C358">
        <v>527001</v>
      </c>
      <c r="D358" t="s">
        <v>926</v>
      </c>
      <c r="E358" t="s">
        <v>333</v>
      </c>
    </row>
    <row r="359" spans="2:5">
      <c r="B359" t="s">
        <v>927</v>
      </c>
      <c r="C359">
        <v>542579</v>
      </c>
      <c r="D359" t="s">
        <v>928</v>
      </c>
      <c r="E359" t="s">
        <v>909</v>
      </c>
    </row>
    <row r="360" spans="2:5">
      <c r="B360" t="s">
        <v>929</v>
      </c>
      <c r="C360">
        <v>540024</v>
      </c>
      <c r="D360" t="s">
        <v>353</v>
      </c>
      <c r="E360" t="s">
        <v>336</v>
      </c>
    </row>
    <row r="361" spans="2:5">
      <c r="B361" t="s">
        <v>930</v>
      </c>
      <c r="C361">
        <v>519174</v>
      </c>
      <c r="D361" t="s">
        <v>353</v>
      </c>
      <c r="E361" t="s">
        <v>602</v>
      </c>
    </row>
    <row r="362" spans="2:5">
      <c r="B362" t="s">
        <v>931</v>
      </c>
      <c r="C362">
        <v>523716</v>
      </c>
      <c r="D362" t="s">
        <v>932</v>
      </c>
      <c r="E362" t="s">
        <v>439</v>
      </c>
    </row>
    <row r="363" spans="2:5">
      <c r="B363" t="s">
        <v>933</v>
      </c>
      <c r="C363">
        <v>513401</v>
      </c>
      <c r="D363" t="s">
        <v>353</v>
      </c>
      <c r="E363" t="s">
        <v>385</v>
      </c>
    </row>
    <row r="364" spans="2:5">
      <c r="B364" t="s">
        <v>934</v>
      </c>
      <c r="C364">
        <v>590122</v>
      </c>
      <c r="D364" t="s">
        <v>935</v>
      </c>
      <c r="E364" t="s">
        <v>370</v>
      </c>
    </row>
    <row r="365" spans="2:5">
      <c r="B365" t="s">
        <v>936</v>
      </c>
      <c r="C365">
        <v>514286</v>
      </c>
      <c r="D365" t="s">
        <v>937</v>
      </c>
      <c r="E365" t="s">
        <v>368</v>
      </c>
    </row>
    <row r="366" spans="2:5">
      <c r="B366" t="s">
        <v>938</v>
      </c>
      <c r="C366">
        <v>512247</v>
      </c>
      <c r="D366" t="s">
        <v>353</v>
      </c>
      <c r="E366" t="s">
        <v>336</v>
      </c>
    </row>
    <row r="367" spans="2:5">
      <c r="B367" t="s">
        <v>939</v>
      </c>
      <c r="C367">
        <v>526847</v>
      </c>
      <c r="D367" t="s">
        <v>353</v>
      </c>
      <c r="E367" t="s">
        <v>385</v>
      </c>
    </row>
    <row r="368" spans="2:5">
      <c r="B368" t="s">
        <v>940</v>
      </c>
      <c r="C368">
        <v>530429</v>
      </c>
      <c r="D368" t="s">
        <v>353</v>
      </c>
      <c r="E368" t="s">
        <v>473</v>
      </c>
    </row>
    <row r="369" spans="2:5">
      <c r="B369" t="s">
        <v>941</v>
      </c>
      <c r="C369">
        <v>541702</v>
      </c>
      <c r="D369" t="s">
        <v>353</v>
      </c>
      <c r="E369" t="s">
        <v>375</v>
      </c>
    </row>
    <row r="370" spans="2:5">
      <c r="B370" t="s">
        <v>942</v>
      </c>
      <c r="C370">
        <v>507872</v>
      </c>
      <c r="D370" t="s">
        <v>353</v>
      </c>
      <c r="E370" t="s">
        <v>368</v>
      </c>
    </row>
    <row r="371" spans="2:5">
      <c r="B371" t="s">
        <v>943</v>
      </c>
      <c r="C371">
        <v>524594</v>
      </c>
      <c r="D371" t="s">
        <v>353</v>
      </c>
      <c r="E371" t="s">
        <v>401</v>
      </c>
    </row>
    <row r="372" spans="2:5">
      <c r="B372" t="s">
        <v>944</v>
      </c>
      <c r="C372">
        <v>500477</v>
      </c>
      <c r="D372" t="s">
        <v>945</v>
      </c>
      <c r="E372" t="s">
        <v>431</v>
      </c>
    </row>
    <row r="373" spans="2:5">
      <c r="B373" t="s">
        <v>946</v>
      </c>
      <c r="C373">
        <v>533271</v>
      </c>
      <c r="D373" t="s">
        <v>947</v>
      </c>
      <c r="E373" t="s">
        <v>948</v>
      </c>
    </row>
    <row r="374" spans="2:5">
      <c r="B374" t="s">
        <v>949</v>
      </c>
      <c r="C374">
        <v>540923</v>
      </c>
      <c r="D374" t="s">
        <v>353</v>
      </c>
      <c r="E374" t="s">
        <v>751</v>
      </c>
    </row>
    <row r="375" spans="2:5">
      <c r="B375" t="s">
        <v>950</v>
      </c>
      <c r="C375">
        <v>526983</v>
      </c>
      <c r="D375" t="s">
        <v>353</v>
      </c>
      <c r="E375" t="s">
        <v>551</v>
      </c>
    </row>
    <row r="376" spans="2:5">
      <c r="B376" t="s">
        <v>951</v>
      </c>
      <c r="C376">
        <v>526187</v>
      </c>
      <c r="D376" t="s">
        <v>353</v>
      </c>
      <c r="E376" t="s">
        <v>542</v>
      </c>
    </row>
    <row r="377" spans="2:5">
      <c r="B377" t="s">
        <v>952</v>
      </c>
      <c r="C377">
        <v>531568</v>
      </c>
      <c r="D377" t="s">
        <v>353</v>
      </c>
      <c r="E377" t="s">
        <v>347</v>
      </c>
    </row>
    <row r="378" spans="2:5">
      <c r="B378" t="s">
        <v>953</v>
      </c>
      <c r="C378">
        <v>502015</v>
      </c>
      <c r="D378" t="s">
        <v>353</v>
      </c>
      <c r="E378" t="s">
        <v>333</v>
      </c>
    </row>
    <row r="379" spans="2:5">
      <c r="B379" t="s">
        <v>954</v>
      </c>
      <c r="C379">
        <v>538777</v>
      </c>
      <c r="D379" t="s">
        <v>353</v>
      </c>
      <c r="E379" t="s">
        <v>370</v>
      </c>
    </row>
    <row r="380" spans="2:5">
      <c r="B380" t="s">
        <v>955</v>
      </c>
      <c r="C380">
        <v>530899</v>
      </c>
      <c r="D380" t="s">
        <v>353</v>
      </c>
      <c r="E380" t="s">
        <v>368</v>
      </c>
    </row>
    <row r="381" spans="2:5">
      <c r="B381" t="s">
        <v>956</v>
      </c>
      <c r="C381">
        <v>531392</v>
      </c>
      <c r="D381" t="s">
        <v>353</v>
      </c>
      <c r="E381" t="s">
        <v>551</v>
      </c>
    </row>
    <row r="382" spans="2:5">
      <c r="B382" t="s">
        <v>957</v>
      </c>
      <c r="C382">
        <v>532888</v>
      </c>
      <c r="D382" t="s">
        <v>958</v>
      </c>
      <c r="E382" t="s">
        <v>630</v>
      </c>
    </row>
    <row r="383" spans="2:5">
      <c r="B383" t="s">
        <v>959</v>
      </c>
      <c r="C383">
        <v>532888</v>
      </c>
      <c r="D383" t="s">
        <v>958</v>
      </c>
      <c r="E383" t="s">
        <v>630</v>
      </c>
    </row>
    <row r="384" spans="2:5">
      <c r="B384" t="s">
        <v>960</v>
      </c>
      <c r="C384">
        <v>533227</v>
      </c>
      <c r="D384" t="s">
        <v>961</v>
      </c>
      <c r="E384" t="s">
        <v>554</v>
      </c>
    </row>
    <row r="385" spans="2:5">
      <c r="B385" t="s">
        <v>962</v>
      </c>
      <c r="C385">
        <v>500023</v>
      </c>
      <c r="D385" t="s">
        <v>963</v>
      </c>
      <c r="E385" t="s">
        <v>554</v>
      </c>
    </row>
    <row r="386" spans="2:5">
      <c r="B386" t="s">
        <v>964</v>
      </c>
      <c r="C386">
        <v>533221</v>
      </c>
      <c r="D386" t="s">
        <v>965</v>
      </c>
      <c r="E386" t="s">
        <v>554</v>
      </c>
    </row>
    <row r="387" spans="2:5">
      <c r="B387" t="s">
        <v>966</v>
      </c>
      <c r="C387">
        <v>530355</v>
      </c>
      <c r="D387" t="s">
        <v>353</v>
      </c>
      <c r="E387" t="s">
        <v>694</v>
      </c>
    </row>
    <row r="388" spans="2:5">
      <c r="B388" t="s">
        <v>967</v>
      </c>
      <c r="C388">
        <v>500820</v>
      </c>
      <c r="D388" t="s">
        <v>968</v>
      </c>
      <c r="E388" t="s">
        <v>630</v>
      </c>
    </row>
    <row r="389" spans="2:5">
      <c r="B389" t="s">
        <v>969</v>
      </c>
      <c r="C389">
        <v>524434</v>
      </c>
      <c r="D389" t="s">
        <v>353</v>
      </c>
      <c r="E389" t="s">
        <v>401</v>
      </c>
    </row>
    <row r="390" spans="2:5">
      <c r="B390" t="s">
        <v>970</v>
      </c>
      <c r="C390">
        <v>531847</v>
      </c>
      <c r="D390" t="s">
        <v>353</v>
      </c>
      <c r="E390" t="s">
        <v>467</v>
      </c>
    </row>
    <row r="391" spans="2:5">
      <c r="B391" t="s">
        <v>971</v>
      </c>
      <c r="C391">
        <v>519532</v>
      </c>
      <c r="D391" t="s">
        <v>353</v>
      </c>
      <c r="E391" t="s">
        <v>375</v>
      </c>
    </row>
    <row r="392" spans="2:5">
      <c r="B392" t="s">
        <v>972</v>
      </c>
      <c r="C392">
        <v>506159</v>
      </c>
      <c r="D392" t="s">
        <v>973</v>
      </c>
      <c r="E392" t="s">
        <v>674</v>
      </c>
    </row>
    <row r="393" spans="2:5">
      <c r="B393" t="s">
        <v>974</v>
      </c>
      <c r="C393">
        <v>530723</v>
      </c>
      <c r="D393" t="s">
        <v>353</v>
      </c>
      <c r="E393" t="s">
        <v>336</v>
      </c>
    </row>
    <row r="394" spans="2:5">
      <c r="B394" t="s">
        <v>975</v>
      </c>
      <c r="C394" t="s">
        <v>353</v>
      </c>
      <c r="D394" t="s">
        <v>976</v>
      </c>
      <c r="E394" t="s">
        <v>364</v>
      </c>
    </row>
    <row r="395" spans="2:5">
      <c r="B395" t="s">
        <v>977</v>
      </c>
      <c r="C395">
        <v>526433</v>
      </c>
      <c r="D395" t="s">
        <v>353</v>
      </c>
      <c r="E395" t="s">
        <v>339</v>
      </c>
    </row>
    <row r="396" spans="2:5">
      <c r="B396" t="s">
        <v>978</v>
      </c>
      <c r="C396" t="s">
        <v>353</v>
      </c>
      <c r="D396" t="s">
        <v>979</v>
      </c>
      <c r="E396" t="s">
        <v>444</v>
      </c>
    </row>
    <row r="397" spans="2:5">
      <c r="B397" t="s">
        <v>980</v>
      </c>
      <c r="C397">
        <v>540788</v>
      </c>
      <c r="D397" t="s">
        <v>353</v>
      </c>
      <c r="E397" t="s">
        <v>542</v>
      </c>
    </row>
    <row r="398" spans="2:5">
      <c r="B398" t="s">
        <v>981</v>
      </c>
      <c r="C398">
        <v>500024</v>
      </c>
      <c r="D398" t="s">
        <v>982</v>
      </c>
      <c r="E398" t="s">
        <v>760</v>
      </c>
    </row>
    <row r="399" spans="2:5">
      <c r="B399" t="s">
        <v>983</v>
      </c>
      <c r="C399">
        <v>500024</v>
      </c>
      <c r="D399" t="s">
        <v>982</v>
      </c>
      <c r="E399" t="s">
        <v>760</v>
      </c>
    </row>
    <row r="400" spans="2:5">
      <c r="B400" t="s">
        <v>984</v>
      </c>
      <c r="C400">
        <v>507526</v>
      </c>
      <c r="D400" t="s">
        <v>353</v>
      </c>
      <c r="E400" t="s">
        <v>985</v>
      </c>
    </row>
    <row r="401" spans="2:5">
      <c r="B401" t="s">
        <v>986</v>
      </c>
      <c r="C401">
        <v>533138</v>
      </c>
      <c r="D401" t="s">
        <v>987</v>
      </c>
      <c r="E401" t="s">
        <v>497</v>
      </c>
    </row>
    <row r="402" spans="2:5">
      <c r="B402" t="s">
        <v>988</v>
      </c>
      <c r="C402">
        <v>540975</v>
      </c>
      <c r="D402" t="s">
        <v>989</v>
      </c>
      <c r="E402" t="s">
        <v>542</v>
      </c>
    </row>
    <row r="403" spans="2:5">
      <c r="B403" t="s">
        <v>990</v>
      </c>
      <c r="C403">
        <v>532493</v>
      </c>
      <c r="D403" t="s">
        <v>991</v>
      </c>
      <c r="E403" t="s">
        <v>826</v>
      </c>
    </row>
    <row r="404" spans="2:5">
      <c r="B404" t="s">
        <v>992</v>
      </c>
      <c r="C404">
        <v>532830</v>
      </c>
      <c r="D404" t="s">
        <v>993</v>
      </c>
      <c r="E404" t="s">
        <v>473</v>
      </c>
    </row>
    <row r="405" spans="2:5">
      <c r="B405" t="s">
        <v>994</v>
      </c>
      <c r="C405">
        <v>506820</v>
      </c>
      <c r="D405" t="s">
        <v>995</v>
      </c>
      <c r="E405" t="s">
        <v>391</v>
      </c>
    </row>
    <row r="406" spans="2:5">
      <c r="B406" t="s">
        <v>996</v>
      </c>
      <c r="C406">
        <v>506820</v>
      </c>
      <c r="D406" t="s">
        <v>995</v>
      </c>
      <c r="E406" t="s">
        <v>391</v>
      </c>
    </row>
    <row r="407" spans="2:5">
      <c r="B407" t="s">
        <v>997</v>
      </c>
      <c r="C407">
        <v>540824</v>
      </c>
      <c r="D407" t="s">
        <v>998</v>
      </c>
      <c r="E407" t="s">
        <v>347</v>
      </c>
    </row>
    <row r="408" spans="2:5">
      <c r="B408" t="s">
        <v>999</v>
      </c>
      <c r="C408">
        <v>512433</v>
      </c>
      <c r="D408" t="s">
        <v>353</v>
      </c>
      <c r="E408" t="s">
        <v>375</v>
      </c>
    </row>
    <row r="409" spans="2:5">
      <c r="B409" t="s">
        <v>1000</v>
      </c>
      <c r="C409">
        <v>511144</v>
      </c>
      <c r="D409" t="s">
        <v>353</v>
      </c>
      <c r="E409" t="s">
        <v>339</v>
      </c>
    </row>
    <row r="410" spans="2:5">
      <c r="B410" t="s">
        <v>1001</v>
      </c>
      <c r="C410">
        <v>530187</v>
      </c>
      <c r="D410" t="s">
        <v>353</v>
      </c>
      <c r="E410" t="s">
        <v>370</v>
      </c>
    </row>
    <row r="411" spans="2:5">
      <c r="B411" t="s">
        <v>1002</v>
      </c>
      <c r="C411">
        <v>539099</v>
      </c>
      <c r="D411" t="s">
        <v>353</v>
      </c>
      <c r="E411" t="s">
        <v>439</v>
      </c>
    </row>
    <row r="412" spans="2:5">
      <c r="B412" t="s">
        <v>1003</v>
      </c>
      <c r="C412">
        <v>517429</v>
      </c>
      <c r="D412" t="s">
        <v>1004</v>
      </c>
      <c r="E412" t="s">
        <v>446</v>
      </c>
    </row>
    <row r="413" spans="2:5">
      <c r="B413" t="s">
        <v>1005</v>
      </c>
      <c r="C413">
        <v>538713</v>
      </c>
      <c r="D413" t="s">
        <v>353</v>
      </c>
      <c r="E413" t="s">
        <v>446</v>
      </c>
    </row>
    <row r="414" spans="2:5">
      <c r="B414" t="s">
        <v>1006</v>
      </c>
      <c r="C414">
        <v>526843</v>
      </c>
      <c r="D414" t="s">
        <v>353</v>
      </c>
      <c r="E414" t="s">
        <v>375</v>
      </c>
    </row>
    <row r="415" spans="2:5">
      <c r="B415" t="s">
        <v>1007</v>
      </c>
      <c r="C415">
        <v>532759</v>
      </c>
      <c r="D415" t="s">
        <v>1008</v>
      </c>
      <c r="E415" t="s">
        <v>751</v>
      </c>
    </row>
    <row r="416" spans="2:5">
      <c r="B416" t="s">
        <v>1009</v>
      </c>
      <c r="C416">
        <v>505029</v>
      </c>
      <c r="D416" t="s">
        <v>1010</v>
      </c>
      <c r="E416" t="s">
        <v>1011</v>
      </c>
    </row>
    <row r="417" spans="2:5">
      <c r="B417" t="s">
        <v>1012</v>
      </c>
      <c r="C417">
        <v>514394</v>
      </c>
      <c r="D417" t="s">
        <v>353</v>
      </c>
      <c r="E417" t="s">
        <v>467</v>
      </c>
    </row>
    <row r="418" spans="2:5">
      <c r="B418" t="s">
        <v>1013</v>
      </c>
      <c r="C418">
        <v>514394</v>
      </c>
      <c r="D418" t="s">
        <v>353</v>
      </c>
      <c r="E418" t="s">
        <v>467</v>
      </c>
    </row>
    <row r="419" spans="2:5">
      <c r="B419" t="s">
        <v>1014</v>
      </c>
      <c r="C419">
        <v>531795</v>
      </c>
      <c r="D419" t="s">
        <v>1015</v>
      </c>
      <c r="E419" t="s">
        <v>1011</v>
      </c>
    </row>
    <row r="420" spans="2:5">
      <c r="B420" t="s">
        <v>1016</v>
      </c>
      <c r="C420">
        <v>500027</v>
      </c>
      <c r="D420" t="s">
        <v>1017</v>
      </c>
      <c r="E420" t="s">
        <v>497</v>
      </c>
    </row>
    <row r="421" spans="2:5">
      <c r="B421" t="s">
        <v>1018</v>
      </c>
      <c r="C421">
        <v>500028</v>
      </c>
      <c r="D421" t="s">
        <v>353</v>
      </c>
      <c r="E421" t="s">
        <v>751</v>
      </c>
    </row>
    <row r="422" spans="2:5">
      <c r="B422" t="s">
        <v>1019</v>
      </c>
      <c r="C422">
        <v>500028</v>
      </c>
      <c r="D422" t="s">
        <v>353</v>
      </c>
      <c r="E422" t="s">
        <v>751</v>
      </c>
    </row>
    <row r="423" spans="2:5">
      <c r="B423" t="s">
        <v>1020</v>
      </c>
      <c r="C423">
        <v>540611</v>
      </c>
      <c r="D423" t="s">
        <v>1021</v>
      </c>
      <c r="E423" t="s">
        <v>671</v>
      </c>
    </row>
    <row r="424" spans="2:5">
      <c r="B424" t="s">
        <v>1022</v>
      </c>
      <c r="C424">
        <v>532459</v>
      </c>
      <c r="D424" t="s">
        <v>353</v>
      </c>
      <c r="E424" t="s">
        <v>368</v>
      </c>
    </row>
    <row r="425" spans="2:5">
      <c r="B425" t="s">
        <v>1023</v>
      </c>
      <c r="C425" t="s">
        <v>353</v>
      </c>
      <c r="D425" t="s">
        <v>1024</v>
      </c>
      <c r="E425" t="s">
        <v>364</v>
      </c>
    </row>
    <row r="426" spans="2:5">
      <c r="B426" t="s">
        <v>1025</v>
      </c>
      <c r="C426">
        <v>532668</v>
      </c>
      <c r="D426" t="s">
        <v>1026</v>
      </c>
      <c r="E426" t="s">
        <v>446</v>
      </c>
    </row>
    <row r="427" spans="2:5">
      <c r="B427" t="s">
        <v>1027</v>
      </c>
      <c r="C427">
        <v>530233</v>
      </c>
      <c r="D427" t="s">
        <v>353</v>
      </c>
      <c r="E427" t="s">
        <v>391</v>
      </c>
    </row>
    <row r="428" spans="2:5">
      <c r="B428" t="s">
        <v>1028</v>
      </c>
      <c r="C428">
        <v>524804</v>
      </c>
      <c r="D428" t="s">
        <v>1029</v>
      </c>
      <c r="E428" t="s">
        <v>391</v>
      </c>
    </row>
    <row r="429" spans="2:5">
      <c r="B429" t="s">
        <v>1030</v>
      </c>
      <c r="C429">
        <v>531336</v>
      </c>
      <c r="D429" t="s">
        <v>353</v>
      </c>
      <c r="E429" t="s">
        <v>1031</v>
      </c>
    </row>
    <row r="430" spans="2:5">
      <c r="B430" t="s">
        <v>1032</v>
      </c>
      <c r="C430">
        <v>509009</v>
      </c>
      <c r="D430" t="s">
        <v>1033</v>
      </c>
      <c r="E430" t="s">
        <v>375</v>
      </c>
    </row>
    <row r="431" spans="2:5">
      <c r="B431" t="s">
        <v>1034</v>
      </c>
      <c r="C431">
        <v>522005</v>
      </c>
      <c r="D431" t="s">
        <v>353</v>
      </c>
      <c r="E431" t="s">
        <v>361</v>
      </c>
    </row>
    <row r="432" spans="2:5">
      <c r="B432" t="s">
        <v>1035</v>
      </c>
      <c r="C432">
        <v>539177</v>
      </c>
      <c r="D432" t="s">
        <v>353</v>
      </c>
      <c r="E432" t="s">
        <v>370</v>
      </c>
    </row>
    <row r="433" spans="2:5">
      <c r="B433" t="s">
        <v>1036</v>
      </c>
      <c r="C433">
        <v>531994</v>
      </c>
      <c r="D433" t="s">
        <v>353</v>
      </c>
      <c r="E433" t="s">
        <v>708</v>
      </c>
    </row>
    <row r="434" spans="2:5">
      <c r="B434" t="s">
        <v>1037</v>
      </c>
      <c r="C434">
        <v>531994</v>
      </c>
      <c r="D434" t="s">
        <v>353</v>
      </c>
      <c r="E434" t="s">
        <v>708</v>
      </c>
    </row>
    <row r="435" spans="2:5">
      <c r="B435" t="s">
        <v>1038</v>
      </c>
      <c r="C435">
        <v>532797</v>
      </c>
      <c r="D435" t="s">
        <v>1039</v>
      </c>
      <c r="E435" t="s">
        <v>708</v>
      </c>
    </row>
    <row r="436" spans="2:5">
      <c r="B436" t="s">
        <v>1040</v>
      </c>
      <c r="C436">
        <v>500029</v>
      </c>
      <c r="D436" t="s">
        <v>1041</v>
      </c>
      <c r="E436" t="s">
        <v>708</v>
      </c>
    </row>
    <row r="437" spans="2:5">
      <c r="B437" t="s">
        <v>1042</v>
      </c>
      <c r="C437">
        <v>500029</v>
      </c>
      <c r="D437" t="s">
        <v>1041</v>
      </c>
      <c r="E437" t="s">
        <v>708</v>
      </c>
    </row>
    <row r="438" spans="2:5">
      <c r="B438" t="s">
        <v>1043</v>
      </c>
      <c r="C438">
        <v>505036</v>
      </c>
      <c r="D438" t="s">
        <v>353</v>
      </c>
      <c r="E438" t="s">
        <v>708</v>
      </c>
    </row>
    <row r="439" spans="2:5">
      <c r="B439" t="s">
        <v>1044</v>
      </c>
      <c r="C439">
        <v>505010</v>
      </c>
      <c r="D439" t="s">
        <v>1045</v>
      </c>
      <c r="E439" t="s">
        <v>708</v>
      </c>
    </row>
    <row r="440" spans="2:5">
      <c r="B440" t="s">
        <v>1046</v>
      </c>
      <c r="C440">
        <v>520119</v>
      </c>
      <c r="D440" t="s">
        <v>1047</v>
      </c>
      <c r="E440" t="s">
        <v>708</v>
      </c>
    </row>
    <row r="441" spans="2:5">
      <c r="B441" t="s">
        <v>1048</v>
      </c>
      <c r="C441">
        <v>512277</v>
      </c>
      <c r="D441" t="s">
        <v>353</v>
      </c>
      <c r="E441" t="s">
        <v>674</v>
      </c>
    </row>
    <row r="442" spans="2:5">
      <c r="B442" t="s">
        <v>1049</v>
      </c>
      <c r="C442">
        <v>780004</v>
      </c>
      <c r="D442" t="s">
        <v>353</v>
      </c>
      <c r="E442" t="s">
        <v>444</v>
      </c>
    </row>
    <row r="443" spans="2:5">
      <c r="B443" t="s">
        <v>1050</v>
      </c>
      <c r="C443">
        <v>540649</v>
      </c>
      <c r="D443" t="s">
        <v>1051</v>
      </c>
      <c r="E443" t="s">
        <v>1052</v>
      </c>
    </row>
    <row r="444" spans="2:5">
      <c r="B444" t="s">
        <v>1053</v>
      </c>
      <c r="C444">
        <v>531310</v>
      </c>
      <c r="D444" t="s">
        <v>353</v>
      </c>
      <c r="E444" t="s">
        <v>336</v>
      </c>
    </row>
    <row r="445" spans="2:5">
      <c r="B445" t="s">
        <v>1054</v>
      </c>
      <c r="C445">
        <v>512149</v>
      </c>
      <c r="D445" t="s">
        <v>353</v>
      </c>
      <c r="E445" t="s">
        <v>446</v>
      </c>
    </row>
    <row r="446" spans="2:5">
      <c r="B446" t="s">
        <v>1055</v>
      </c>
      <c r="C446">
        <v>532406</v>
      </c>
      <c r="D446" t="s">
        <v>353</v>
      </c>
      <c r="E446" t="s">
        <v>499</v>
      </c>
    </row>
    <row r="447" spans="2:5">
      <c r="B447" t="s">
        <v>1056</v>
      </c>
      <c r="C447">
        <v>512573</v>
      </c>
      <c r="D447" t="s">
        <v>1057</v>
      </c>
      <c r="E447" t="s">
        <v>433</v>
      </c>
    </row>
    <row r="448" spans="2:5">
      <c r="B448" t="s">
        <v>1058</v>
      </c>
      <c r="C448">
        <v>540376</v>
      </c>
      <c r="D448" t="s">
        <v>1059</v>
      </c>
      <c r="E448" t="s">
        <v>522</v>
      </c>
    </row>
    <row r="449" spans="2:5">
      <c r="B449" t="s">
        <v>1060</v>
      </c>
      <c r="C449" t="s">
        <v>353</v>
      </c>
      <c r="D449" t="s">
        <v>1061</v>
      </c>
      <c r="E449" t="s">
        <v>364</v>
      </c>
    </row>
    <row r="450" spans="2:5">
      <c r="B450" t="s">
        <v>1062</v>
      </c>
      <c r="C450">
        <v>539288</v>
      </c>
      <c r="D450" t="s">
        <v>353</v>
      </c>
      <c r="E450" t="s">
        <v>513</v>
      </c>
    </row>
    <row r="451" spans="2:5">
      <c r="B451" t="s">
        <v>1063</v>
      </c>
      <c r="C451">
        <v>523896</v>
      </c>
      <c r="D451" t="s">
        <v>353</v>
      </c>
      <c r="E451" t="s">
        <v>375</v>
      </c>
    </row>
    <row r="452" spans="2:5">
      <c r="B452" t="s">
        <v>1064</v>
      </c>
      <c r="C452">
        <v>523896</v>
      </c>
      <c r="D452" t="s">
        <v>353</v>
      </c>
      <c r="E452" t="s">
        <v>375</v>
      </c>
    </row>
    <row r="453" spans="2:5">
      <c r="B453" t="s">
        <v>1065</v>
      </c>
      <c r="C453">
        <v>512109</v>
      </c>
      <c r="D453" t="s">
        <v>353</v>
      </c>
      <c r="E453" t="s">
        <v>375</v>
      </c>
    </row>
    <row r="454" spans="2:5">
      <c r="B454" t="s">
        <v>1066</v>
      </c>
      <c r="C454">
        <v>531541</v>
      </c>
      <c r="D454" t="s">
        <v>353</v>
      </c>
      <c r="E454" t="s">
        <v>401</v>
      </c>
    </row>
    <row r="455" spans="2:5">
      <c r="B455" t="s">
        <v>1067</v>
      </c>
      <c r="C455" t="s">
        <v>353</v>
      </c>
      <c r="D455" t="s">
        <v>1068</v>
      </c>
      <c r="E455" t="s">
        <v>364</v>
      </c>
    </row>
    <row r="456" spans="2:5">
      <c r="B456" t="s">
        <v>1069</v>
      </c>
      <c r="C456">
        <v>511589</v>
      </c>
      <c r="D456" t="s">
        <v>353</v>
      </c>
      <c r="E456" t="s">
        <v>370</v>
      </c>
    </row>
    <row r="457" spans="2:5">
      <c r="B457" t="s">
        <v>1070</v>
      </c>
      <c r="C457" t="s">
        <v>353</v>
      </c>
      <c r="D457" t="s">
        <v>1071</v>
      </c>
      <c r="E457" t="s">
        <v>364</v>
      </c>
    </row>
    <row r="458" spans="2:5">
      <c r="B458" t="s">
        <v>1072</v>
      </c>
      <c r="C458">
        <v>519105</v>
      </c>
      <c r="D458" t="s">
        <v>1073</v>
      </c>
      <c r="E458" t="s">
        <v>551</v>
      </c>
    </row>
    <row r="459" spans="2:5">
      <c r="B459" t="s">
        <v>1074</v>
      </c>
      <c r="C459">
        <v>504390</v>
      </c>
      <c r="D459" t="s">
        <v>353</v>
      </c>
      <c r="E459" t="s">
        <v>336</v>
      </c>
    </row>
    <row r="460" spans="2:5">
      <c r="B460" t="s">
        <v>1075</v>
      </c>
      <c r="C460">
        <v>513642</v>
      </c>
      <c r="D460" t="s">
        <v>353</v>
      </c>
      <c r="E460" t="s">
        <v>473</v>
      </c>
    </row>
    <row r="461" spans="2:5">
      <c r="B461" t="s">
        <v>1076</v>
      </c>
      <c r="C461">
        <v>532215</v>
      </c>
      <c r="D461" t="s">
        <v>1077</v>
      </c>
      <c r="E461" t="s">
        <v>671</v>
      </c>
    </row>
    <row r="462" spans="2:5">
      <c r="B462" t="s">
        <v>1078</v>
      </c>
      <c r="C462">
        <v>532395</v>
      </c>
      <c r="D462" t="s">
        <v>1079</v>
      </c>
      <c r="E462" t="s">
        <v>683</v>
      </c>
    </row>
    <row r="463" spans="2:5">
      <c r="B463" t="s">
        <v>1080</v>
      </c>
      <c r="C463">
        <v>542285</v>
      </c>
      <c r="D463" t="s">
        <v>1081</v>
      </c>
      <c r="E463" t="s">
        <v>368</v>
      </c>
    </row>
    <row r="464" spans="2:5">
      <c r="B464" t="s">
        <v>1082</v>
      </c>
      <c r="C464">
        <v>505506</v>
      </c>
      <c r="D464" t="s">
        <v>353</v>
      </c>
      <c r="E464" t="s">
        <v>446</v>
      </c>
    </row>
    <row r="465" spans="2:5">
      <c r="B465" t="s">
        <v>1083</v>
      </c>
      <c r="C465">
        <v>523850</v>
      </c>
      <c r="D465" t="s">
        <v>353</v>
      </c>
      <c r="E465" t="s">
        <v>361</v>
      </c>
    </row>
    <row r="466" spans="2:5">
      <c r="B466" t="s">
        <v>1084</v>
      </c>
      <c r="C466">
        <v>523168</v>
      </c>
      <c r="D466" t="s">
        <v>353</v>
      </c>
      <c r="E466" t="s">
        <v>567</v>
      </c>
    </row>
    <row r="467" spans="2:5">
      <c r="B467" t="s">
        <v>1085</v>
      </c>
      <c r="C467">
        <v>508933</v>
      </c>
      <c r="D467" t="s">
        <v>1086</v>
      </c>
      <c r="E467" t="s">
        <v>368</v>
      </c>
    </row>
    <row r="468" spans="2:5">
      <c r="B468" t="s">
        <v>1087</v>
      </c>
      <c r="C468">
        <v>512063</v>
      </c>
      <c r="D468" t="s">
        <v>353</v>
      </c>
      <c r="E468" t="s">
        <v>375</v>
      </c>
    </row>
    <row r="469" spans="2:5">
      <c r="B469" t="s">
        <v>1088</v>
      </c>
      <c r="C469">
        <v>536965</v>
      </c>
      <c r="D469" t="s">
        <v>353</v>
      </c>
      <c r="E469" t="s">
        <v>370</v>
      </c>
    </row>
    <row r="470" spans="2:5">
      <c r="B470" t="s">
        <v>1089</v>
      </c>
      <c r="C470">
        <v>508136</v>
      </c>
      <c r="D470" t="s">
        <v>353</v>
      </c>
      <c r="E470" t="s">
        <v>760</v>
      </c>
    </row>
    <row r="471" spans="2:5">
      <c r="B471" t="s">
        <v>1090</v>
      </c>
      <c r="C471">
        <v>532507</v>
      </c>
      <c r="D471" t="s">
        <v>1091</v>
      </c>
      <c r="E471" t="s">
        <v>1092</v>
      </c>
    </row>
    <row r="472" spans="2:5">
      <c r="B472" t="s">
        <v>1093</v>
      </c>
      <c r="C472">
        <v>537766</v>
      </c>
      <c r="D472" t="s">
        <v>353</v>
      </c>
      <c r="E472" t="s">
        <v>651</v>
      </c>
    </row>
    <row r="473" spans="2:5">
      <c r="B473" t="s">
        <v>1094</v>
      </c>
      <c r="C473">
        <v>532719</v>
      </c>
      <c r="D473" t="s">
        <v>1095</v>
      </c>
      <c r="E473" t="s">
        <v>439</v>
      </c>
    </row>
    <row r="474" spans="2:5">
      <c r="B474" t="s">
        <v>1096</v>
      </c>
      <c r="C474">
        <v>523019</v>
      </c>
      <c r="D474" t="s">
        <v>353</v>
      </c>
      <c r="E474" t="s">
        <v>336</v>
      </c>
    </row>
    <row r="475" spans="2:5">
      <c r="B475" t="s">
        <v>1097</v>
      </c>
      <c r="C475">
        <v>523186</v>
      </c>
      <c r="D475" t="s">
        <v>353</v>
      </c>
      <c r="E475" t="s">
        <v>347</v>
      </c>
    </row>
    <row r="476" spans="2:5">
      <c r="B476" t="s">
        <v>1098</v>
      </c>
      <c r="C476">
        <v>523186</v>
      </c>
      <c r="D476" t="s">
        <v>353</v>
      </c>
      <c r="E476" t="s">
        <v>347</v>
      </c>
    </row>
    <row r="477" spans="2:5">
      <c r="B477" t="s">
        <v>1099</v>
      </c>
      <c r="C477" t="s">
        <v>353</v>
      </c>
      <c r="D477" t="s">
        <v>1100</v>
      </c>
      <c r="E477" t="s">
        <v>364</v>
      </c>
    </row>
    <row r="478" spans="2:5">
      <c r="B478" t="s">
        <v>1101</v>
      </c>
      <c r="C478">
        <v>542206</v>
      </c>
      <c r="D478" t="s">
        <v>1102</v>
      </c>
      <c r="E478" t="s">
        <v>719</v>
      </c>
    </row>
    <row r="479" spans="2:5">
      <c r="B479" t="s">
        <v>1103</v>
      </c>
      <c r="C479">
        <v>531268</v>
      </c>
      <c r="D479" t="s">
        <v>353</v>
      </c>
      <c r="E479" t="s">
        <v>446</v>
      </c>
    </row>
    <row r="480" spans="2:5">
      <c r="B480" t="s">
        <v>1104</v>
      </c>
      <c r="C480">
        <v>532380</v>
      </c>
      <c r="D480" t="s">
        <v>353</v>
      </c>
      <c r="E480" t="s">
        <v>356</v>
      </c>
    </row>
    <row r="481" spans="2:5">
      <c r="B481" t="s">
        <v>1105</v>
      </c>
      <c r="C481">
        <v>524516</v>
      </c>
      <c r="D481" t="s">
        <v>353</v>
      </c>
      <c r="E481" t="s">
        <v>391</v>
      </c>
    </row>
    <row r="482" spans="2:5">
      <c r="B482" t="s">
        <v>1106</v>
      </c>
      <c r="C482">
        <v>532989</v>
      </c>
      <c r="D482" t="s">
        <v>1107</v>
      </c>
      <c r="E482" t="s">
        <v>391</v>
      </c>
    </row>
    <row r="483" spans="2:5">
      <c r="B483" t="s">
        <v>1108</v>
      </c>
      <c r="C483">
        <v>530197</v>
      </c>
      <c r="D483" t="s">
        <v>353</v>
      </c>
      <c r="E483" t="s">
        <v>513</v>
      </c>
    </row>
    <row r="484" spans="2:5">
      <c r="B484" t="s">
        <v>1109</v>
      </c>
      <c r="C484">
        <v>511724</v>
      </c>
      <c r="D484" t="s">
        <v>353</v>
      </c>
      <c r="E484" t="s">
        <v>370</v>
      </c>
    </row>
    <row r="485" spans="2:5">
      <c r="B485" t="s">
        <v>1110</v>
      </c>
      <c r="C485">
        <v>532977</v>
      </c>
      <c r="D485" t="s">
        <v>1111</v>
      </c>
      <c r="E485" t="s">
        <v>1011</v>
      </c>
    </row>
    <row r="486" spans="2:5">
      <c r="B486" t="s">
        <v>1112</v>
      </c>
      <c r="C486" t="s">
        <v>353</v>
      </c>
      <c r="D486" t="s">
        <v>1113</v>
      </c>
      <c r="E486" t="s">
        <v>535</v>
      </c>
    </row>
    <row r="487" spans="2:5">
      <c r="B487" t="s">
        <v>1114</v>
      </c>
      <c r="C487">
        <v>533229</v>
      </c>
      <c r="D487" t="s">
        <v>1115</v>
      </c>
      <c r="E487" t="s">
        <v>535</v>
      </c>
    </row>
    <row r="488" spans="2:5">
      <c r="B488" t="s">
        <v>1116</v>
      </c>
      <c r="C488">
        <v>500031</v>
      </c>
      <c r="D488" t="s">
        <v>1117</v>
      </c>
      <c r="E488" t="s">
        <v>1118</v>
      </c>
    </row>
    <row r="489" spans="2:5">
      <c r="B489" t="s">
        <v>1119</v>
      </c>
      <c r="C489">
        <v>500034</v>
      </c>
      <c r="D489" t="s">
        <v>1120</v>
      </c>
      <c r="E489" t="s">
        <v>370</v>
      </c>
    </row>
    <row r="490" spans="2:5">
      <c r="B490" t="s">
        <v>1121</v>
      </c>
      <c r="C490">
        <v>532978</v>
      </c>
      <c r="D490" t="s">
        <v>1122</v>
      </c>
      <c r="E490" t="s">
        <v>519</v>
      </c>
    </row>
    <row r="491" spans="2:5">
      <c r="B491" t="s">
        <v>1123</v>
      </c>
      <c r="C491">
        <v>512261</v>
      </c>
      <c r="D491" t="s">
        <v>353</v>
      </c>
      <c r="E491" t="s">
        <v>375</v>
      </c>
    </row>
    <row r="492" spans="2:5">
      <c r="B492" t="s">
        <v>1124</v>
      </c>
      <c r="C492">
        <v>539872</v>
      </c>
      <c r="D492" t="s">
        <v>353</v>
      </c>
      <c r="E492" t="s">
        <v>391</v>
      </c>
    </row>
    <row r="493" spans="2:5">
      <c r="B493" t="s">
        <v>1125</v>
      </c>
      <c r="C493">
        <v>500032</v>
      </c>
      <c r="D493" t="s">
        <v>1126</v>
      </c>
      <c r="E493" t="s">
        <v>1052</v>
      </c>
    </row>
    <row r="494" spans="2:5">
      <c r="B494" t="s">
        <v>1127</v>
      </c>
      <c r="C494">
        <v>500490</v>
      </c>
      <c r="D494" t="s">
        <v>1128</v>
      </c>
      <c r="E494" t="s">
        <v>519</v>
      </c>
    </row>
    <row r="495" spans="2:5">
      <c r="B495" t="s">
        <v>1129</v>
      </c>
      <c r="C495">
        <v>507944</v>
      </c>
      <c r="D495" t="s">
        <v>353</v>
      </c>
      <c r="E495" t="s">
        <v>361</v>
      </c>
    </row>
    <row r="496" spans="2:5">
      <c r="B496" t="s">
        <v>1130</v>
      </c>
      <c r="C496">
        <v>511139</v>
      </c>
      <c r="D496" t="s">
        <v>353</v>
      </c>
      <c r="E496" t="s">
        <v>774</v>
      </c>
    </row>
    <row r="497" spans="2:5">
      <c r="B497" t="s">
        <v>1131</v>
      </c>
      <c r="C497">
        <v>524824</v>
      </c>
      <c r="D497" t="s">
        <v>1132</v>
      </c>
      <c r="E497" t="s">
        <v>391</v>
      </c>
    </row>
    <row r="498" spans="2:5">
      <c r="B498" t="s">
        <v>1133</v>
      </c>
      <c r="C498">
        <v>530999</v>
      </c>
      <c r="D498" t="s">
        <v>1134</v>
      </c>
      <c r="E498" t="s">
        <v>401</v>
      </c>
    </row>
    <row r="499" spans="2:5">
      <c r="B499" t="s">
        <v>1135</v>
      </c>
      <c r="C499">
        <v>532382</v>
      </c>
      <c r="D499" t="s">
        <v>1136</v>
      </c>
      <c r="E499" t="s">
        <v>1092</v>
      </c>
    </row>
    <row r="500" spans="2:5">
      <c r="B500" t="s">
        <v>1137</v>
      </c>
      <c r="C500">
        <v>513142</v>
      </c>
      <c r="D500" t="s">
        <v>353</v>
      </c>
      <c r="E500" t="s">
        <v>385</v>
      </c>
    </row>
    <row r="501" spans="2:5">
      <c r="B501" t="s">
        <v>1138</v>
      </c>
      <c r="C501" t="s">
        <v>353</v>
      </c>
      <c r="D501" t="s">
        <v>1139</v>
      </c>
      <c r="E501" t="s">
        <v>1140</v>
      </c>
    </row>
    <row r="502" spans="2:5">
      <c r="B502" t="s">
        <v>1141</v>
      </c>
      <c r="C502">
        <v>539834</v>
      </c>
      <c r="D502" t="s">
        <v>353</v>
      </c>
      <c r="E502" t="s">
        <v>375</v>
      </c>
    </row>
    <row r="503" spans="2:5">
      <c r="B503" t="s">
        <v>1142</v>
      </c>
      <c r="C503">
        <v>502355</v>
      </c>
      <c r="D503" t="s">
        <v>1143</v>
      </c>
      <c r="E503" t="s">
        <v>833</v>
      </c>
    </row>
    <row r="504" spans="2:5">
      <c r="B504" t="s">
        <v>1144</v>
      </c>
      <c r="C504">
        <v>539251</v>
      </c>
      <c r="D504" t="s">
        <v>1145</v>
      </c>
      <c r="E504" t="s">
        <v>548</v>
      </c>
    </row>
    <row r="505" spans="2:5">
      <c r="B505" t="s">
        <v>1146</v>
      </c>
      <c r="C505">
        <v>500102</v>
      </c>
      <c r="D505" t="s">
        <v>1147</v>
      </c>
      <c r="E505" t="s">
        <v>347</v>
      </c>
    </row>
    <row r="506" spans="2:5">
      <c r="B506" t="s">
        <v>1148</v>
      </c>
      <c r="C506">
        <v>523319</v>
      </c>
      <c r="D506" t="s">
        <v>1149</v>
      </c>
      <c r="E506" t="s">
        <v>342</v>
      </c>
    </row>
    <row r="507" spans="2:5">
      <c r="B507" t="s">
        <v>1150</v>
      </c>
      <c r="C507">
        <v>532485</v>
      </c>
      <c r="D507" t="s">
        <v>353</v>
      </c>
      <c r="E507" t="s">
        <v>370</v>
      </c>
    </row>
    <row r="508" spans="2:5">
      <c r="B508" t="s">
        <v>1151</v>
      </c>
      <c r="C508">
        <v>500038</v>
      </c>
      <c r="D508" t="s">
        <v>1152</v>
      </c>
      <c r="E508" t="s">
        <v>1052</v>
      </c>
    </row>
    <row r="509" spans="2:5">
      <c r="B509" t="s">
        <v>1153</v>
      </c>
      <c r="C509">
        <v>520127</v>
      </c>
      <c r="D509" t="s">
        <v>353</v>
      </c>
      <c r="E509" t="s">
        <v>425</v>
      </c>
    </row>
    <row r="510" spans="2:5">
      <c r="B510" t="s">
        <v>1154</v>
      </c>
      <c r="C510">
        <v>519295</v>
      </c>
      <c r="D510" t="s">
        <v>353</v>
      </c>
      <c r="E510" t="s">
        <v>413</v>
      </c>
    </row>
    <row r="511" spans="2:5">
      <c r="B511" t="s">
        <v>1155</v>
      </c>
      <c r="C511">
        <v>531591</v>
      </c>
      <c r="D511" t="s">
        <v>353</v>
      </c>
      <c r="E511" t="s">
        <v>370</v>
      </c>
    </row>
    <row r="512" spans="2:5">
      <c r="B512" t="s">
        <v>1156</v>
      </c>
      <c r="C512">
        <v>526849</v>
      </c>
      <c r="D512" t="s">
        <v>1157</v>
      </c>
      <c r="E512" t="s">
        <v>467</v>
      </c>
    </row>
    <row r="513" spans="2:5">
      <c r="B513" t="s">
        <v>1158</v>
      </c>
      <c r="C513">
        <v>509053</v>
      </c>
      <c r="D513" t="s">
        <v>353</v>
      </c>
      <c r="E513" t="s">
        <v>774</v>
      </c>
    </row>
    <row r="514" spans="2:5">
      <c r="B514" t="s">
        <v>1159</v>
      </c>
      <c r="C514">
        <v>500039</v>
      </c>
      <c r="D514" t="s">
        <v>1160</v>
      </c>
      <c r="E514" t="s">
        <v>708</v>
      </c>
    </row>
    <row r="515" spans="2:5">
      <c r="B515" t="s">
        <v>1161</v>
      </c>
      <c r="C515">
        <v>541153</v>
      </c>
      <c r="D515" t="s">
        <v>1162</v>
      </c>
      <c r="E515" t="s">
        <v>671</v>
      </c>
    </row>
    <row r="516" spans="2:5">
      <c r="B516" t="s">
        <v>1163</v>
      </c>
      <c r="C516">
        <v>532946</v>
      </c>
      <c r="D516" t="s">
        <v>1164</v>
      </c>
      <c r="E516" t="s">
        <v>467</v>
      </c>
    </row>
    <row r="517" spans="2:5">
      <c r="B517" t="s">
        <v>1165</v>
      </c>
      <c r="C517">
        <v>539120</v>
      </c>
      <c r="D517" t="s">
        <v>353</v>
      </c>
      <c r="E517" t="s">
        <v>590</v>
      </c>
    </row>
    <row r="518" spans="2:5">
      <c r="B518" t="s">
        <v>1166</v>
      </c>
      <c r="C518">
        <v>532134</v>
      </c>
      <c r="D518" t="s">
        <v>1167</v>
      </c>
      <c r="E518" t="s">
        <v>671</v>
      </c>
    </row>
    <row r="519" spans="2:5">
      <c r="B519" t="s">
        <v>1168</v>
      </c>
      <c r="C519">
        <v>532149</v>
      </c>
      <c r="D519" t="s">
        <v>1169</v>
      </c>
      <c r="E519" t="s">
        <v>671</v>
      </c>
    </row>
    <row r="520" spans="2:5">
      <c r="B520" t="s">
        <v>1170</v>
      </c>
      <c r="C520">
        <v>532525</v>
      </c>
      <c r="D520" t="s">
        <v>1171</v>
      </c>
      <c r="E520" t="s">
        <v>671</v>
      </c>
    </row>
    <row r="521" spans="2:5">
      <c r="B521" t="s">
        <v>1172</v>
      </c>
      <c r="C521" t="s">
        <v>353</v>
      </c>
      <c r="D521" t="s">
        <v>1173</v>
      </c>
      <c r="E521" t="s">
        <v>364</v>
      </c>
    </row>
    <row r="522" spans="2:5">
      <c r="B522" t="s">
        <v>1174</v>
      </c>
      <c r="C522">
        <v>532674</v>
      </c>
      <c r="D522" t="s">
        <v>1175</v>
      </c>
      <c r="E522" t="s">
        <v>368</v>
      </c>
    </row>
    <row r="523" spans="2:5">
      <c r="B523" t="s">
        <v>1176</v>
      </c>
      <c r="C523">
        <v>500041</v>
      </c>
      <c r="D523" t="s">
        <v>1177</v>
      </c>
      <c r="E523" t="s">
        <v>1052</v>
      </c>
    </row>
    <row r="524" spans="2:5">
      <c r="B524" t="s">
        <v>1178</v>
      </c>
      <c r="C524" t="s">
        <v>353</v>
      </c>
      <c r="D524" t="s">
        <v>1179</v>
      </c>
      <c r="E524" t="s">
        <v>364</v>
      </c>
    </row>
    <row r="525" spans="2:5">
      <c r="B525" t="s">
        <v>1180</v>
      </c>
      <c r="C525">
        <v>538546</v>
      </c>
      <c r="D525" t="s">
        <v>353</v>
      </c>
      <c r="E525" t="s">
        <v>676</v>
      </c>
    </row>
    <row r="526" spans="2:5">
      <c r="B526" t="s">
        <v>1181</v>
      </c>
      <c r="C526">
        <v>519353</v>
      </c>
      <c r="D526" t="s">
        <v>353</v>
      </c>
      <c r="E526" t="s">
        <v>760</v>
      </c>
    </row>
    <row r="527" spans="2:5">
      <c r="B527" t="s">
        <v>1182</v>
      </c>
      <c r="C527">
        <v>503722</v>
      </c>
      <c r="D527" t="s">
        <v>1183</v>
      </c>
      <c r="E527" t="s">
        <v>368</v>
      </c>
    </row>
    <row r="528" spans="2:5">
      <c r="B528" t="s">
        <v>1184</v>
      </c>
      <c r="C528">
        <v>532916</v>
      </c>
      <c r="D528" t="s">
        <v>1185</v>
      </c>
      <c r="E528" t="s">
        <v>366</v>
      </c>
    </row>
    <row r="529" spans="2:5">
      <c r="B529" t="s">
        <v>1186</v>
      </c>
      <c r="C529">
        <v>513502</v>
      </c>
      <c r="D529" t="s">
        <v>353</v>
      </c>
      <c r="E529" t="s">
        <v>427</v>
      </c>
    </row>
    <row r="530" spans="2:5">
      <c r="B530" t="s">
        <v>1187</v>
      </c>
      <c r="C530">
        <v>532336</v>
      </c>
      <c r="D530" t="s">
        <v>353</v>
      </c>
      <c r="E530" t="s">
        <v>446</v>
      </c>
    </row>
    <row r="531" spans="2:5">
      <c r="B531" t="s">
        <v>1188</v>
      </c>
      <c r="C531">
        <v>532694</v>
      </c>
      <c r="D531" t="s">
        <v>1189</v>
      </c>
      <c r="E531" t="s">
        <v>774</v>
      </c>
    </row>
    <row r="532" spans="2:5">
      <c r="B532" t="s">
        <v>1190</v>
      </c>
      <c r="C532">
        <v>532694</v>
      </c>
      <c r="D532" t="s">
        <v>1189</v>
      </c>
      <c r="E532" t="s">
        <v>774</v>
      </c>
    </row>
    <row r="533" spans="2:5">
      <c r="B533" t="s">
        <v>1191</v>
      </c>
      <c r="C533">
        <v>524687</v>
      </c>
      <c r="D533" t="s">
        <v>353</v>
      </c>
      <c r="E533" t="s">
        <v>861</v>
      </c>
    </row>
    <row r="534" spans="2:5">
      <c r="B534" t="s">
        <v>1192</v>
      </c>
      <c r="C534">
        <v>524687</v>
      </c>
      <c r="D534" t="s">
        <v>353</v>
      </c>
      <c r="E534" t="s">
        <v>861</v>
      </c>
    </row>
    <row r="535" spans="2:5">
      <c r="B535" t="s">
        <v>1193</v>
      </c>
      <c r="C535">
        <v>500042</v>
      </c>
      <c r="D535" t="s">
        <v>1194</v>
      </c>
      <c r="E535" t="s">
        <v>513</v>
      </c>
    </row>
    <row r="536" spans="2:5">
      <c r="B536" t="s">
        <v>1195</v>
      </c>
      <c r="C536">
        <v>500042</v>
      </c>
      <c r="D536" t="s">
        <v>1194</v>
      </c>
      <c r="E536" t="s">
        <v>513</v>
      </c>
    </row>
    <row r="537" spans="2:5">
      <c r="B537" t="s">
        <v>1196</v>
      </c>
      <c r="C537">
        <v>500043</v>
      </c>
      <c r="D537" t="s">
        <v>1197</v>
      </c>
      <c r="E537" t="s">
        <v>779</v>
      </c>
    </row>
    <row r="538" spans="2:5">
      <c r="B538" t="s">
        <v>1198</v>
      </c>
      <c r="C538">
        <v>500043</v>
      </c>
      <c r="D538" t="s">
        <v>1199</v>
      </c>
      <c r="E538" t="s">
        <v>779</v>
      </c>
    </row>
    <row r="539" spans="2:5">
      <c r="B539" t="s">
        <v>1200</v>
      </c>
      <c r="C539">
        <v>522004</v>
      </c>
      <c r="D539" t="s">
        <v>353</v>
      </c>
      <c r="E539" t="s">
        <v>361</v>
      </c>
    </row>
    <row r="540" spans="2:5">
      <c r="B540" t="s">
        <v>1201</v>
      </c>
      <c r="C540">
        <v>506285</v>
      </c>
      <c r="D540" t="s">
        <v>1202</v>
      </c>
      <c r="E540" t="s">
        <v>497</v>
      </c>
    </row>
    <row r="541" spans="2:5">
      <c r="B541" t="s">
        <v>1203</v>
      </c>
      <c r="C541">
        <v>539946</v>
      </c>
      <c r="D541" t="s">
        <v>353</v>
      </c>
      <c r="E541" t="s">
        <v>370</v>
      </c>
    </row>
    <row r="542" spans="2:5">
      <c r="B542" t="s">
        <v>1204</v>
      </c>
      <c r="C542">
        <v>517246</v>
      </c>
      <c r="D542" t="s">
        <v>353</v>
      </c>
      <c r="E542" t="s">
        <v>895</v>
      </c>
    </row>
    <row r="543" spans="2:5">
      <c r="B543" t="s">
        <v>1205</v>
      </c>
      <c r="C543">
        <v>517246</v>
      </c>
      <c r="D543" t="s">
        <v>353</v>
      </c>
      <c r="E543" t="s">
        <v>895</v>
      </c>
    </row>
    <row r="544" spans="2:5">
      <c r="B544" t="s">
        <v>1206</v>
      </c>
      <c r="C544">
        <v>539621</v>
      </c>
      <c r="D544" t="s">
        <v>353</v>
      </c>
      <c r="E544" t="s">
        <v>370</v>
      </c>
    </row>
    <row r="545" spans="2:5">
      <c r="B545" t="s">
        <v>1207</v>
      </c>
      <c r="C545">
        <v>524332</v>
      </c>
      <c r="D545" t="s">
        <v>353</v>
      </c>
      <c r="E545" t="s">
        <v>602</v>
      </c>
    </row>
    <row r="546" spans="2:5">
      <c r="B546" t="s">
        <v>1208</v>
      </c>
      <c r="C546">
        <v>542057</v>
      </c>
      <c r="D546" t="s">
        <v>353</v>
      </c>
      <c r="E546" t="s">
        <v>751</v>
      </c>
    </row>
    <row r="547" spans="2:5">
      <c r="B547" t="s">
        <v>1209</v>
      </c>
      <c r="C547">
        <v>524828</v>
      </c>
      <c r="D547" t="s">
        <v>353</v>
      </c>
      <c r="E547" t="s">
        <v>391</v>
      </c>
    </row>
    <row r="548" spans="2:5">
      <c r="B548" t="s">
        <v>1210</v>
      </c>
      <c r="C548">
        <v>539447</v>
      </c>
      <c r="D548" t="s">
        <v>1211</v>
      </c>
      <c r="E548" t="s">
        <v>548</v>
      </c>
    </row>
    <row r="549" spans="2:5">
      <c r="B549" t="s">
        <v>1212</v>
      </c>
      <c r="C549">
        <v>533270</v>
      </c>
      <c r="D549" t="s">
        <v>1213</v>
      </c>
      <c r="E549" t="s">
        <v>676</v>
      </c>
    </row>
    <row r="550" spans="2:5">
      <c r="B550" t="s">
        <v>1214</v>
      </c>
      <c r="C550">
        <v>539546</v>
      </c>
      <c r="D550" t="s">
        <v>353</v>
      </c>
      <c r="E550" t="s">
        <v>375</v>
      </c>
    </row>
    <row r="551" spans="2:5">
      <c r="B551" t="s">
        <v>1215</v>
      </c>
      <c r="C551">
        <v>539018</v>
      </c>
      <c r="D551" t="s">
        <v>353</v>
      </c>
      <c r="E551" t="s">
        <v>385</v>
      </c>
    </row>
    <row r="552" spans="2:5">
      <c r="B552" t="s">
        <v>1216</v>
      </c>
      <c r="C552">
        <v>532645</v>
      </c>
      <c r="D552" t="s">
        <v>353</v>
      </c>
      <c r="E552" t="s">
        <v>375</v>
      </c>
    </row>
    <row r="553" spans="2:5">
      <c r="B553" t="s">
        <v>1217</v>
      </c>
      <c r="C553">
        <v>539399</v>
      </c>
      <c r="D553" t="s">
        <v>353</v>
      </c>
      <c r="E553" t="s">
        <v>368</v>
      </c>
    </row>
    <row r="554" spans="2:5">
      <c r="B554" t="s">
        <v>1218</v>
      </c>
      <c r="C554">
        <v>522650</v>
      </c>
      <c r="D554" t="s">
        <v>353</v>
      </c>
      <c r="E554" t="s">
        <v>538</v>
      </c>
    </row>
    <row r="555" spans="2:5">
      <c r="B555" t="s">
        <v>1219</v>
      </c>
      <c r="C555">
        <v>500048</v>
      </c>
      <c r="D555" t="s">
        <v>1220</v>
      </c>
      <c r="E555" t="s">
        <v>431</v>
      </c>
    </row>
    <row r="556" spans="2:5">
      <c r="B556" t="s">
        <v>1221</v>
      </c>
      <c r="C556">
        <v>541178</v>
      </c>
      <c r="D556" t="s">
        <v>353</v>
      </c>
      <c r="E556" t="s">
        <v>538</v>
      </c>
    </row>
    <row r="557" spans="2:5">
      <c r="B557" t="s">
        <v>1222</v>
      </c>
      <c r="C557">
        <v>509438</v>
      </c>
      <c r="D557" t="s">
        <v>353</v>
      </c>
      <c r="E557" t="s">
        <v>554</v>
      </c>
    </row>
    <row r="558" spans="2:5">
      <c r="B558" t="s">
        <v>1223</v>
      </c>
      <c r="C558">
        <v>533095</v>
      </c>
      <c r="D558" t="s">
        <v>353</v>
      </c>
      <c r="E558" t="s">
        <v>370</v>
      </c>
    </row>
    <row r="559" spans="2:5">
      <c r="B559" t="s">
        <v>1224</v>
      </c>
      <c r="C559">
        <v>512404</v>
      </c>
      <c r="D559" t="s">
        <v>353</v>
      </c>
      <c r="E559" t="s">
        <v>385</v>
      </c>
    </row>
    <row r="560" spans="2:5">
      <c r="B560" t="s">
        <v>1225</v>
      </c>
      <c r="C560">
        <v>532230</v>
      </c>
      <c r="D560" t="s">
        <v>353</v>
      </c>
      <c r="E560" t="s">
        <v>368</v>
      </c>
    </row>
    <row r="561" spans="2:5">
      <c r="B561" t="s">
        <v>1226</v>
      </c>
      <c r="C561">
        <v>512195</v>
      </c>
      <c r="D561" t="s">
        <v>353</v>
      </c>
      <c r="E561" t="s">
        <v>774</v>
      </c>
    </row>
    <row r="562" spans="2:5">
      <c r="B562" t="s">
        <v>1227</v>
      </c>
      <c r="C562">
        <v>509480</v>
      </c>
      <c r="D562" t="s">
        <v>1228</v>
      </c>
      <c r="E562" t="s">
        <v>630</v>
      </c>
    </row>
    <row r="563" spans="2:5">
      <c r="B563" t="s">
        <v>1229</v>
      </c>
      <c r="C563">
        <v>531340</v>
      </c>
      <c r="D563" t="s">
        <v>353</v>
      </c>
      <c r="E563" t="s">
        <v>336</v>
      </c>
    </row>
    <row r="564" spans="2:5">
      <c r="B564" t="s">
        <v>1230</v>
      </c>
      <c r="C564">
        <v>524606</v>
      </c>
      <c r="D564" t="s">
        <v>353</v>
      </c>
      <c r="E564" t="s">
        <v>391</v>
      </c>
    </row>
    <row r="565" spans="2:5">
      <c r="B565" t="s">
        <v>1231</v>
      </c>
      <c r="C565">
        <v>531582</v>
      </c>
      <c r="D565" t="s">
        <v>353</v>
      </c>
      <c r="E565" t="s">
        <v>370</v>
      </c>
    </row>
    <row r="566" spans="2:5">
      <c r="B566" t="s">
        <v>1232</v>
      </c>
      <c r="C566">
        <v>508664</v>
      </c>
      <c r="D566" t="s">
        <v>353</v>
      </c>
      <c r="E566" t="s">
        <v>554</v>
      </c>
    </row>
    <row r="567" spans="2:5">
      <c r="B567" t="s">
        <v>1233</v>
      </c>
      <c r="C567" t="s">
        <v>353</v>
      </c>
      <c r="D567" t="s">
        <v>1234</v>
      </c>
      <c r="E567" t="s">
        <v>364</v>
      </c>
    </row>
    <row r="568" spans="2:5">
      <c r="B568" t="s">
        <v>1235</v>
      </c>
      <c r="C568">
        <v>512477</v>
      </c>
      <c r="D568" t="s">
        <v>353</v>
      </c>
      <c r="E568" t="s">
        <v>368</v>
      </c>
    </row>
    <row r="569" spans="2:5">
      <c r="B569" t="s">
        <v>1236</v>
      </c>
      <c r="C569">
        <v>512477</v>
      </c>
      <c r="D569" t="s">
        <v>353</v>
      </c>
      <c r="E569" t="s">
        <v>368</v>
      </c>
    </row>
    <row r="570" spans="2:5">
      <c r="B570" t="s">
        <v>1237</v>
      </c>
      <c r="C570">
        <v>533303</v>
      </c>
      <c r="D570" t="s">
        <v>1238</v>
      </c>
      <c r="E570" t="s">
        <v>519</v>
      </c>
    </row>
    <row r="571" spans="2:5">
      <c r="B571" t="s">
        <v>1239</v>
      </c>
      <c r="C571">
        <v>532430</v>
      </c>
      <c r="D571" t="s">
        <v>1240</v>
      </c>
      <c r="E571" t="s">
        <v>492</v>
      </c>
    </row>
    <row r="572" spans="2:5">
      <c r="B572" t="s">
        <v>1241</v>
      </c>
      <c r="C572">
        <v>539662</v>
      </c>
      <c r="D572" t="s">
        <v>353</v>
      </c>
      <c r="E572" t="s">
        <v>370</v>
      </c>
    </row>
    <row r="573" spans="2:5">
      <c r="B573" t="s">
        <v>1242</v>
      </c>
      <c r="C573">
        <v>511664</v>
      </c>
      <c r="D573" t="s">
        <v>353</v>
      </c>
      <c r="E573" t="s">
        <v>356</v>
      </c>
    </row>
    <row r="574" spans="2:5">
      <c r="B574" t="s">
        <v>1243</v>
      </c>
      <c r="C574">
        <v>532930</v>
      </c>
      <c r="D574" t="s">
        <v>1244</v>
      </c>
      <c r="E574" t="s">
        <v>396</v>
      </c>
    </row>
    <row r="575" spans="2:5">
      <c r="B575" t="s">
        <v>1245</v>
      </c>
      <c r="C575">
        <v>530803</v>
      </c>
      <c r="D575" t="s">
        <v>1246</v>
      </c>
      <c r="E575" t="s">
        <v>401</v>
      </c>
    </row>
    <row r="576" spans="2:5">
      <c r="B576" t="s">
        <v>1247</v>
      </c>
      <c r="C576">
        <v>531719</v>
      </c>
      <c r="D576" t="s">
        <v>353</v>
      </c>
      <c r="E576" t="s">
        <v>497</v>
      </c>
    </row>
    <row r="577" spans="2:5">
      <c r="B577" t="s">
        <v>1248</v>
      </c>
      <c r="C577">
        <v>504646</v>
      </c>
      <c r="D577" t="s">
        <v>353</v>
      </c>
      <c r="E577" t="s">
        <v>708</v>
      </c>
    </row>
    <row r="578" spans="2:5">
      <c r="B578" t="s">
        <v>1249</v>
      </c>
      <c r="C578">
        <v>509449</v>
      </c>
      <c r="D578" t="s">
        <v>353</v>
      </c>
      <c r="E578" t="s">
        <v>401</v>
      </c>
    </row>
    <row r="579" spans="2:5">
      <c r="B579" t="s">
        <v>1250</v>
      </c>
      <c r="C579">
        <v>512296</v>
      </c>
      <c r="D579" t="s">
        <v>1251</v>
      </c>
      <c r="E579" t="s">
        <v>427</v>
      </c>
    </row>
    <row r="580" spans="2:5">
      <c r="B580" t="s">
        <v>1252</v>
      </c>
      <c r="C580">
        <v>512296</v>
      </c>
      <c r="D580" t="s">
        <v>1251</v>
      </c>
      <c r="E580" t="s">
        <v>427</v>
      </c>
    </row>
    <row r="581" spans="2:5">
      <c r="B581" t="s">
        <v>1253</v>
      </c>
      <c r="C581">
        <v>540621</v>
      </c>
      <c r="D581" t="s">
        <v>1254</v>
      </c>
      <c r="E581" t="s">
        <v>439</v>
      </c>
    </row>
    <row r="582" spans="2:5">
      <c r="B582" t="s">
        <v>1255</v>
      </c>
      <c r="C582">
        <v>540545</v>
      </c>
      <c r="D582" t="s">
        <v>353</v>
      </c>
      <c r="E582" t="s">
        <v>467</v>
      </c>
    </row>
    <row r="583" spans="2:5">
      <c r="B583" t="s">
        <v>1256</v>
      </c>
      <c r="C583">
        <v>512608</v>
      </c>
      <c r="D583" t="s">
        <v>1257</v>
      </c>
      <c r="E583" t="s">
        <v>467</v>
      </c>
    </row>
    <row r="584" spans="2:5">
      <c r="B584" t="s">
        <v>1258</v>
      </c>
      <c r="C584">
        <v>538576</v>
      </c>
      <c r="D584" t="s">
        <v>353</v>
      </c>
      <c r="E584" t="s">
        <v>439</v>
      </c>
    </row>
    <row r="585" spans="2:5">
      <c r="B585" t="s">
        <v>1259</v>
      </c>
      <c r="C585">
        <v>500052</v>
      </c>
      <c r="D585" t="s">
        <v>1260</v>
      </c>
      <c r="E585" t="s">
        <v>513</v>
      </c>
    </row>
    <row r="586" spans="2:5">
      <c r="B586" t="s">
        <v>1261</v>
      </c>
      <c r="C586">
        <v>531862</v>
      </c>
      <c r="D586" t="s">
        <v>353</v>
      </c>
      <c r="E586" t="s">
        <v>861</v>
      </c>
    </row>
    <row r="587" spans="2:5">
      <c r="B587" t="s">
        <v>1262</v>
      </c>
      <c r="C587">
        <v>511501</v>
      </c>
      <c r="D587" t="s">
        <v>353</v>
      </c>
      <c r="E587" t="s">
        <v>336</v>
      </c>
    </row>
    <row r="588" spans="2:5">
      <c r="B588" t="s">
        <v>1263</v>
      </c>
      <c r="C588">
        <v>503960</v>
      </c>
      <c r="D588" t="s">
        <v>1264</v>
      </c>
      <c r="E588" t="s">
        <v>651</v>
      </c>
    </row>
    <row r="589" spans="2:5">
      <c r="B589" t="s">
        <v>1265</v>
      </c>
      <c r="C589">
        <v>541143</v>
      </c>
      <c r="D589" t="s">
        <v>1266</v>
      </c>
      <c r="E589" t="s">
        <v>826</v>
      </c>
    </row>
    <row r="590" spans="2:5">
      <c r="B590" t="s">
        <v>1267</v>
      </c>
      <c r="C590">
        <v>500049</v>
      </c>
      <c r="D590" t="s">
        <v>1268</v>
      </c>
      <c r="E590" t="s">
        <v>826</v>
      </c>
    </row>
    <row r="591" spans="2:5">
      <c r="B591" t="s">
        <v>1269</v>
      </c>
      <c r="C591">
        <v>533228</v>
      </c>
      <c r="D591" t="s">
        <v>1270</v>
      </c>
      <c r="E591" t="s">
        <v>370</v>
      </c>
    </row>
    <row r="592" spans="2:5">
      <c r="B592" t="s">
        <v>1271</v>
      </c>
      <c r="C592">
        <v>500493</v>
      </c>
      <c r="D592" t="s">
        <v>1272</v>
      </c>
      <c r="E592" t="s">
        <v>1273</v>
      </c>
    </row>
    <row r="593" spans="2:5">
      <c r="B593" t="s">
        <v>1274</v>
      </c>
      <c r="C593">
        <v>505688</v>
      </c>
      <c r="D593" t="s">
        <v>1275</v>
      </c>
      <c r="E593" t="s">
        <v>708</v>
      </c>
    </row>
    <row r="594" spans="2:5">
      <c r="B594" t="s">
        <v>1276</v>
      </c>
      <c r="C594">
        <v>500103</v>
      </c>
      <c r="D594" t="s">
        <v>1277</v>
      </c>
      <c r="E594" t="s">
        <v>396</v>
      </c>
    </row>
    <row r="595" spans="2:5">
      <c r="B595" t="s">
        <v>1278</v>
      </c>
      <c r="C595">
        <v>524663</v>
      </c>
      <c r="D595" t="s">
        <v>353</v>
      </c>
      <c r="E595" t="s">
        <v>391</v>
      </c>
    </row>
    <row r="596" spans="2:5">
      <c r="B596" t="s">
        <v>1279</v>
      </c>
      <c r="C596">
        <v>541096</v>
      </c>
      <c r="D596" t="s">
        <v>353</v>
      </c>
      <c r="E596" t="s">
        <v>391</v>
      </c>
    </row>
    <row r="597" spans="2:5">
      <c r="B597" t="s">
        <v>1280</v>
      </c>
      <c r="C597">
        <v>500547</v>
      </c>
      <c r="D597" t="s">
        <v>1281</v>
      </c>
      <c r="E597" t="s">
        <v>1282</v>
      </c>
    </row>
    <row r="598" spans="2:5">
      <c r="B598" t="s">
        <v>1283</v>
      </c>
      <c r="C598">
        <v>590021</v>
      </c>
      <c r="D598" t="s">
        <v>1284</v>
      </c>
      <c r="E598" t="s">
        <v>497</v>
      </c>
    </row>
    <row r="599" spans="2:5">
      <c r="B599" t="s">
        <v>1285</v>
      </c>
      <c r="C599">
        <v>540700</v>
      </c>
      <c r="D599" t="s">
        <v>1286</v>
      </c>
      <c r="E599" t="s">
        <v>948</v>
      </c>
    </row>
    <row r="600" spans="2:5">
      <c r="B600" t="s">
        <v>1287</v>
      </c>
      <c r="C600">
        <v>523229</v>
      </c>
      <c r="D600" t="s">
        <v>353</v>
      </c>
      <c r="E600" t="s">
        <v>708</v>
      </c>
    </row>
    <row r="601" spans="2:5">
      <c r="B601" t="s">
        <v>1288</v>
      </c>
      <c r="C601">
        <v>531029</v>
      </c>
      <c r="D601" t="s">
        <v>353</v>
      </c>
      <c r="E601" t="s">
        <v>375</v>
      </c>
    </row>
    <row r="602" spans="2:5">
      <c r="B602" t="s">
        <v>1289</v>
      </c>
      <c r="C602">
        <v>539799</v>
      </c>
      <c r="D602" t="s">
        <v>1290</v>
      </c>
      <c r="E602" t="s">
        <v>676</v>
      </c>
    </row>
    <row r="603" spans="2:5">
      <c r="B603" t="s">
        <v>1291</v>
      </c>
      <c r="C603">
        <v>532609</v>
      </c>
      <c r="D603" t="s">
        <v>1292</v>
      </c>
      <c r="E603" t="s">
        <v>431</v>
      </c>
    </row>
    <row r="604" spans="2:5">
      <c r="B604" t="s">
        <v>1293</v>
      </c>
      <c r="C604">
        <v>533499</v>
      </c>
      <c r="D604" t="s">
        <v>1294</v>
      </c>
      <c r="E604" t="s">
        <v>339</v>
      </c>
    </row>
    <row r="605" spans="2:5">
      <c r="B605" t="s">
        <v>1295</v>
      </c>
      <c r="C605">
        <v>532454</v>
      </c>
      <c r="D605" t="s">
        <v>1296</v>
      </c>
      <c r="E605" t="s">
        <v>1297</v>
      </c>
    </row>
    <row r="606" spans="2:5">
      <c r="B606" t="s">
        <v>1298</v>
      </c>
      <c r="C606">
        <v>534816</v>
      </c>
      <c r="D606" t="s">
        <v>1299</v>
      </c>
      <c r="E606" t="s">
        <v>1300</v>
      </c>
    </row>
    <row r="607" spans="2:5">
      <c r="B607" t="s">
        <v>1301</v>
      </c>
      <c r="C607">
        <v>526666</v>
      </c>
      <c r="D607" t="s">
        <v>1302</v>
      </c>
      <c r="E607" t="s">
        <v>467</v>
      </c>
    </row>
    <row r="608" spans="2:5">
      <c r="B608" t="s">
        <v>1303</v>
      </c>
      <c r="C608">
        <v>524534</v>
      </c>
      <c r="D608" t="s">
        <v>353</v>
      </c>
      <c r="E608" t="s">
        <v>497</v>
      </c>
    </row>
    <row r="609" spans="2:5">
      <c r="B609" t="s">
        <v>1304</v>
      </c>
      <c r="C609">
        <v>540956</v>
      </c>
      <c r="D609" t="s">
        <v>353</v>
      </c>
      <c r="E609" t="s">
        <v>354</v>
      </c>
    </row>
    <row r="610" spans="2:5">
      <c r="B610" t="s">
        <v>1305</v>
      </c>
      <c r="C610">
        <v>540956</v>
      </c>
      <c r="D610" t="s">
        <v>353</v>
      </c>
      <c r="E610" t="s">
        <v>354</v>
      </c>
    </row>
    <row r="611" spans="2:5">
      <c r="B611" t="s">
        <v>1306</v>
      </c>
      <c r="C611">
        <v>514272</v>
      </c>
      <c r="D611" t="s">
        <v>353</v>
      </c>
      <c r="E611" t="s">
        <v>368</v>
      </c>
    </row>
    <row r="612" spans="2:5">
      <c r="B612" t="s">
        <v>1307</v>
      </c>
      <c r="C612">
        <v>533108</v>
      </c>
      <c r="D612" t="s">
        <v>353</v>
      </c>
      <c r="E612" t="s">
        <v>368</v>
      </c>
    </row>
    <row r="613" spans="2:5">
      <c r="B613" t="s">
        <v>1308</v>
      </c>
      <c r="C613">
        <v>506027</v>
      </c>
      <c r="D613" t="s">
        <v>353</v>
      </c>
      <c r="E613" t="s">
        <v>658</v>
      </c>
    </row>
    <row r="614" spans="2:5">
      <c r="B614" t="s">
        <v>1309</v>
      </c>
      <c r="C614">
        <v>500055</v>
      </c>
      <c r="D614" t="s">
        <v>1310</v>
      </c>
      <c r="E614" t="s">
        <v>385</v>
      </c>
    </row>
    <row r="615" spans="2:5">
      <c r="B615" t="s">
        <v>1311</v>
      </c>
      <c r="C615">
        <v>540061</v>
      </c>
      <c r="D615" t="s">
        <v>1312</v>
      </c>
      <c r="E615" t="s">
        <v>366</v>
      </c>
    </row>
    <row r="616" spans="2:5">
      <c r="B616" t="s">
        <v>1313</v>
      </c>
      <c r="C616">
        <v>500058</v>
      </c>
      <c r="D616" t="s">
        <v>353</v>
      </c>
      <c r="E616" t="s">
        <v>385</v>
      </c>
    </row>
    <row r="617" spans="2:5">
      <c r="B617" t="s">
        <v>1314</v>
      </c>
      <c r="C617">
        <v>524723</v>
      </c>
      <c r="D617" t="s">
        <v>353</v>
      </c>
      <c r="E617" t="s">
        <v>375</v>
      </c>
    </row>
    <row r="618" spans="2:5">
      <c r="B618" t="s">
        <v>1315</v>
      </c>
      <c r="C618">
        <v>533321</v>
      </c>
      <c r="D618" t="s">
        <v>1316</v>
      </c>
      <c r="E618" t="s">
        <v>651</v>
      </c>
    </row>
    <row r="619" spans="2:5">
      <c r="B619" t="s">
        <v>1317</v>
      </c>
      <c r="C619">
        <v>526853</v>
      </c>
      <c r="D619" t="s">
        <v>353</v>
      </c>
      <c r="E619" t="s">
        <v>1318</v>
      </c>
    </row>
    <row r="620" spans="2:5">
      <c r="B620" t="s">
        <v>1319</v>
      </c>
      <c r="C620">
        <v>505681</v>
      </c>
      <c r="D620" t="s">
        <v>353</v>
      </c>
      <c r="E620" t="s">
        <v>708</v>
      </c>
    </row>
    <row r="621" spans="2:5">
      <c r="B621" t="s">
        <v>1320</v>
      </c>
      <c r="C621">
        <v>500059</v>
      </c>
      <c r="D621" t="s">
        <v>1321</v>
      </c>
      <c r="E621" t="s">
        <v>519</v>
      </c>
    </row>
    <row r="622" spans="2:5">
      <c r="B622" t="s">
        <v>1322</v>
      </c>
      <c r="C622">
        <v>523054</v>
      </c>
      <c r="D622" t="s">
        <v>353</v>
      </c>
      <c r="E622" t="s">
        <v>368</v>
      </c>
    </row>
    <row r="623" spans="2:5">
      <c r="B623" t="s">
        <v>1323</v>
      </c>
      <c r="C623">
        <v>540148</v>
      </c>
      <c r="D623" t="s">
        <v>353</v>
      </c>
      <c r="E623" t="s">
        <v>467</v>
      </c>
    </row>
    <row r="624" spans="2:5">
      <c r="B624" t="s">
        <v>1324</v>
      </c>
      <c r="C624">
        <v>514215</v>
      </c>
      <c r="D624" t="s">
        <v>353</v>
      </c>
      <c r="E624" t="s">
        <v>368</v>
      </c>
    </row>
    <row r="625" spans="2:5">
      <c r="B625" t="s">
        <v>1325</v>
      </c>
      <c r="C625">
        <v>535620</v>
      </c>
      <c r="D625" t="s">
        <v>353</v>
      </c>
      <c r="E625" t="s">
        <v>375</v>
      </c>
    </row>
    <row r="626" spans="2:5">
      <c r="B626" t="s">
        <v>1326</v>
      </c>
      <c r="C626">
        <v>534535</v>
      </c>
      <c r="D626" t="s">
        <v>353</v>
      </c>
      <c r="E626" t="s">
        <v>347</v>
      </c>
    </row>
    <row r="627" spans="2:5">
      <c r="B627" t="s">
        <v>1327</v>
      </c>
      <c r="C627">
        <v>532523</v>
      </c>
      <c r="D627" t="s">
        <v>1328</v>
      </c>
      <c r="E627" t="s">
        <v>691</v>
      </c>
    </row>
    <row r="628" spans="2:5">
      <c r="B628" t="s">
        <v>1329</v>
      </c>
      <c r="C628">
        <v>524396</v>
      </c>
      <c r="D628" t="s">
        <v>1330</v>
      </c>
      <c r="E628" t="s">
        <v>391</v>
      </c>
    </row>
    <row r="629" spans="2:5">
      <c r="B629" t="s">
        <v>1331</v>
      </c>
      <c r="C629">
        <v>532330</v>
      </c>
      <c r="D629" t="s">
        <v>353</v>
      </c>
      <c r="E629" t="s">
        <v>473</v>
      </c>
    </row>
    <row r="630" spans="2:5">
      <c r="B630" t="s">
        <v>1332</v>
      </c>
      <c r="C630">
        <v>538364</v>
      </c>
      <c r="D630" t="s">
        <v>353</v>
      </c>
      <c r="E630" t="s">
        <v>368</v>
      </c>
    </row>
    <row r="631" spans="2:5">
      <c r="B631" t="s">
        <v>1333</v>
      </c>
      <c r="C631">
        <v>500060</v>
      </c>
      <c r="D631" t="s">
        <v>1334</v>
      </c>
      <c r="E631" t="s">
        <v>651</v>
      </c>
    </row>
    <row r="632" spans="2:5">
      <c r="B632" t="s">
        <v>1335</v>
      </c>
      <c r="C632">
        <v>500335</v>
      </c>
      <c r="D632" t="s">
        <v>1336</v>
      </c>
      <c r="E632" t="s">
        <v>366</v>
      </c>
    </row>
    <row r="633" spans="2:5">
      <c r="B633" t="s">
        <v>1337</v>
      </c>
      <c r="C633">
        <v>533006</v>
      </c>
      <c r="D633" t="s">
        <v>353</v>
      </c>
      <c r="E633" t="s">
        <v>368</v>
      </c>
    </row>
    <row r="634" spans="2:5">
      <c r="B634" t="s">
        <v>1338</v>
      </c>
      <c r="C634">
        <v>533006</v>
      </c>
      <c r="D634" t="s">
        <v>353</v>
      </c>
      <c r="E634" t="s">
        <v>368</v>
      </c>
    </row>
    <row r="635" spans="2:5">
      <c r="B635" t="s">
        <v>1339</v>
      </c>
      <c r="C635">
        <v>522105</v>
      </c>
      <c r="D635" t="s">
        <v>353</v>
      </c>
      <c r="E635" t="s">
        <v>361</v>
      </c>
    </row>
    <row r="636" spans="2:5">
      <c r="B636" t="s">
        <v>1340</v>
      </c>
      <c r="C636">
        <v>533408</v>
      </c>
      <c r="D636" t="s">
        <v>1341</v>
      </c>
      <c r="E636" t="s">
        <v>336</v>
      </c>
    </row>
    <row r="637" spans="2:5">
      <c r="B637" t="s">
        <v>1342</v>
      </c>
      <c r="C637" t="s">
        <v>353</v>
      </c>
      <c r="D637" t="s">
        <v>1343</v>
      </c>
      <c r="E637" t="s">
        <v>339</v>
      </c>
    </row>
    <row r="638" spans="2:5">
      <c r="B638" t="s">
        <v>1344</v>
      </c>
      <c r="C638">
        <v>539043</v>
      </c>
      <c r="D638" t="s">
        <v>1345</v>
      </c>
      <c r="E638" t="s">
        <v>548</v>
      </c>
    </row>
    <row r="639" spans="2:5">
      <c r="B639" t="s">
        <v>1346</v>
      </c>
      <c r="C639">
        <v>514183</v>
      </c>
      <c r="D639" t="s">
        <v>353</v>
      </c>
      <c r="E639" t="s">
        <v>513</v>
      </c>
    </row>
    <row r="640" spans="2:5">
      <c r="B640" t="s">
        <v>1347</v>
      </c>
      <c r="C640">
        <v>532290</v>
      </c>
      <c r="D640" t="s">
        <v>1348</v>
      </c>
      <c r="E640" t="s">
        <v>336</v>
      </c>
    </row>
    <row r="641" spans="2:5">
      <c r="B641" t="s">
        <v>1349</v>
      </c>
      <c r="C641">
        <v>506197</v>
      </c>
      <c r="D641" t="s">
        <v>1350</v>
      </c>
      <c r="E641" t="s">
        <v>391</v>
      </c>
    </row>
    <row r="642" spans="2:5">
      <c r="B642" t="s">
        <v>1351</v>
      </c>
      <c r="C642">
        <v>526225</v>
      </c>
      <c r="D642" t="s">
        <v>353</v>
      </c>
      <c r="E642" t="s">
        <v>473</v>
      </c>
    </row>
    <row r="643" spans="2:5">
      <c r="B643" t="s">
        <v>1352</v>
      </c>
      <c r="C643">
        <v>513422</v>
      </c>
      <c r="D643" t="s">
        <v>353</v>
      </c>
      <c r="E643" t="s">
        <v>385</v>
      </c>
    </row>
    <row r="644" spans="2:5">
      <c r="B644" t="s">
        <v>1353</v>
      </c>
      <c r="C644">
        <v>531175</v>
      </c>
      <c r="D644" t="s">
        <v>353</v>
      </c>
      <c r="E644" t="s">
        <v>446</v>
      </c>
    </row>
    <row r="645" spans="2:5">
      <c r="B645" t="s">
        <v>1354</v>
      </c>
      <c r="C645">
        <v>540073</v>
      </c>
      <c r="D645" t="s">
        <v>1355</v>
      </c>
      <c r="E645" t="s">
        <v>1356</v>
      </c>
    </row>
    <row r="646" spans="2:5">
      <c r="B646" t="s">
        <v>1357</v>
      </c>
      <c r="C646">
        <v>502761</v>
      </c>
      <c r="D646" t="s">
        <v>353</v>
      </c>
      <c r="E646" t="s">
        <v>368</v>
      </c>
    </row>
    <row r="647" spans="2:5">
      <c r="B647" t="s">
        <v>1358</v>
      </c>
      <c r="C647" t="s">
        <v>353</v>
      </c>
      <c r="D647" t="s">
        <v>1359</v>
      </c>
      <c r="E647" t="s">
        <v>444</v>
      </c>
    </row>
    <row r="648" spans="2:5">
      <c r="B648" t="s">
        <v>1360</v>
      </c>
      <c r="C648">
        <v>502761</v>
      </c>
      <c r="D648" t="s">
        <v>353</v>
      </c>
      <c r="E648" t="s">
        <v>368</v>
      </c>
    </row>
    <row r="649" spans="2:5">
      <c r="B649" t="s">
        <v>1361</v>
      </c>
      <c r="C649">
        <v>506981</v>
      </c>
      <c r="D649" t="s">
        <v>353</v>
      </c>
      <c r="E649" t="s">
        <v>368</v>
      </c>
    </row>
    <row r="650" spans="2:5">
      <c r="B650" t="s">
        <v>1362</v>
      </c>
      <c r="C650">
        <v>508939</v>
      </c>
      <c r="D650" t="s">
        <v>353</v>
      </c>
      <c r="E650" t="s">
        <v>370</v>
      </c>
    </row>
    <row r="651" spans="2:5">
      <c r="B651" t="s">
        <v>1363</v>
      </c>
      <c r="C651">
        <v>539607</v>
      </c>
      <c r="D651" t="s">
        <v>353</v>
      </c>
      <c r="E651" t="s">
        <v>446</v>
      </c>
    </row>
    <row r="652" spans="2:5">
      <c r="B652" t="s">
        <v>1364</v>
      </c>
      <c r="C652">
        <v>531495</v>
      </c>
      <c r="D652" t="s">
        <v>1365</v>
      </c>
      <c r="E652" t="s">
        <v>554</v>
      </c>
    </row>
    <row r="653" spans="2:5">
      <c r="B653" t="s">
        <v>1366</v>
      </c>
      <c r="C653">
        <v>526612</v>
      </c>
      <c r="D653" t="s">
        <v>1367</v>
      </c>
      <c r="E653" t="s">
        <v>674</v>
      </c>
    </row>
    <row r="654" spans="2:5">
      <c r="B654" t="s">
        <v>1368</v>
      </c>
      <c r="C654">
        <v>514440</v>
      </c>
      <c r="D654" t="s">
        <v>353</v>
      </c>
      <c r="E654" t="s">
        <v>401</v>
      </c>
    </row>
    <row r="655" spans="2:5">
      <c r="B655" t="s">
        <v>1369</v>
      </c>
      <c r="C655">
        <v>500067</v>
      </c>
      <c r="D655" t="s">
        <v>1370</v>
      </c>
      <c r="E655" t="s">
        <v>722</v>
      </c>
    </row>
    <row r="656" spans="2:5">
      <c r="B656" t="s">
        <v>1371</v>
      </c>
      <c r="C656">
        <v>539637</v>
      </c>
      <c r="D656" t="s">
        <v>353</v>
      </c>
      <c r="E656" t="s">
        <v>336</v>
      </c>
    </row>
    <row r="657" spans="2:5">
      <c r="B657" t="s">
        <v>1372</v>
      </c>
      <c r="C657">
        <v>531713</v>
      </c>
      <c r="D657" t="s">
        <v>353</v>
      </c>
      <c r="E657" t="s">
        <v>774</v>
      </c>
    </row>
    <row r="658" spans="2:5">
      <c r="B658" t="s">
        <v>1373</v>
      </c>
      <c r="C658">
        <v>531420</v>
      </c>
      <c r="D658" t="s">
        <v>353</v>
      </c>
      <c r="E658" t="s">
        <v>356</v>
      </c>
    </row>
    <row r="659" spans="2:5">
      <c r="B659" t="s">
        <v>1374</v>
      </c>
      <c r="C659">
        <v>542669</v>
      </c>
      <c r="D659" t="s">
        <v>1375</v>
      </c>
      <c r="E659" t="s">
        <v>471</v>
      </c>
    </row>
    <row r="660" spans="2:5">
      <c r="B660" t="s">
        <v>1376</v>
      </c>
      <c r="C660">
        <v>500069</v>
      </c>
      <c r="D660" t="s">
        <v>353</v>
      </c>
      <c r="E660" t="s">
        <v>336</v>
      </c>
    </row>
    <row r="661" spans="2:5">
      <c r="B661" t="s">
        <v>1377</v>
      </c>
      <c r="C661">
        <v>530809</v>
      </c>
      <c r="D661" t="s">
        <v>353</v>
      </c>
      <c r="E661" t="s">
        <v>683</v>
      </c>
    </row>
    <row r="662" spans="2:5">
      <c r="B662" t="s">
        <v>1378</v>
      </c>
      <c r="C662">
        <v>524370</v>
      </c>
      <c r="D662" t="s">
        <v>1379</v>
      </c>
      <c r="E662" t="s">
        <v>513</v>
      </c>
    </row>
    <row r="663" spans="2:5">
      <c r="B663" t="s">
        <v>1380</v>
      </c>
      <c r="C663">
        <v>539122</v>
      </c>
      <c r="D663" t="s">
        <v>353</v>
      </c>
      <c r="E663" t="s">
        <v>339</v>
      </c>
    </row>
    <row r="664" spans="2:5">
      <c r="B664" t="s">
        <v>1381</v>
      </c>
      <c r="C664" t="s">
        <v>353</v>
      </c>
      <c r="D664" t="s">
        <v>1382</v>
      </c>
      <c r="E664" t="s">
        <v>364</v>
      </c>
    </row>
    <row r="665" spans="2:5">
      <c r="B665" t="s">
        <v>1383</v>
      </c>
      <c r="C665">
        <v>501425</v>
      </c>
      <c r="D665" t="s">
        <v>1384</v>
      </c>
      <c r="E665" t="s">
        <v>760</v>
      </c>
    </row>
    <row r="666" spans="2:5">
      <c r="B666" t="s">
        <v>1385</v>
      </c>
      <c r="C666">
        <v>501430</v>
      </c>
      <c r="D666" t="s">
        <v>353</v>
      </c>
      <c r="E666" t="s">
        <v>375</v>
      </c>
    </row>
    <row r="667" spans="2:5">
      <c r="B667" t="s">
        <v>1386</v>
      </c>
      <c r="C667">
        <v>500020</v>
      </c>
      <c r="D667" t="s">
        <v>1387</v>
      </c>
      <c r="E667" t="s">
        <v>368</v>
      </c>
    </row>
    <row r="668" spans="2:5">
      <c r="B668" t="s">
        <v>1388</v>
      </c>
      <c r="C668">
        <v>509470</v>
      </c>
      <c r="D668" t="s">
        <v>353</v>
      </c>
      <c r="E668" t="s">
        <v>1389</v>
      </c>
    </row>
    <row r="669" spans="2:5">
      <c r="B669" t="s">
        <v>1390</v>
      </c>
      <c r="C669">
        <v>502216</v>
      </c>
      <c r="D669" t="s">
        <v>353</v>
      </c>
      <c r="E669" t="s">
        <v>439</v>
      </c>
    </row>
    <row r="670" spans="2:5">
      <c r="B670" t="s">
        <v>1391</v>
      </c>
      <c r="C670">
        <v>532678</v>
      </c>
      <c r="D670" t="s">
        <v>1392</v>
      </c>
      <c r="E670" t="s">
        <v>368</v>
      </c>
    </row>
    <row r="671" spans="2:5">
      <c r="B671" t="s">
        <v>1393</v>
      </c>
      <c r="C671" t="s">
        <v>353</v>
      </c>
      <c r="D671" t="s">
        <v>1394</v>
      </c>
      <c r="E671" t="s">
        <v>364</v>
      </c>
    </row>
    <row r="672" spans="2:5">
      <c r="B672" t="s">
        <v>1395</v>
      </c>
      <c r="C672">
        <v>504648</v>
      </c>
      <c r="D672" t="s">
        <v>353</v>
      </c>
      <c r="E672" t="s">
        <v>676</v>
      </c>
    </row>
    <row r="673" spans="2:5">
      <c r="B673" t="s">
        <v>1396</v>
      </c>
      <c r="C673">
        <v>523133</v>
      </c>
      <c r="D673" t="s">
        <v>353</v>
      </c>
      <c r="E673" t="s">
        <v>368</v>
      </c>
    </row>
    <row r="674" spans="2:5">
      <c r="B674" t="s">
        <v>1397</v>
      </c>
      <c r="C674">
        <v>502219</v>
      </c>
      <c r="D674" t="s">
        <v>1398</v>
      </c>
      <c r="E674" t="s">
        <v>1399</v>
      </c>
    </row>
    <row r="675" spans="2:5">
      <c r="B675" t="s">
        <v>1400</v>
      </c>
      <c r="C675">
        <v>500530</v>
      </c>
      <c r="D675" t="s">
        <v>1401</v>
      </c>
      <c r="E675" t="s">
        <v>708</v>
      </c>
    </row>
    <row r="676" spans="2:5">
      <c r="B676" t="s">
        <v>1402</v>
      </c>
      <c r="C676">
        <v>536820</v>
      </c>
      <c r="D676" t="s">
        <v>353</v>
      </c>
      <c r="E676" t="s">
        <v>446</v>
      </c>
    </row>
    <row r="677" spans="2:5">
      <c r="B677" t="s">
        <v>1403</v>
      </c>
      <c r="C677">
        <v>536820</v>
      </c>
      <c r="D677" t="s">
        <v>353</v>
      </c>
      <c r="E677" t="s">
        <v>446</v>
      </c>
    </row>
    <row r="678" spans="2:5">
      <c r="B678" t="s">
        <v>1404</v>
      </c>
      <c r="C678">
        <v>535279</v>
      </c>
      <c r="D678" t="s">
        <v>353</v>
      </c>
      <c r="E678" t="s">
        <v>658</v>
      </c>
    </row>
    <row r="679" spans="2:5">
      <c r="B679" t="s">
        <v>1405</v>
      </c>
      <c r="C679">
        <v>500074</v>
      </c>
      <c r="D679" t="s">
        <v>1406</v>
      </c>
      <c r="E679" t="s">
        <v>722</v>
      </c>
    </row>
    <row r="680" spans="2:5">
      <c r="B680" t="s">
        <v>1407</v>
      </c>
      <c r="C680">
        <v>505690</v>
      </c>
      <c r="D680" t="s">
        <v>353</v>
      </c>
      <c r="E680" t="s">
        <v>431</v>
      </c>
    </row>
    <row r="681" spans="2:5">
      <c r="B681" t="s">
        <v>1408</v>
      </c>
      <c r="C681">
        <v>535693</v>
      </c>
      <c r="D681" t="s">
        <v>353</v>
      </c>
      <c r="E681" t="s">
        <v>751</v>
      </c>
    </row>
    <row r="682" spans="2:5">
      <c r="B682" t="s">
        <v>1409</v>
      </c>
      <c r="C682" t="s">
        <v>353</v>
      </c>
      <c r="D682" t="s">
        <v>1410</v>
      </c>
      <c r="E682" t="s">
        <v>364</v>
      </c>
    </row>
    <row r="683" spans="2:5">
      <c r="B683" t="s">
        <v>1411</v>
      </c>
      <c r="C683">
        <v>531203</v>
      </c>
      <c r="D683" t="s">
        <v>353</v>
      </c>
      <c r="E683" t="s">
        <v>437</v>
      </c>
    </row>
    <row r="684" spans="2:5">
      <c r="B684" t="s">
        <v>1412</v>
      </c>
      <c r="C684">
        <v>530207</v>
      </c>
      <c r="D684" t="s">
        <v>353</v>
      </c>
      <c r="E684" t="s">
        <v>391</v>
      </c>
    </row>
    <row r="685" spans="2:5">
      <c r="B685" t="s">
        <v>1413</v>
      </c>
      <c r="C685">
        <v>530249</v>
      </c>
      <c r="D685" t="s">
        <v>353</v>
      </c>
      <c r="E685" t="s">
        <v>336</v>
      </c>
    </row>
    <row r="686" spans="2:5">
      <c r="B686" t="s">
        <v>1414</v>
      </c>
      <c r="C686">
        <v>532929</v>
      </c>
      <c r="D686" t="s">
        <v>1415</v>
      </c>
      <c r="E686" t="s">
        <v>439</v>
      </c>
    </row>
    <row r="687" spans="2:5">
      <c r="B687" t="s">
        <v>1416</v>
      </c>
      <c r="C687">
        <v>526731</v>
      </c>
      <c r="D687" t="s">
        <v>353</v>
      </c>
      <c r="E687" t="s">
        <v>548</v>
      </c>
    </row>
    <row r="688" spans="2:5">
      <c r="B688" t="s">
        <v>1417</v>
      </c>
      <c r="C688" t="s">
        <v>353</v>
      </c>
      <c r="D688" t="s">
        <v>1418</v>
      </c>
      <c r="E688" t="s">
        <v>364</v>
      </c>
    </row>
    <row r="689" spans="2:5">
      <c r="B689" t="s">
        <v>1419</v>
      </c>
      <c r="C689">
        <v>532368</v>
      </c>
      <c r="D689" t="s">
        <v>1420</v>
      </c>
      <c r="E689" t="s">
        <v>446</v>
      </c>
    </row>
    <row r="690" spans="2:5">
      <c r="B690" t="s">
        <v>1421</v>
      </c>
      <c r="C690">
        <v>532113</v>
      </c>
      <c r="D690" t="s">
        <v>1422</v>
      </c>
      <c r="E690" t="s">
        <v>370</v>
      </c>
    </row>
    <row r="691" spans="2:5">
      <c r="B691" t="s">
        <v>1423</v>
      </c>
      <c r="C691">
        <v>539434</v>
      </c>
      <c r="D691" t="s">
        <v>353</v>
      </c>
      <c r="E691" t="s">
        <v>370</v>
      </c>
    </row>
    <row r="692" spans="2:5">
      <c r="B692" t="s">
        <v>1424</v>
      </c>
      <c r="C692">
        <v>500825</v>
      </c>
      <c r="D692" t="s">
        <v>1425</v>
      </c>
      <c r="E692" t="s">
        <v>413</v>
      </c>
    </row>
    <row r="693" spans="2:5">
      <c r="B693" t="s">
        <v>1426</v>
      </c>
      <c r="C693">
        <v>534731</v>
      </c>
      <c r="D693" t="s">
        <v>353</v>
      </c>
      <c r="E693" t="s">
        <v>751</v>
      </c>
    </row>
    <row r="694" spans="2:5">
      <c r="B694" t="s">
        <v>1427</v>
      </c>
      <c r="C694">
        <v>533543</v>
      </c>
      <c r="D694" t="s">
        <v>1428</v>
      </c>
      <c r="E694" t="s">
        <v>391</v>
      </c>
    </row>
    <row r="695" spans="2:5">
      <c r="B695" t="s">
        <v>1429</v>
      </c>
      <c r="C695" t="s">
        <v>353</v>
      </c>
      <c r="D695" t="s">
        <v>328</v>
      </c>
      <c r="E695" t="s">
        <v>444</v>
      </c>
    </row>
    <row r="696" spans="2:5">
      <c r="B696" t="s">
        <v>1430</v>
      </c>
      <c r="C696">
        <v>532123</v>
      </c>
      <c r="D696" t="s">
        <v>1431</v>
      </c>
      <c r="E696" t="s">
        <v>439</v>
      </c>
    </row>
    <row r="697" spans="2:5">
      <c r="B697" t="s">
        <v>1432</v>
      </c>
      <c r="C697">
        <v>514045</v>
      </c>
      <c r="D697" t="s">
        <v>1433</v>
      </c>
      <c r="E697" t="s">
        <v>368</v>
      </c>
    </row>
    <row r="698" spans="2:5">
      <c r="B698" t="s">
        <v>1434</v>
      </c>
      <c r="C698">
        <v>538789</v>
      </c>
      <c r="D698" t="s">
        <v>353</v>
      </c>
      <c r="E698" t="s">
        <v>590</v>
      </c>
    </row>
    <row r="699" spans="2:5">
      <c r="B699" t="s">
        <v>1435</v>
      </c>
      <c r="C699">
        <v>540006</v>
      </c>
      <c r="D699" t="s">
        <v>353</v>
      </c>
      <c r="E699" t="s">
        <v>336</v>
      </c>
    </row>
    <row r="700" spans="2:5">
      <c r="B700" t="s">
        <v>1436</v>
      </c>
      <c r="C700">
        <v>532931</v>
      </c>
      <c r="D700" t="s">
        <v>1437</v>
      </c>
      <c r="E700" t="s">
        <v>366</v>
      </c>
    </row>
    <row r="701" spans="2:5">
      <c r="B701" t="s">
        <v>1438</v>
      </c>
      <c r="C701">
        <v>517421</v>
      </c>
      <c r="D701" t="s">
        <v>1439</v>
      </c>
      <c r="E701" t="s">
        <v>1118</v>
      </c>
    </row>
    <row r="702" spans="2:5">
      <c r="B702" t="s">
        <v>1440</v>
      </c>
      <c r="C702">
        <v>504643</v>
      </c>
      <c r="D702" t="s">
        <v>353</v>
      </c>
      <c r="E702" t="s">
        <v>676</v>
      </c>
    </row>
    <row r="703" spans="2:5">
      <c r="B703" t="s">
        <v>1441</v>
      </c>
      <c r="C703">
        <v>532813</v>
      </c>
      <c r="D703" t="s">
        <v>1442</v>
      </c>
      <c r="E703" t="s">
        <v>751</v>
      </c>
    </row>
    <row r="704" spans="2:5">
      <c r="B704" t="s">
        <v>1443</v>
      </c>
      <c r="C704">
        <v>507515</v>
      </c>
      <c r="D704" t="s">
        <v>353</v>
      </c>
      <c r="E704" t="s">
        <v>513</v>
      </c>
    </row>
    <row r="705" spans="2:5">
      <c r="B705" t="s">
        <v>1444</v>
      </c>
      <c r="C705">
        <v>532321</v>
      </c>
      <c r="D705" t="s">
        <v>1445</v>
      </c>
      <c r="E705" t="s">
        <v>391</v>
      </c>
    </row>
    <row r="706" spans="2:5">
      <c r="B706" t="s">
        <v>1446</v>
      </c>
      <c r="C706" t="s">
        <v>353</v>
      </c>
      <c r="D706" t="s">
        <v>1447</v>
      </c>
      <c r="E706" t="s">
        <v>364</v>
      </c>
    </row>
    <row r="707" spans="2:5">
      <c r="B707" t="s">
        <v>1448</v>
      </c>
      <c r="C707" t="s">
        <v>353</v>
      </c>
      <c r="D707" t="s">
        <v>1447</v>
      </c>
      <c r="E707" t="s">
        <v>364</v>
      </c>
    </row>
    <row r="708" spans="2:5">
      <c r="B708" t="s">
        <v>1449</v>
      </c>
      <c r="C708">
        <v>517236</v>
      </c>
      <c r="D708" t="s">
        <v>353</v>
      </c>
      <c r="E708" t="s">
        <v>722</v>
      </c>
    </row>
    <row r="709" spans="2:5">
      <c r="B709" t="s">
        <v>1450</v>
      </c>
      <c r="C709">
        <v>532386</v>
      </c>
      <c r="D709" t="s">
        <v>1451</v>
      </c>
      <c r="E709" t="s">
        <v>446</v>
      </c>
    </row>
    <row r="710" spans="2:5">
      <c r="B710" t="s">
        <v>1452</v>
      </c>
      <c r="C710">
        <v>532801</v>
      </c>
      <c r="D710" t="s">
        <v>1453</v>
      </c>
      <c r="E710" t="s">
        <v>446</v>
      </c>
    </row>
    <row r="711" spans="2:5">
      <c r="B711" t="s">
        <v>1454</v>
      </c>
      <c r="C711">
        <v>524440</v>
      </c>
      <c r="D711" t="s">
        <v>353</v>
      </c>
      <c r="E711" t="s">
        <v>401</v>
      </c>
    </row>
    <row r="712" spans="2:5">
      <c r="B712" t="s">
        <v>1455</v>
      </c>
      <c r="C712">
        <v>532834</v>
      </c>
      <c r="D712" t="s">
        <v>1456</v>
      </c>
      <c r="E712" t="s">
        <v>513</v>
      </c>
    </row>
    <row r="713" spans="2:5">
      <c r="B713" t="s">
        <v>1457</v>
      </c>
      <c r="C713">
        <v>538858</v>
      </c>
      <c r="D713" t="s">
        <v>353</v>
      </c>
      <c r="E713" t="s">
        <v>691</v>
      </c>
    </row>
    <row r="714" spans="2:5">
      <c r="B714" t="s">
        <v>1458</v>
      </c>
      <c r="C714">
        <v>540071</v>
      </c>
      <c r="D714" t="s">
        <v>353</v>
      </c>
      <c r="E714" t="s">
        <v>551</v>
      </c>
    </row>
    <row r="715" spans="2:5">
      <c r="B715" t="s">
        <v>1459</v>
      </c>
      <c r="C715">
        <v>511196</v>
      </c>
      <c r="D715" t="s">
        <v>1460</v>
      </c>
      <c r="E715" t="s">
        <v>411</v>
      </c>
    </row>
    <row r="716" spans="2:5">
      <c r="B716" t="s">
        <v>1461</v>
      </c>
      <c r="C716">
        <v>532483</v>
      </c>
      <c r="D716" t="s">
        <v>1462</v>
      </c>
      <c r="E716" t="s">
        <v>671</v>
      </c>
    </row>
    <row r="717" spans="2:5">
      <c r="B717" t="s">
        <v>1463</v>
      </c>
      <c r="C717">
        <v>539304</v>
      </c>
      <c r="D717" t="s">
        <v>353</v>
      </c>
      <c r="E717" t="s">
        <v>336</v>
      </c>
    </row>
    <row r="718" spans="2:5">
      <c r="B718" t="s">
        <v>1464</v>
      </c>
      <c r="C718">
        <v>533267</v>
      </c>
      <c r="D718" t="s">
        <v>1465</v>
      </c>
      <c r="E718" t="s">
        <v>467</v>
      </c>
    </row>
    <row r="719" spans="2:5">
      <c r="B719" t="s">
        <v>1466</v>
      </c>
      <c r="C719">
        <v>533267</v>
      </c>
      <c r="D719" t="s">
        <v>1465</v>
      </c>
      <c r="E719" t="s">
        <v>467</v>
      </c>
    </row>
    <row r="720" spans="2:5">
      <c r="B720" t="s">
        <v>1467</v>
      </c>
      <c r="C720">
        <v>540710</v>
      </c>
      <c r="D720" t="s">
        <v>1468</v>
      </c>
      <c r="E720" t="s">
        <v>439</v>
      </c>
    </row>
    <row r="721" spans="2:5">
      <c r="B721" t="s">
        <v>1469</v>
      </c>
      <c r="C721">
        <v>539198</v>
      </c>
      <c r="D721" t="s">
        <v>353</v>
      </c>
      <c r="E721" t="s">
        <v>336</v>
      </c>
    </row>
    <row r="722" spans="2:5">
      <c r="B722" t="s">
        <v>1470</v>
      </c>
      <c r="C722">
        <v>539198</v>
      </c>
      <c r="D722" t="s">
        <v>353</v>
      </c>
      <c r="E722" t="s">
        <v>336</v>
      </c>
    </row>
    <row r="723" spans="2:5">
      <c r="B723" t="s">
        <v>1471</v>
      </c>
      <c r="C723">
        <v>532938</v>
      </c>
      <c r="D723" t="s">
        <v>1472</v>
      </c>
      <c r="E723" t="s">
        <v>336</v>
      </c>
    </row>
    <row r="724" spans="2:5">
      <c r="B724" t="s">
        <v>1473</v>
      </c>
      <c r="C724">
        <v>530879</v>
      </c>
      <c r="D724" t="s">
        <v>353</v>
      </c>
      <c r="E724" t="s">
        <v>336</v>
      </c>
    </row>
    <row r="725" spans="2:5">
      <c r="B725" t="s">
        <v>1474</v>
      </c>
      <c r="C725">
        <v>538476</v>
      </c>
      <c r="D725" t="s">
        <v>353</v>
      </c>
      <c r="E725" t="s">
        <v>370</v>
      </c>
    </row>
    <row r="726" spans="2:5">
      <c r="B726" t="s">
        <v>1475</v>
      </c>
      <c r="C726">
        <v>511505</v>
      </c>
      <c r="D726" t="s">
        <v>1476</v>
      </c>
      <c r="E726" t="s">
        <v>370</v>
      </c>
    </row>
    <row r="727" spans="2:5">
      <c r="B727" t="s">
        <v>1477</v>
      </c>
      <c r="C727">
        <v>524742</v>
      </c>
      <c r="D727" t="s">
        <v>1478</v>
      </c>
      <c r="E727" t="s">
        <v>391</v>
      </c>
    </row>
    <row r="728" spans="2:5">
      <c r="B728" t="s">
        <v>1479</v>
      </c>
      <c r="C728">
        <v>531595</v>
      </c>
      <c r="D728" t="s">
        <v>1480</v>
      </c>
      <c r="E728" t="s">
        <v>370</v>
      </c>
    </row>
    <row r="729" spans="2:5">
      <c r="B729" t="s">
        <v>1481</v>
      </c>
      <c r="C729">
        <v>512169</v>
      </c>
      <c r="D729" t="s">
        <v>353</v>
      </c>
      <c r="E729" t="s">
        <v>774</v>
      </c>
    </row>
    <row r="730" spans="2:5">
      <c r="B730" t="s">
        <v>1482</v>
      </c>
      <c r="C730">
        <v>509486</v>
      </c>
      <c r="D730" t="s">
        <v>353</v>
      </c>
      <c r="E730" t="s">
        <v>473</v>
      </c>
    </row>
    <row r="731" spans="2:5">
      <c r="B731" t="s">
        <v>1483</v>
      </c>
      <c r="C731">
        <v>509486</v>
      </c>
      <c r="D731" t="s">
        <v>353</v>
      </c>
      <c r="E731" t="s">
        <v>473</v>
      </c>
    </row>
    <row r="732" spans="2:5">
      <c r="B732" t="s">
        <v>1484</v>
      </c>
      <c r="C732">
        <v>507486</v>
      </c>
      <c r="D732" t="s">
        <v>353</v>
      </c>
      <c r="E732" t="s">
        <v>401</v>
      </c>
    </row>
    <row r="733" spans="2:5">
      <c r="B733" t="s">
        <v>1485</v>
      </c>
      <c r="C733">
        <v>538817</v>
      </c>
      <c r="D733" t="s">
        <v>353</v>
      </c>
      <c r="E733" t="s">
        <v>473</v>
      </c>
    </row>
    <row r="734" spans="2:5">
      <c r="B734" t="s">
        <v>1486</v>
      </c>
      <c r="C734">
        <v>536974</v>
      </c>
      <c r="D734" t="s">
        <v>353</v>
      </c>
      <c r="E734" t="s">
        <v>473</v>
      </c>
    </row>
    <row r="735" spans="2:5">
      <c r="B735" t="s">
        <v>1487</v>
      </c>
      <c r="C735">
        <v>540652</v>
      </c>
      <c r="D735" t="s">
        <v>353</v>
      </c>
      <c r="E735" t="s">
        <v>538</v>
      </c>
    </row>
    <row r="736" spans="2:5">
      <c r="B736" t="s">
        <v>1488</v>
      </c>
      <c r="C736">
        <v>513375</v>
      </c>
      <c r="D736" t="s">
        <v>1489</v>
      </c>
      <c r="E736" t="s">
        <v>1273</v>
      </c>
    </row>
    <row r="737" spans="2:5">
      <c r="B737" t="s">
        <v>1490</v>
      </c>
      <c r="C737">
        <v>534804</v>
      </c>
      <c r="D737" t="s">
        <v>1491</v>
      </c>
      <c r="E737" t="s">
        <v>336</v>
      </c>
    </row>
    <row r="738" spans="2:5">
      <c r="B738" t="s">
        <v>1492</v>
      </c>
      <c r="C738">
        <v>533260</v>
      </c>
      <c r="D738" t="s">
        <v>1493</v>
      </c>
      <c r="E738" t="s">
        <v>458</v>
      </c>
    </row>
    <row r="739" spans="2:5">
      <c r="B739" t="s">
        <v>1494</v>
      </c>
      <c r="C739">
        <v>530609</v>
      </c>
      <c r="D739" t="s">
        <v>353</v>
      </c>
      <c r="E739" t="s">
        <v>1273</v>
      </c>
    </row>
    <row r="740" spans="2:5">
      <c r="B740" t="s">
        <v>1495</v>
      </c>
      <c r="C740">
        <v>532282</v>
      </c>
      <c r="D740" t="s">
        <v>1496</v>
      </c>
      <c r="E740" t="s">
        <v>708</v>
      </c>
    </row>
    <row r="741" spans="2:5">
      <c r="B741" t="s">
        <v>1497</v>
      </c>
      <c r="C741">
        <v>500870</v>
      </c>
      <c r="D741" t="s">
        <v>1498</v>
      </c>
      <c r="E741" t="s">
        <v>563</v>
      </c>
    </row>
    <row r="742" spans="2:5">
      <c r="B742" t="s">
        <v>1499</v>
      </c>
      <c r="C742">
        <v>500870</v>
      </c>
      <c r="D742" t="s">
        <v>1498</v>
      </c>
      <c r="E742" t="s">
        <v>563</v>
      </c>
    </row>
    <row r="743" spans="2:5">
      <c r="B743" t="s">
        <v>1500</v>
      </c>
      <c r="C743">
        <v>531682</v>
      </c>
      <c r="D743" t="s">
        <v>353</v>
      </c>
      <c r="E743" t="s">
        <v>339</v>
      </c>
    </row>
    <row r="744" spans="2:5">
      <c r="B744" t="s">
        <v>1501</v>
      </c>
      <c r="C744">
        <v>531158</v>
      </c>
      <c r="D744" t="s">
        <v>353</v>
      </c>
      <c r="E744" t="s">
        <v>375</v>
      </c>
    </row>
    <row r="745" spans="2:5">
      <c r="B745" t="s">
        <v>1502</v>
      </c>
      <c r="C745">
        <v>531900</v>
      </c>
      <c r="D745" t="s">
        <v>353</v>
      </c>
      <c r="E745" t="s">
        <v>375</v>
      </c>
    </row>
    <row r="746" spans="2:5">
      <c r="B746" t="s">
        <v>1503</v>
      </c>
      <c r="C746">
        <v>519600</v>
      </c>
      <c r="D746" t="s">
        <v>1504</v>
      </c>
      <c r="E746" t="s">
        <v>760</v>
      </c>
    </row>
    <row r="747" spans="2:5">
      <c r="B747" t="s">
        <v>1505</v>
      </c>
      <c r="C747">
        <v>519600</v>
      </c>
      <c r="D747" t="s">
        <v>1504</v>
      </c>
      <c r="E747" t="s">
        <v>760</v>
      </c>
    </row>
    <row r="748" spans="2:5">
      <c r="B748" t="s">
        <v>1506</v>
      </c>
      <c r="C748">
        <v>500878</v>
      </c>
      <c r="D748" t="s">
        <v>1507</v>
      </c>
      <c r="E748" t="s">
        <v>833</v>
      </c>
    </row>
    <row r="749" spans="2:5">
      <c r="B749" t="s">
        <v>1508</v>
      </c>
      <c r="C749">
        <v>530789</v>
      </c>
      <c r="D749" t="s">
        <v>353</v>
      </c>
      <c r="E749" t="s">
        <v>473</v>
      </c>
    </row>
    <row r="750" spans="2:5">
      <c r="B750" t="s">
        <v>1509</v>
      </c>
      <c r="C750">
        <v>531119</v>
      </c>
      <c r="D750" t="s">
        <v>353</v>
      </c>
      <c r="E750" t="s">
        <v>467</v>
      </c>
    </row>
    <row r="751" spans="2:5">
      <c r="B751" t="s">
        <v>1510</v>
      </c>
      <c r="C751">
        <v>531119</v>
      </c>
      <c r="D751" t="s">
        <v>353</v>
      </c>
      <c r="E751" t="s">
        <v>467</v>
      </c>
    </row>
    <row r="752" spans="2:5">
      <c r="B752" t="s">
        <v>1511</v>
      </c>
      <c r="C752">
        <v>514171</v>
      </c>
      <c r="D752" t="s">
        <v>353</v>
      </c>
      <c r="E752" t="s">
        <v>881</v>
      </c>
    </row>
    <row r="753" spans="2:5">
      <c r="B753" t="s">
        <v>1512</v>
      </c>
      <c r="C753">
        <v>538734</v>
      </c>
      <c r="D753" t="s">
        <v>353</v>
      </c>
      <c r="E753" t="s">
        <v>339</v>
      </c>
    </row>
    <row r="754" spans="2:5">
      <c r="B754" t="s">
        <v>1513</v>
      </c>
      <c r="C754">
        <v>532695</v>
      </c>
      <c r="D754" t="s">
        <v>1514</v>
      </c>
      <c r="E754" t="s">
        <v>467</v>
      </c>
    </row>
    <row r="755" spans="2:5">
      <c r="B755" t="s">
        <v>1515</v>
      </c>
      <c r="C755">
        <v>532871</v>
      </c>
      <c r="D755" t="s">
        <v>1516</v>
      </c>
      <c r="E755" t="s">
        <v>691</v>
      </c>
    </row>
    <row r="756" spans="2:5">
      <c r="B756" t="s">
        <v>1517</v>
      </c>
      <c r="C756">
        <v>532701</v>
      </c>
      <c r="D756" t="s">
        <v>353</v>
      </c>
      <c r="E756" t="s">
        <v>347</v>
      </c>
    </row>
    <row r="757" spans="2:5">
      <c r="B757" t="s">
        <v>1518</v>
      </c>
      <c r="C757">
        <v>522251</v>
      </c>
      <c r="D757" t="s">
        <v>353</v>
      </c>
      <c r="E757" t="s">
        <v>361</v>
      </c>
    </row>
    <row r="758" spans="2:5">
      <c r="B758" t="s">
        <v>1519</v>
      </c>
      <c r="C758">
        <v>531380</v>
      </c>
      <c r="D758" t="s">
        <v>353</v>
      </c>
      <c r="E758" t="s">
        <v>1520</v>
      </c>
    </row>
    <row r="759" spans="2:5">
      <c r="B759" t="s">
        <v>1521</v>
      </c>
      <c r="C759">
        <v>532885</v>
      </c>
      <c r="D759" t="s">
        <v>1522</v>
      </c>
      <c r="E759" t="s">
        <v>671</v>
      </c>
    </row>
    <row r="760" spans="2:5">
      <c r="B760" t="s">
        <v>1523</v>
      </c>
      <c r="C760" t="s">
        <v>353</v>
      </c>
      <c r="D760" t="s">
        <v>1524</v>
      </c>
      <c r="E760" t="s">
        <v>444</v>
      </c>
    </row>
    <row r="761" spans="2:5">
      <c r="B761" t="s">
        <v>1525</v>
      </c>
      <c r="C761" t="s">
        <v>353</v>
      </c>
      <c r="D761" t="s">
        <v>1524</v>
      </c>
      <c r="E761" t="s">
        <v>444</v>
      </c>
    </row>
    <row r="762" spans="2:5">
      <c r="B762" t="s">
        <v>1526</v>
      </c>
      <c r="C762">
        <v>501827</v>
      </c>
      <c r="D762" t="s">
        <v>353</v>
      </c>
      <c r="E762" t="s">
        <v>425</v>
      </c>
    </row>
    <row r="763" spans="2:5">
      <c r="B763" t="s">
        <v>1527</v>
      </c>
      <c r="C763">
        <v>501150</v>
      </c>
      <c r="D763" t="s">
        <v>1528</v>
      </c>
      <c r="E763" t="s">
        <v>336</v>
      </c>
    </row>
    <row r="764" spans="2:5">
      <c r="B764" t="s">
        <v>1529</v>
      </c>
      <c r="C764">
        <v>517544</v>
      </c>
      <c r="D764" t="s">
        <v>1530</v>
      </c>
      <c r="E764" t="s">
        <v>774</v>
      </c>
    </row>
    <row r="765" spans="2:5">
      <c r="B765" t="s">
        <v>1531</v>
      </c>
      <c r="C765">
        <v>500280</v>
      </c>
      <c r="D765" t="s">
        <v>1532</v>
      </c>
      <c r="E765" t="s">
        <v>368</v>
      </c>
    </row>
    <row r="766" spans="2:5">
      <c r="B766" t="s">
        <v>1533</v>
      </c>
      <c r="C766">
        <v>500083</v>
      </c>
      <c r="D766" t="s">
        <v>1534</v>
      </c>
      <c r="E766" t="s">
        <v>658</v>
      </c>
    </row>
    <row r="767" spans="2:5">
      <c r="B767" t="s">
        <v>1535</v>
      </c>
      <c r="C767">
        <v>532548</v>
      </c>
      <c r="D767" t="s">
        <v>1536</v>
      </c>
      <c r="E767" t="s">
        <v>848</v>
      </c>
    </row>
    <row r="768" spans="2:5">
      <c r="B768" t="s">
        <v>1537</v>
      </c>
      <c r="C768">
        <v>532548</v>
      </c>
      <c r="D768" t="s">
        <v>1536</v>
      </c>
      <c r="E768" t="s">
        <v>848</v>
      </c>
    </row>
    <row r="769" spans="2:5">
      <c r="B769" t="s">
        <v>1538</v>
      </c>
      <c r="C769">
        <v>500040</v>
      </c>
      <c r="D769" t="s">
        <v>1539</v>
      </c>
      <c r="E769" t="s">
        <v>366</v>
      </c>
    </row>
    <row r="770" spans="2:5">
      <c r="B770" t="s">
        <v>1540</v>
      </c>
      <c r="C770">
        <v>530881</v>
      </c>
      <c r="D770" t="s">
        <v>353</v>
      </c>
      <c r="E770" t="s">
        <v>336</v>
      </c>
    </row>
    <row r="771" spans="2:5">
      <c r="B771" t="s">
        <v>1541</v>
      </c>
      <c r="C771">
        <v>532443</v>
      </c>
      <c r="D771" t="s">
        <v>1542</v>
      </c>
      <c r="E771" t="s">
        <v>630</v>
      </c>
    </row>
    <row r="772" spans="2:5">
      <c r="B772" t="s">
        <v>1543</v>
      </c>
      <c r="C772">
        <v>532413</v>
      </c>
      <c r="D772" t="s">
        <v>1544</v>
      </c>
      <c r="E772" t="s">
        <v>678</v>
      </c>
    </row>
    <row r="773" spans="2:5">
      <c r="B773" t="s">
        <v>1545</v>
      </c>
      <c r="C773">
        <v>512341</v>
      </c>
      <c r="D773" t="s">
        <v>353</v>
      </c>
      <c r="E773" t="s">
        <v>683</v>
      </c>
    </row>
    <row r="774" spans="2:5">
      <c r="B774" t="s">
        <v>1546</v>
      </c>
      <c r="C774">
        <v>500084</v>
      </c>
      <c r="D774" t="s">
        <v>1547</v>
      </c>
      <c r="E774" t="s">
        <v>492</v>
      </c>
    </row>
    <row r="775" spans="2:5">
      <c r="B775" t="s">
        <v>1548</v>
      </c>
      <c r="C775" t="s">
        <v>353</v>
      </c>
      <c r="D775" t="s">
        <v>1549</v>
      </c>
      <c r="E775" t="s">
        <v>1550</v>
      </c>
    </row>
    <row r="776" spans="2:5">
      <c r="B776" t="s">
        <v>1551</v>
      </c>
      <c r="C776">
        <v>542333</v>
      </c>
      <c r="D776" t="s">
        <v>1552</v>
      </c>
      <c r="E776" t="s">
        <v>1550</v>
      </c>
    </row>
    <row r="777" spans="2:5">
      <c r="B777" t="s">
        <v>1553</v>
      </c>
      <c r="C777">
        <v>500093</v>
      </c>
      <c r="D777" t="s">
        <v>1554</v>
      </c>
      <c r="E777" t="s">
        <v>396</v>
      </c>
    </row>
    <row r="778" spans="2:5">
      <c r="B778" t="s">
        <v>1555</v>
      </c>
      <c r="C778">
        <v>531489</v>
      </c>
      <c r="D778" t="s">
        <v>353</v>
      </c>
      <c r="E778" t="s">
        <v>446</v>
      </c>
    </row>
    <row r="779" spans="2:5">
      <c r="B779" t="s">
        <v>1556</v>
      </c>
      <c r="C779">
        <v>531946</v>
      </c>
      <c r="D779" t="s">
        <v>353</v>
      </c>
      <c r="E779" t="s">
        <v>347</v>
      </c>
    </row>
    <row r="780" spans="2:5">
      <c r="B780" t="s">
        <v>1557</v>
      </c>
      <c r="C780">
        <v>542399</v>
      </c>
      <c r="D780" t="s">
        <v>1558</v>
      </c>
      <c r="E780" t="s">
        <v>554</v>
      </c>
    </row>
    <row r="781" spans="2:5">
      <c r="B781" t="s">
        <v>1559</v>
      </c>
      <c r="C781">
        <v>539600</v>
      </c>
      <c r="D781" t="s">
        <v>353</v>
      </c>
      <c r="E781" t="s">
        <v>375</v>
      </c>
    </row>
    <row r="782" spans="2:5">
      <c r="B782" t="s">
        <v>1560</v>
      </c>
      <c r="C782">
        <v>530307</v>
      </c>
      <c r="D782" t="s">
        <v>353</v>
      </c>
      <c r="E782" t="s">
        <v>551</v>
      </c>
    </row>
    <row r="783" spans="2:5">
      <c r="B783" t="s">
        <v>1561</v>
      </c>
      <c r="C783">
        <v>512301</v>
      </c>
      <c r="D783" t="s">
        <v>353</v>
      </c>
      <c r="E783" t="s">
        <v>375</v>
      </c>
    </row>
    <row r="784" spans="2:5">
      <c r="B784" t="s">
        <v>1562</v>
      </c>
      <c r="C784">
        <v>500085</v>
      </c>
      <c r="D784" t="s">
        <v>1563</v>
      </c>
      <c r="E784" t="s">
        <v>861</v>
      </c>
    </row>
    <row r="785" spans="2:5">
      <c r="B785" t="s">
        <v>1564</v>
      </c>
      <c r="C785">
        <v>542627</v>
      </c>
      <c r="D785" t="s">
        <v>1565</v>
      </c>
      <c r="E785" t="s">
        <v>719</v>
      </c>
    </row>
    <row r="786" spans="2:5">
      <c r="B786" t="s">
        <v>1566</v>
      </c>
      <c r="C786">
        <v>522292</v>
      </c>
      <c r="D786" t="s">
        <v>353</v>
      </c>
      <c r="E786" t="s">
        <v>368</v>
      </c>
    </row>
    <row r="787" spans="2:5">
      <c r="B787" t="s">
        <v>1567</v>
      </c>
      <c r="C787">
        <v>530309</v>
      </c>
      <c r="D787" t="s">
        <v>353</v>
      </c>
      <c r="E787" t="s">
        <v>375</v>
      </c>
    </row>
    <row r="788" spans="2:5">
      <c r="B788" t="s">
        <v>1568</v>
      </c>
      <c r="C788">
        <v>540829</v>
      </c>
      <c r="D788" t="s">
        <v>353</v>
      </c>
      <c r="E788" t="s">
        <v>375</v>
      </c>
    </row>
    <row r="789" spans="2:5">
      <c r="B789" t="s">
        <v>1569</v>
      </c>
      <c r="C789">
        <v>535142</v>
      </c>
      <c r="D789" t="s">
        <v>353</v>
      </c>
      <c r="E789" t="s">
        <v>356</v>
      </c>
    </row>
    <row r="790" spans="2:5">
      <c r="B790" t="s">
        <v>1570</v>
      </c>
      <c r="C790">
        <v>531327</v>
      </c>
      <c r="D790" t="s">
        <v>353</v>
      </c>
      <c r="E790" t="s">
        <v>336</v>
      </c>
    </row>
    <row r="791" spans="2:5">
      <c r="B791" t="s">
        <v>1571</v>
      </c>
      <c r="C791">
        <v>511696</v>
      </c>
      <c r="D791" t="s">
        <v>353</v>
      </c>
      <c r="E791" t="s">
        <v>336</v>
      </c>
    </row>
    <row r="792" spans="2:5">
      <c r="B792" t="s">
        <v>1572</v>
      </c>
      <c r="C792">
        <v>531977</v>
      </c>
      <c r="D792" t="s">
        <v>353</v>
      </c>
      <c r="E792" t="s">
        <v>425</v>
      </c>
    </row>
    <row r="793" spans="2:5">
      <c r="B793" t="s">
        <v>1573</v>
      </c>
      <c r="C793">
        <v>504671</v>
      </c>
      <c r="D793" t="s">
        <v>353</v>
      </c>
      <c r="E793" t="s">
        <v>385</v>
      </c>
    </row>
    <row r="794" spans="2:5">
      <c r="B794" t="s">
        <v>1574</v>
      </c>
      <c r="C794">
        <v>539800</v>
      </c>
      <c r="D794" t="s">
        <v>353</v>
      </c>
      <c r="E794" t="s">
        <v>375</v>
      </c>
    </row>
    <row r="795" spans="2:5">
      <c r="B795" t="s">
        <v>1575</v>
      </c>
      <c r="C795">
        <v>526917</v>
      </c>
      <c r="D795" t="s">
        <v>353</v>
      </c>
      <c r="E795" t="s">
        <v>439</v>
      </c>
    </row>
    <row r="796" spans="2:5">
      <c r="B796" t="s">
        <v>1576</v>
      </c>
      <c r="C796">
        <v>530871</v>
      </c>
      <c r="D796" t="s">
        <v>353</v>
      </c>
      <c r="E796" t="s">
        <v>513</v>
      </c>
    </row>
    <row r="797" spans="2:5">
      <c r="B797" t="s">
        <v>1577</v>
      </c>
      <c r="C797">
        <v>540395</v>
      </c>
      <c r="D797" t="s">
        <v>353</v>
      </c>
      <c r="E797" t="s">
        <v>513</v>
      </c>
    </row>
    <row r="798" spans="2:5">
      <c r="B798" t="s">
        <v>1578</v>
      </c>
      <c r="C798">
        <v>541269</v>
      </c>
      <c r="D798" t="s">
        <v>1579</v>
      </c>
      <c r="E798" t="s">
        <v>401</v>
      </c>
    </row>
    <row r="799" spans="2:5">
      <c r="B799" t="s">
        <v>1580</v>
      </c>
      <c r="C799">
        <v>539230</v>
      </c>
      <c r="D799" t="s">
        <v>353</v>
      </c>
      <c r="E799" t="s">
        <v>513</v>
      </c>
    </row>
    <row r="800" spans="2:5">
      <c r="B800" t="s">
        <v>1581</v>
      </c>
      <c r="C800">
        <v>506365</v>
      </c>
      <c r="D800" t="s">
        <v>353</v>
      </c>
      <c r="E800" t="s">
        <v>391</v>
      </c>
    </row>
    <row r="801" spans="2:5">
      <c r="B801" t="s">
        <v>1582</v>
      </c>
      <c r="C801">
        <v>537326</v>
      </c>
      <c r="D801" t="s">
        <v>353</v>
      </c>
      <c r="E801" t="s">
        <v>361</v>
      </c>
    </row>
    <row r="802" spans="2:5">
      <c r="B802" t="s">
        <v>1583</v>
      </c>
      <c r="C802">
        <v>539011</v>
      </c>
      <c r="D802" t="s">
        <v>353</v>
      </c>
      <c r="E802" t="s">
        <v>385</v>
      </c>
    </row>
    <row r="803" spans="2:5">
      <c r="B803" t="s">
        <v>1584</v>
      </c>
      <c r="C803">
        <v>523489</v>
      </c>
      <c r="D803" t="s">
        <v>353</v>
      </c>
      <c r="E803" t="s">
        <v>542</v>
      </c>
    </row>
    <row r="804" spans="2:5">
      <c r="B804" t="s">
        <v>1585</v>
      </c>
      <c r="C804">
        <v>500110</v>
      </c>
      <c r="D804" t="s">
        <v>1586</v>
      </c>
      <c r="E804" t="s">
        <v>1282</v>
      </c>
    </row>
    <row r="805" spans="2:5">
      <c r="B805" t="s">
        <v>1587</v>
      </c>
      <c r="C805">
        <v>526817</v>
      </c>
      <c r="D805" t="s">
        <v>353</v>
      </c>
      <c r="E805" t="s">
        <v>590</v>
      </c>
    </row>
    <row r="806" spans="2:5">
      <c r="B806" t="s">
        <v>1588</v>
      </c>
      <c r="C806">
        <v>521244</v>
      </c>
      <c r="D806" t="s">
        <v>353</v>
      </c>
      <c r="E806" t="s">
        <v>368</v>
      </c>
    </row>
    <row r="807" spans="2:5">
      <c r="B807" t="s">
        <v>1589</v>
      </c>
      <c r="C807">
        <v>532992</v>
      </c>
      <c r="D807" t="s">
        <v>353</v>
      </c>
      <c r="E807" t="s">
        <v>554</v>
      </c>
    </row>
    <row r="808" spans="2:5">
      <c r="B808" t="s">
        <v>1590</v>
      </c>
      <c r="C808">
        <v>531358</v>
      </c>
      <c r="D808" t="s">
        <v>353</v>
      </c>
      <c r="E808" t="s">
        <v>370</v>
      </c>
    </row>
    <row r="809" spans="2:5">
      <c r="B809" t="s">
        <v>1591</v>
      </c>
      <c r="C809">
        <v>530427</v>
      </c>
      <c r="D809" t="s">
        <v>353</v>
      </c>
      <c r="E809" t="s">
        <v>1592</v>
      </c>
    </row>
    <row r="810" spans="2:5">
      <c r="B810" t="s">
        <v>1593</v>
      </c>
      <c r="C810">
        <v>526546</v>
      </c>
      <c r="D810" t="s">
        <v>353</v>
      </c>
      <c r="E810" t="s">
        <v>542</v>
      </c>
    </row>
    <row r="811" spans="2:5">
      <c r="B811" t="s">
        <v>1594</v>
      </c>
      <c r="C811">
        <v>511243</v>
      </c>
      <c r="D811" t="s">
        <v>1595</v>
      </c>
      <c r="E811" t="s">
        <v>370</v>
      </c>
    </row>
    <row r="812" spans="2:5">
      <c r="B812" t="s">
        <v>1596</v>
      </c>
      <c r="C812">
        <v>511243</v>
      </c>
      <c r="D812" t="s">
        <v>1597</v>
      </c>
      <c r="E812" t="s">
        <v>370</v>
      </c>
    </row>
    <row r="813" spans="2:5">
      <c r="B813" t="s">
        <v>1598</v>
      </c>
      <c r="C813">
        <v>519475</v>
      </c>
      <c r="D813" t="s">
        <v>353</v>
      </c>
      <c r="E813" t="s">
        <v>433</v>
      </c>
    </row>
    <row r="814" spans="2:5">
      <c r="B814" t="s">
        <v>1599</v>
      </c>
      <c r="C814">
        <v>540681</v>
      </c>
      <c r="D814" t="s">
        <v>353</v>
      </c>
      <c r="E814" t="s">
        <v>413</v>
      </c>
    </row>
    <row r="815" spans="2:5">
      <c r="B815" t="s">
        <v>1600</v>
      </c>
      <c r="C815">
        <v>501833</v>
      </c>
      <c r="D815" t="s">
        <v>353</v>
      </c>
      <c r="E815" t="s">
        <v>1601</v>
      </c>
    </row>
    <row r="816" spans="2:5">
      <c r="B816" t="s">
        <v>1602</v>
      </c>
      <c r="C816">
        <v>539335</v>
      </c>
      <c r="D816" t="s">
        <v>353</v>
      </c>
      <c r="E816" t="s">
        <v>375</v>
      </c>
    </row>
    <row r="817" spans="2:5">
      <c r="B817" t="s">
        <v>1603</v>
      </c>
      <c r="C817">
        <v>530191</v>
      </c>
      <c r="D817" t="s">
        <v>1604</v>
      </c>
      <c r="E817" t="s">
        <v>513</v>
      </c>
    </row>
    <row r="818" spans="2:5">
      <c r="B818" t="s">
        <v>1605</v>
      </c>
      <c r="C818">
        <v>530191</v>
      </c>
      <c r="D818" t="s">
        <v>1604</v>
      </c>
      <c r="E818" t="s">
        <v>513</v>
      </c>
    </row>
    <row r="819" spans="2:5">
      <c r="B819" t="s">
        <v>1606</v>
      </c>
      <c r="C819">
        <v>519477</v>
      </c>
      <c r="D819" t="s">
        <v>353</v>
      </c>
      <c r="E819" t="s">
        <v>602</v>
      </c>
    </row>
    <row r="820" spans="2:5">
      <c r="B820" t="s">
        <v>1607</v>
      </c>
      <c r="C820">
        <v>542678</v>
      </c>
      <c r="D820" t="s">
        <v>1608</v>
      </c>
      <c r="E820" t="s">
        <v>391</v>
      </c>
    </row>
    <row r="821" spans="2:5">
      <c r="B821" t="s">
        <v>1609</v>
      </c>
      <c r="C821">
        <v>534758</v>
      </c>
      <c r="D821" t="s">
        <v>1610</v>
      </c>
      <c r="E821" t="s">
        <v>339</v>
      </c>
    </row>
    <row r="822" spans="2:5">
      <c r="B822" t="s">
        <v>1611</v>
      </c>
      <c r="C822">
        <v>533407</v>
      </c>
      <c r="D822" t="s">
        <v>1612</v>
      </c>
      <c r="E822" t="s">
        <v>368</v>
      </c>
    </row>
    <row r="823" spans="2:5">
      <c r="B823" t="s">
        <v>1613</v>
      </c>
      <c r="C823">
        <v>530829</v>
      </c>
      <c r="D823" t="s">
        <v>353</v>
      </c>
      <c r="E823" t="s">
        <v>370</v>
      </c>
    </row>
    <row r="824" spans="2:5">
      <c r="B824" t="s">
        <v>1614</v>
      </c>
      <c r="C824">
        <v>505230</v>
      </c>
      <c r="D824" t="s">
        <v>1615</v>
      </c>
      <c r="E824" t="s">
        <v>342</v>
      </c>
    </row>
    <row r="825" spans="2:5">
      <c r="B825" t="s">
        <v>1616</v>
      </c>
      <c r="C825">
        <v>531283</v>
      </c>
      <c r="D825" t="s">
        <v>353</v>
      </c>
      <c r="E825" t="s">
        <v>370</v>
      </c>
    </row>
    <row r="826" spans="2:5">
      <c r="B826" t="s">
        <v>1617</v>
      </c>
      <c r="C826">
        <v>526373</v>
      </c>
      <c r="D826" t="s">
        <v>353</v>
      </c>
      <c r="E826" t="s">
        <v>554</v>
      </c>
    </row>
    <row r="827" spans="2:5">
      <c r="B827" t="s">
        <v>1618</v>
      </c>
      <c r="C827">
        <v>532807</v>
      </c>
      <c r="D827" t="s">
        <v>1619</v>
      </c>
      <c r="E827" t="s">
        <v>354</v>
      </c>
    </row>
    <row r="828" spans="2:5">
      <c r="B828" t="s">
        <v>1620</v>
      </c>
      <c r="C828">
        <v>532807</v>
      </c>
      <c r="D828" t="s">
        <v>1619</v>
      </c>
      <c r="E828" t="s">
        <v>354</v>
      </c>
    </row>
    <row r="829" spans="2:5">
      <c r="B829" t="s">
        <v>1621</v>
      </c>
      <c r="C829">
        <v>530457</v>
      </c>
      <c r="D829" t="s">
        <v>353</v>
      </c>
      <c r="E829" t="s">
        <v>356</v>
      </c>
    </row>
    <row r="830" spans="2:5">
      <c r="B830" t="s">
        <v>1622</v>
      </c>
      <c r="C830">
        <v>532324</v>
      </c>
      <c r="D830" t="s">
        <v>1623</v>
      </c>
      <c r="E830" t="s">
        <v>356</v>
      </c>
    </row>
    <row r="831" spans="2:5">
      <c r="B831" t="s">
        <v>1624</v>
      </c>
      <c r="C831">
        <v>500087</v>
      </c>
      <c r="D831" t="s">
        <v>1625</v>
      </c>
      <c r="E831" t="s">
        <v>391</v>
      </c>
    </row>
    <row r="832" spans="2:5">
      <c r="B832" t="s">
        <v>1626</v>
      </c>
      <c r="C832">
        <v>531775</v>
      </c>
      <c r="D832" t="s">
        <v>353</v>
      </c>
      <c r="E832" t="s">
        <v>375</v>
      </c>
    </row>
    <row r="833" spans="2:5">
      <c r="B833" t="s">
        <v>1627</v>
      </c>
      <c r="C833">
        <v>502445</v>
      </c>
      <c r="D833" t="s">
        <v>353</v>
      </c>
      <c r="E833" t="s">
        <v>439</v>
      </c>
    </row>
    <row r="834" spans="2:5">
      <c r="B834" t="s">
        <v>1628</v>
      </c>
      <c r="C834">
        <v>531235</v>
      </c>
      <c r="D834" t="s">
        <v>353</v>
      </c>
      <c r="E834" t="s">
        <v>370</v>
      </c>
    </row>
    <row r="835" spans="2:5">
      <c r="B835" t="s">
        <v>1629</v>
      </c>
      <c r="C835">
        <v>538786</v>
      </c>
      <c r="D835" t="s">
        <v>353</v>
      </c>
      <c r="E835" t="s">
        <v>877</v>
      </c>
    </row>
    <row r="836" spans="2:5">
      <c r="B836" t="s">
        <v>1630</v>
      </c>
      <c r="C836">
        <v>538674</v>
      </c>
      <c r="D836" t="s">
        <v>353</v>
      </c>
      <c r="E836" t="s">
        <v>1297</v>
      </c>
    </row>
    <row r="837" spans="2:5">
      <c r="B837" t="s">
        <v>1631</v>
      </c>
      <c r="C837">
        <v>532210</v>
      </c>
      <c r="D837" t="s">
        <v>1632</v>
      </c>
      <c r="E837" t="s">
        <v>671</v>
      </c>
    </row>
    <row r="838" spans="2:5">
      <c r="B838" t="s">
        <v>1633</v>
      </c>
      <c r="C838">
        <v>521210</v>
      </c>
      <c r="D838" t="s">
        <v>353</v>
      </c>
      <c r="E838" t="s">
        <v>467</v>
      </c>
    </row>
    <row r="839" spans="2:5">
      <c r="B839" t="s">
        <v>1634</v>
      </c>
      <c r="C839">
        <v>780013</v>
      </c>
      <c r="D839" t="s">
        <v>353</v>
      </c>
      <c r="E839" t="s">
        <v>444</v>
      </c>
    </row>
    <row r="840" spans="2:5">
      <c r="B840" t="s">
        <v>1635</v>
      </c>
      <c r="C840">
        <v>780013</v>
      </c>
      <c r="D840" t="s">
        <v>353</v>
      </c>
      <c r="E840" t="s">
        <v>444</v>
      </c>
    </row>
    <row r="841" spans="2:5">
      <c r="B841" t="s">
        <v>1636</v>
      </c>
      <c r="C841" t="s">
        <v>353</v>
      </c>
      <c r="D841" t="s">
        <v>1637</v>
      </c>
      <c r="E841" t="s">
        <v>364</v>
      </c>
    </row>
    <row r="842" spans="2:5">
      <c r="B842" t="s">
        <v>1638</v>
      </c>
      <c r="C842" t="s">
        <v>353</v>
      </c>
      <c r="D842" t="s">
        <v>1639</v>
      </c>
      <c r="E842" t="s">
        <v>364</v>
      </c>
    </row>
    <row r="843" spans="2:5">
      <c r="B843" t="s">
        <v>1640</v>
      </c>
      <c r="C843">
        <v>540403</v>
      </c>
      <c r="D843" t="s">
        <v>1641</v>
      </c>
      <c r="E843" t="s">
        <v>458</v>
      </c>
    </row>
    <row r="844" spans="2:5">
      <c r="B844" t="s">
        <v>1642</v>
      </c>
      <c r="C844">
        <v>506390</v>
      </c>
      <c r="D844" t="s">
        <v>1643</v>
      </c>
      <c r="E844" t="s">
        <v>513</v>
      </c>
    </row>
    <row r="845" spans="2:5">
      <c r="B845" t="s">
        <v>1644</v>
      </c>
      <c r="C845">
        <v>506390</v>
      </c>
      <c r="D845" t="s">
        <v>1645</v>
      </c>
      <c r="E845" t="s">
        <v>513</v>
      </c>
    </row>
    <row r="846" spans="2:5">
      <c r="B846" t="s">
        <v>1646</v>
      </c>
      <c r="C846">
        <v>512213</v>
      </c>
      <c r="D846" t="s">
        <v>353</v>
      </c>
      <c r="E846" t="s">
        <v>375</v>
      </c>
    </row>
    <row r="847" spans="2:5">
      <c r="B847" t="s">
        <v>1647</v>
      </c>
      <c r="C847">
        <v>540310</v>
      </c>
      <c r="D847" t="s">
        <v>353</v>
      </c>
      <c r="E847" t="s">
        <v>368</v>
      </c>
    </row>
    <row r="848" spans="2:5">
      <c r="B848" t="s">
        <v>1648</v>
      </c>
      <c r="C848">
        <v>538433</v>
      </c>
      <c r="D848" t="s">
        <v>353</v>
      </c>
      <c r="E848" t="s">
        <v>336</v>
      </c>
    </row>
    <row r="849" spans="2:5">
      <c r="B849" t="s">
        <v>1649</v>
      </c>
      <c r="C849">
        <v>540481</v>
      </c>
      <c r="D849" t="s">
        <v>353</v>
      </c>
      <c r="E849" t="s">
        <v>336</v>
      </c>
    </row>
    <row r="850" spans="2:5">
      <c r="B850" t="s">
        <v>1650</v>
      </c>
      <c r="C850">
        <v>530839</v>
      </c>
      <c r="D850" t="s">
        <v>353</v>
      </c>
      <c r="E850" t="s">
        <v>446</v>
      </c>
    </row>
    <row r="851" spans="2:5">
      <c r="B851" t="s">
        <v>1651</v>
      </c>
      <c r="C851">
        <v>500147</v>
      </c>
      <c r="D851" t="s">
        <v>353</v>
      </c>
      <c r="E851" t="s">
        <v>361</v>
      </c>
    </row>
    <row r="852" spans="2:5">
      <c r="B852" t="s">
        <v>1652</v>
      </c>
      <c r="C852">
        <v>517330</v>
      </c>
      <c r="D852" t="s">
        <v>1653</v>
      </c>
      <c r="E852" t="s">
        <v>651</v>
      </c>
    </row>
    <row r="853" spans="2:5">
      <c r="B853" t="s">
        <v>1654</v>
      </c>
      <c r="C853" t="s">
        <v>353</v>
      </c>
      <c r="D853" t="s">
        <v>1655</v>
      </c>
      <c r="E853" t="s">
        <v>364</v>
      </c>
    </row>
    <row r="854" spans="2:5">
      <c r="B854" t="s">
        <v>1656</v>
      </c>
      <c r="C854">
        <v>512018</v>
      </c>
      <c r="D854" t="s">
        <v>353</v>
      </c>
      <c r="E854" t="s">
        <v>359</v>
      </c>
    </row>
    <row r="855" spans="2:5">
      <c r="B855" t="s">
        <v>1657</v>
      </c>
      <c r="C855">
        <v>533278</v>
      </c>
      <c r="D855" t="s">
        <v>1658</v>
      </c>
      <c r="E855" t="s">
        <v>1031</v>
      </c>
    </row>
    <row r="856" spans="2:5">
      <c r="B856" t="s">
        <v>1659</v>
      </c>
      <c r="C856">
        <v>533278</v>
      </c>
      <c r="D856" t="s">
        <v>1660</v>
      </c>
      <c r="E856" t="s">
        <v>1031</v>
      </c>
    </row>
    <row r="857" spans="2:5">
      <c r="B857" t="s">
        <v>1661</v>
      </c>
      <c r="C857">
        <v>501831</v>
      </c>
      <c r="D857" t="s">
        <v>353</v>
      </c>
      <c r="E857" t="s">
        <v>413</v>
      </c>
    </row>
    <row r="858" spans="2:5">
      <c r="B858" t="s">
        <v>1662</v>
      </c>
      <c r="C858">
        <v>520131</v>
      </c>
      <c r="D858" t="s">
        <v>353</v>
      </c>
      <c r="E858" t="s">
        <v>425</v>
      </c>
    </row>
    <row r="859" spans="2:5">
      <c r="B859" t="s">
        <v>1663</v>
      </c>
      <c r="C859">
        <v>508571</v>
      </c>
      <c r="D859" t="s">
        <v>353</v>
      </c>
      <c r="E859" t="s">
        <v>833</v>
      </c>
    </row>
    <row r="860" spans="2:5">
      <c r="B860" t="s">
        <v>1664</v>
      </c>
      <c r="C860">
        <v>513353</v>
      </c>
      <c r="D860" t="s">
        <v>353</v>
      </c>
      <c r="E860" t="s">
        <v>513</v>
      </c>
    </row>
    <row r="861" spans="2:5">
      <c r="B861" t="s">
        <v>1665</v>
      </c>
      <c r="C861">
        <v>540678</v>
      </c>
      <c r="D861" t="s">
        <v>1666</v>
      </c>
      <c r="E861" t="s">
        <v>1601</v>
      </c>
    </row>
    <row r="862" spans="2:5">
      <c r="B862" t="s">
        <v>1667</v>
      </c>
      <c r="C862">
        <v>539436</v>
      </c>
      <c r="D862" t="s">
        <v>1668</v>
      </c>
      <c r="E862" t="s">
        <v>842</v>
      </c>
    </row>
    <row r="863" spans="2:5">
      <c r="B863" t="s">
        <v>1669</v>
      </c>
      <c r="C863">
        <v>500830</v>
      </c>
      <c r="D863" t="s">
        <v>1670</v>
      </c>
      <c r="E863" t="s">
        <v>535</v>
      </c>
    </row>
    <row r="864" spans="2:5">
      <c r="B864" t="s">
        <v>1671</v>
      </c>
      <c r="C864">
        <v>500830</v>
      </c>
      <c r="D864" t="s">
        <v>1670</v>
      </c>
      <c r="E864" t="s">
        <v>535</v>
      </c>
    </row>
    <row r="865" spans="2:5">
      <c r="B865" t="s">
        <v>1672</v>
      </c>
      <c r="C865">
        <v>531210</v>
      </c>
      <c r="D865" t="s">
        <v>353</v>
      </c>
      <c r="E865" t="s">
        <v>391</v>
      </c>
    </row>
    <row r="866" spans="2:5">
      <c r="B866" t="s">
        <v>1673</v>
      </c>
      <c r="C866">
        <v>540023</v>
      </c>
      <c r="D866" t="s">
        <v>353</v>
      </c>
      <c r="E866" t="s">
        <v>1092</v>
      </c>
    </row>
    <row r="867" spans="2:5">
      <c r="B867" t="s">
        <v>1674</v>
      </c>
      <c r="C867">
        <v>524752</v>
      </c>
      <c r="D867" t="s">
        <v>353</v>
      </c>
      <c r="E867" t="s">
        <v>391</v>
      </c>
    </row>
    <row r="868" spans="2:5">
      <c r="B868" t="s">
        <v>1675</v>
      </c>
      <c r="C868">
        <v>534691</v>
      </c>
      <c r="D868" t="s">
        <v>353</v>
      </c>
      <c r="E868" t="s">
        <v>336</v>
      </c>
    </row>
    <row r="869" spans="2:5">
      <c r="B869" t="s">
        <v>1676</v>
      </c>
      <c r="C869">
        <v>535267</v>
      </c>
      <c r="D869" t="s">
        <v>353</v>
      </c>
      <c r="E869" t="s">
        <v>370</v>
      </c>
    </row>
    <row r="870" spans="2:5">
      <c r="B870" t="s">
        <v>1677</v>
      </c>
      <c r="C870">
        <v>531216</v>
      </c>
      <c r="D870" t="s">
        <v>353</v>
      </c>
      <c r="E870" t="s">
        <v>370</v>
      </c>
    </row>
    <row r="871" spans="2:5">
      <c r="B871" t="s">
        <v>1678</v>
      </c>
      <c r="C871">
        <v>533272</v>
      </c>
      <c r="D871" t="s">
        <v>1679</v>
      </c>
      <c r="E871" t="s">
        <v>431</v>
      </c>
    </row>
    <row r="872" spans="2:5">
      <c r="B872" t="s">
        <v>1680</v>
      </c>
      <c r="C872">
        <v>539986</v>
      </c>
      <c r="D872" t="s">
        <v>353</v>
      </c>
      <c r="E872" t="s">
        <v>548</v>
      </c>
    </row>
    <row r="873" spans="2:5">
      <c r="B873" t="s">
        <v>1681</v>
      </c>
      <c r="C873">
        <v>532342</v>
      </c>
      <c r="D873" t="s">
        <v>353</v>
      </c>
      <c r="E873" t="s">
        <v>339</v>
      </c>
    </row>
    <row r="874" spans="2:5">
      <c r="B874" t="s">
        <v>1682</v>
      </c>
      <c r="C874">
        <v>531041</v>
      </c>
      <c r="D874" t="s">
        <v>353</v>
      </c>
      <c r="E874" t="s">
        <v>375</v>
      </c>
    </row>
    <row r="875" spans="2:5">
      <c r="B875" t="s">
        <v>1683</v>
      </c>
      <c r="C875">
        <v>532456</v>
      </c>
      <c r="D875" t="s">
        <v>1684</v>
      </c>
      <c r="E875" t="s">
        <v>450</v>
      </c>
    </row>
    <row r="876" spans="2:5">
      <c r="B876" t="s">
        <v>1685</v>
      </c>
      <c r="C876">
        <v>532339</v>
      </c>
      <c r="D876" t="s">
        <v>1686</v>
      </c>
      <c r="E876" t="s">
        <v>838</v>
      </c>
    </row>
    <row r="877" spans="2:5">
      <c r="B877" t="s">
        <v>1687</v>
      </c>
      <c r="C877">
        <v>507833</v>
      </c>
      <c r="D877" t="s">
        <v>353</v>
      </c>
      <c r="E877" t="s">
        <v>678</v>
      </c>
    </row>
    <row r="878" spans="2:5">
      <c r="B878" t="s">
        <v>1688</v>
      </c>
      <c r="C878">
        <v>522231</v>
      </c>
      <c r="D878" t="s">
        <v>353</v>
      </c>
      <c r="E878" t="s">
        <v>751</v>
      </c>
    </row>
    <row r="879" spans="2:5">
      <c r="B879" t="s">
        <v>1689</v>
      </c>
      <c r="C879">
        <v>538965</v>
      </c>
      <c r="D879" t="s">
        <v>353</v>
      </c>
      <c r="E879" t="s">
        <v>391</v>
      </c>
    </row>
    <row r="880" spans="2:5">
      <c r="B880" t="s">
        <v>1690</v>
      </c>
      <c r="C880">
        <v>539266</v>
      </c>
      <c r="D880" t="s">
        <v>353</v>
      </c>
      <c r="E880" t="s">
        <v>373</v>
      </c>
    </row>
    <row r="881" spans="2:5">
      <c r="B881" t="s">
        <v>1691</v>
      </c>
      <c r="C881">
        <v>504340</v>
      </c>
      <c r="D881" t="s">
        <v>353</v>
      </c>
      <c r="E881" t="s">
        <v>336</v>
      </c>
    </row>
    <row r="882" spans="2:5">
      <c r="B882" t="s">
        <v>1692</v>
      </c>
      <c r="C882">
        <v>539991</v>
      </c>
      <c r="D882" t="s">
        <v>1693</v>
      </c>
      <c r="E882" t="s">
        <v>719</v>
      </c>
    </row>
    <row r="883" spans="2:5">
      <c r="B883" t="s">
        <v>1694</v>
      </c>
      <c r="C883">
        <v>526829</v>
      </c>
      <c r="D883" t="s">
        <v>353</v>
      </c>
      <c r="E883" t="s">
        <v>563</v>
      </c>
    </row>
    <row r="884" spans="2:5">
      <c r="B884" t="s">
        <v>1695</v>
      </c>
      <c r="C884">
        <v>526829</v>
      </c>
      <c r="D884" t="s">
        <v>1696</v>
      </c>
      <c r="E884" t="s">
        <v>563</v>
      </c>
    </row>
    <row r="885" spans="2:5">
      <c r="B885" t="s">
        <v>1697</v>
      </c>
      <c r="C885">
        <v>526829</v>
      </c>
      <c r="D885" t="s">
        <v>353</v>
      </c>
      <c r="E885" t="s">
        <v>563</v>
      </c>
    </row>
    <row r="886" spans="2:5">
      <c r="B886" t="s">
        <v>1698</v>
      </c>
      <c r="C886">
        <v>539091</v>
      </c>
      <c r="D886" t="s">
        <v>353</v>
      </c>
      <c r="E886" t="s">
        <v>373</v>
      </c>
    </row>
    <row r="887" spans="2:5">
      <c r="B887" t="s">
        <v>1699</v>
      </c>
      <c r="C887">
        <v>532902</v>
      </c>
      <c r="D887" t="s">
        <v>1700</v>
      </c>
      <c r="E887" t="s">
        <v>439</v>
      </c>
    </row>
    <row r="888" spans="2:5">
      <c r="B888" t="s">
        <v>1701</v>
      </c>
      <c r="C888" t="s">
        <v>353</v>
      </c>
      <c r="D888" t="s">
        <v>1702</v>
      </c>
      <c r="E888" t="s">
        <v>444</v>
      </c>
    </row>
    <row r="889" spans="2:5">
      <c r="B889" t="s">
        <v>1703</v>
      </c>
      <c r="C889">
        <v>531344</v>
      </c>
      <c r="D889" t="s">
        <v>1704</v>
      </c>
      <c r="E889" t="s">
        <v>476</v>
      </c>
    </row>
    <row r="890" spans="2:5">
      <c r="B890" t="s">
        <v>1705</v>
      </c>
      <c r="C890">
        <v>531344</v>
      </c>
      <c r="D890" t="s">
        <v>1704</v>
      </c>
      <c r="E890" t="s">
        <v>476</v>
      </c>
    </row>
    <row r="891" spans="2:5">
      <c r="B891" t="s">
        <v>1706</v>
      </c>
      <c r="C891">
        <v>540597</v>
      </c>
      <c r="D891" t="s">
        <v>353</v>
      </c>
      <c r="E891" t="s">
        <v>674</v>
      </c>
    </row>
    <row r="892" spans="2:5">
      <c r="B892" t="s">
        <v>1707</v>
      </c>
      <c r="C892">
        <v>531067</v>
      </c>
      <c r="D892" t="s">
        <v>353</v>
      </c>
      <c r="E892" t="s">
        <v>370</v>
      </c>
    </row>
    <row r="893" spans="2:5">
      <c r="B893" t="s">
        <v>1708</v>
      </c>
      <c r="C893">
        <v>531067</v>
      </c>
      <c r="D893" t="s">
        <v>353</v>
      </c>
      <c r="E893" t="s">
        <v>370</v>
      </c>
    </row>
    <row r="894" spans="2:5">
      <c r="B894" t="s">
        <v>1709</v>
      </c>
      <c r="C894">
        <v>506935</v>
      </c>
      <c r="D894" t="s">
        <v>353</v>
      </c>
      <c r="E894" t="s">
        <v>446</v>
      </c>
    </row>
    <row r="895" spans="2:5">
      <c r="B895" t="s">
        <v>1710</v>
      </c>
      <c r="C895">
        <v>531460</v>
      </c>
      <c r="D895" t="s">
        <v>353</v>
      </c>
      <c r="E895" t="s">
        <v>651</v>
      </c>
    </row>
    <row r="896" spans="2:5">
      <c r="B896" t="s">
        <v>1711</v>
      </c>
      <c r="C896">
        <v>523232</v>
      </c>
      <c r="D896" t="s">
        <v>353</v>
      </c>
      <c r="E896" t="s">
        <v>563</v>
      </c>
    </row>
    <row r="897" spans="2:5">
      <c r="B897" t="s">
        <v>1712</v>
      </c>
      <c r="C897">
        <v>538868</v>
      </c>
      <c r="D897" t="s">
        <v>353</v>
      </c>
      <c r="E897" t="s">
        <v>370</v>
      </c>
    </row>
    <row r="898" spans="2:5">
      <c r="B898" t="s">
        <v>1713</v>
      </c>
      <c r="C898" t="s">
        <v>353</v>
      </c>
      <c r="D898" t="s">
        <v>1714</v>
      </c>
      <c r="E898" t="s">
        <v>364</v>
      </c>
    </row>
    <row r="899" spans="2:5">
      <c r="B899" t="s">
        <v>1715</v>
      </c>
      <c r="C899">
        <v>522295</v>
      </c>
      <c r="D899" t="s">
        <v>1716</v>
      </c>
      <c r="E899" t="s">
        <v>548</v>
      </c>
    </row>
    <row r="900" spans="2:5">
      <c r="B900" t="s">
        <v>1717</v>
      </c>
      <c r="C900">
        <v>531556</v>
      </c>
      <c r="D900" t="s">
        <v>1718</v>
      </c>
      <c r="E900" t="s">
        <v>411</v>
      </c>
    </row>
    <row r="901" spans="2:5">
      <c r="B901" t="s">
        <v>1719</v>
      </c>
      <c r="C901">
        <v>524506</v>
      </c>
      <c r="D901" t="s">
        <v>353</v>
      </c>
      <c r="E901" t="s">
        <v>391</v>
      </c>
    </row>
    <row r="902" spans="2:5">
      <c r="B902" t="s">
        <v>1720</v>
      </c>
      <c r="C902">
        <v>530755</v>
      </c>
      <c r="D902" t="s">
        <v>1721</v>
      </c>
      <c r="E902" t="s">
        <v>1722</v>
      </c>
    </row>
    <row r="903" spans="2:5">
      <c r="B903" t="s">
        <v>1723</v>
      </c>
      <c r="C903">
        <v>532941</v>
      </c>
      <c r="D903" t="s">
        <v>1724</v>
      </c>
      <c r="E903" t="s">
        <v>651</v>
      </c>
    </row>
    <row r="904" spans="2:5">
      <c r="B904" t="s">
        <v>1725</v>
      </c>
      <c r="C904">
        <v>507543</v>
      </c>
      <c r="D904" t="s">
        <v>353</v>
      </c>
      <c r="E904" t="s">
        <v>602</v>
      </c>
    </row>
    <row r="905" spans="2:5">
      <c r="B905" t="s">
        <v>1726</v>
      </c>
      <c r="C905">
        <v>533167</v>
      </c>
      <c r="D905" t="s">
        <v>353</v>
      </c>
      <c r="E905" t="s">
        <v>751</v>
      </c>
    </row>
    <row r="906" spans="2:5">
      <c r="B906" t="s">
        <v>1727</v>
      </c>
      <c r="C906">
        <v>506395</v>
      </c>
      <c r="D906" t="s">
        <v>1728</v>
      </c>
      <c r="E906" t="s">
        <v>861</v>
      </c>
    </row>
    <row r="907" spans="2:5">
      <c r="B907" t="s">
        <v>1729</v>
      </c>
      <c r="C907">
        <v>526737</v>
      </c>
      <c r="D907" t="s">
        <v>353</v>
      </c>
      <c r="E907" t="s">
        <v>674</v>
      </c>
    </row>
    <row r="908" spans="2:5">
      <c r="B908" t="s">
        <v>1730</v>
      </c>
      <c r="C908">
        <v>540199</v>
      </c>
      <c r="D908" t="s">
        <v>353</v>
      </c>
      <c r="E908" t="s">
        <v>336</v>
      </c>
    </row>
    <row r="909" spans="2:5">
      <c r="B909" t="s">
        <v>1731</v>
      </c>
      <c r="C909">
        <v>532179</v>
      </c>
      <c r="D909" t="s">
        <v>1732</v>
      </c>
      <c r="E909" t="s">
        <v>671</v>
      </c>
    </row>
    <row r="910" spans="2:5">
      <c r="B910" t="s">
        <v>1733</v>
      </c>
      <c r="C910">
        <v>530859</v>
      </c>
      <c r="D910" t="s">
        <v>353</v>
      </c>
      <c r="E910" t="s">
        <v>347</v>
      </c>
    </row>
    <row r="911" spans="2:5">
      <c r="B911" t="s">
        <v>1734</v>
      </c>
      <c r="C911">
        <v>530545</v>
      </c>
      <c r="D911" t="s">
        <v>353</v>
      </c>
      <c r="E911" t="s">
        <v>342</v>
      </c>
    </row>
    <row r="912" spans="2:5">
      <c r="B912" t="s">
        <v>1735</v>
      </c>
      <c r="C912">
        <v>530545</v>
      </c>
      <c r="D912" t="s">
        <v>353</v>
      </c>
      <c r="E912" t="s">
        <v>342</v>
      </c>
    </row>
    <row r="913" spans="2:5">
      <c r="B913" t="s">
        <v>1736</v>
      </c>
      <c r="C913">
        <v>523100</v>
      </c>
      <c r="D913" t="s">
        <v>353</v>
      </c>
      <c r="E913" t="s">
        <v>385</v>
      </c>
    </row>
    <row r="914" spans="2:5">
      <c r="B914" t="s">
        <v>1737</v>
      </c>
      <c r="C914">
        <v>508814</v>
      </c>
      <c r="D914" t="s">
        <v>1738</v>
      </c>
      <c r="E914" t="s">
        <v>401</v>
      </c>
    </row>
    <row r="915" spans="2:5">
      <c r="B915" t="s">
        <v>1739</v>
      </c>
      <c r="C915">
        <v>538922</v>
      </c>
      <c r="D915" t="s">
        <v>353</v>
      </c>
      <c r="E915" t="s">
        <v>446</v>
      </c>
    </row>
    <row r="916" spans="2:5">
      <c r="B916" t="s">
        <v>1740</v>
      </c>
      <c r="C916">
        <v>526550</v>
      </c>
      <c r="D916" t="s">
        <v>1741</v>
      </c>
      <c r="E916" t="s">
        <v>554</v>
      </c>
    </row>
    <row r="917" spans="2:5">
      <c r="B917" t="s">
        <v>1742</v>
      </c>
      <c r="C917">
        <v>531624</v>
      </c>
      <c r="D917" t="s">
        <v>1743</v>
      </c>
      <c r="E917" t="s">
        <v>439</v>
      </c>
    </row>
    <row r="918" spans="2:5">
      <c r="B918" t="s">
        <v>1744</v>
      </c>
      <c r="C918">
        <v>523415</v>
      </c>
      <c r="D918" t="s">
        <v>353</v>
      </c>
      <c r="E918" t="s">
        <v>385</v>
      </c>
    </row>
    <row r="919" spans="2:5">
      <c r="B919" t="s">
        <v>1745</v>
      </c>
      <c r="C919">
        <v>534920</v>
      </c>
      <c r="D919" t="s">
        <v>353</v>
      </c>
      <c r="E919" t="s">
        <v>339</v>
      </c>
    </row>
    <row r="920" spans="2:5">
      <c r="B920" t="s">
        <v>1746</v>
      </c>
      <c r="C920">
        <v>533144</v>
      </c>
      <c r="D920" t="s">
        <v>1747</v>
      </c>
      <c r="E920" t="s">
        <v>1356</v>
      </c>
    </row>
    <row r="921" spans="2:5">
      <c r="B921" t="s">
        <v>1748</v>
      </c>
      <c r="C921">
        <v>542641</v>
      </c>
      <c r="D921" t="s">
        <v>1749</v>
      </c>
      <c r="E921" t="s">
        <v>370</v>
      </c>
    </row>
    <row r="922" spans="2:5">
      <c r="B922" t="s">
        <v>1750</v>
      </c>
      <c r="C922">
        <v>538770</v>
      </c>
      <c r="D922" t="s">
        <v>353</v>
      </c>
      <c r="E922" t="s">
        <v>439</v>
      </c>
    </row>
    <row r="923" spans="2:5">
      <c r="B923" t="s">
        <v>1751</v>
      </c>
      <c r="C923">
        <v>512093</v>
      </c>
      <c r="D923" t="s">
        <v>353</v>
      </c>
      <c r="E923" t="s">
        <v>446</v>
      </c>
    </row>
    <row r="924" spans="2:5">
      <c r="B924" t="s">
        <v>1752</v>
      </c>
      <c r="C924">
        <v>522001</v>
      </c>
      <c r="D924" t="s">
        <v>353</v>
      </c>
      <c r="E924" t="s">
        <v>431</v>
      </c>
    </row>
    <row r="925" spans="2:5">
      <c r="B925" t="s">
        <v>1753</v>
      </c>
      <c r="C925">
        <v>509472</v>
      </c>
      <c r="D925" t="s">
        <v>353</v>
      </c>
      <c r="E925" t="s">
        <v>375</v>
      </c>
    </row>
    <row r="926" spans="2:5">
      <c r="B926" t="s">
        <v>1754</v>
      </c>
      <c r="C926">
        <v>524388</v>
      </c>
      <c r="D926" t="s">
        <v>353</v>
      </c>
      <c r="E926" t="s">
        <v>678</v>
      </c>
    </row>
    <row r="927" spans="2:5">
      <c r="B927" t="s">
        <v>1755</v>
      </c>
      <c r="C927">
        <v>539527</v>
      </c>
      <c r="D927" t="s">
        <v>353</v>
      </c>
      <c r="E927" t="s">
        <v>1273</v>
      </c>
    </row>
    <row r="928" spans="2:5">
      <c r="B928" t="s">
        <v>1756</v>
      </c>
      <c r="C928">
        <v>532392</v>
      </c>
      <c r="D928" t="s">
        <v>1757</v>
      </c>
      <c r="E928" t="s">
        <v>356</v>
      </c>
    </row>
    <row r="929" spans="2:5">
      <c r="B929" t="s">
        <v>1758</v>
      </c>
      <c r="C929" t="s">
        <v>353</v>
      </c>
      <c r="D929" t="s">
        <v>1759</v>
      </c>
      <c r="E929" t="s">
        <v>364</v>
      </c>
    </row>
    <row r="930" spans="2:5">
      <c r="B930" t="s">
        <v>1760</v>
      </c>
      <c r="C930">
        <v>541770</v>
      </c>
      <c r="D930" t="s">
        <v>1761</v>
      </c>
      <c r="E930" t="s">
        <v>370</v>
      </c>
    </row>
    <row r="931" spans="2:5">
      <c r="B931" t="s">
        <v>1762</v>
      </c>
      <c r="C931">
        <v>539131</v>
      </c>
      <c r="D931" t="s">
        <v>353</v>
      </c>
      <c r="E931" t="s">
        <v>373</v>
      </c>
    </row>
    <row r="932" spans="2:5">
      <c r="B932" t="s">
        <v>1763</v>
      </c>
      <c r="C932">
        <v>512379</v>
      </c>
      <c r="D932" t="s">
        <v>353</v>
      </c>
      <c r="E932" t="s">
        <v>446</v>
      </c>
    </row>
    <row r="933" spans="2:5">
      <c r="B933" t="s">
        <v>1764</v>
      </c>
      <c r="C933">
        <v>511413</v>
      </c>
      <c r="D933" t="s">
        <v>1765</v>
      </c>
      <c r="E933" t="s">
        <v>370</v>
      </c>
    </row>
    <row r="934" spans="2:5">
      <c r="B934" t="s">
        <v>1766</v>
      </c>
      <c r="C934">
        <v>526269</v>
      </c>
      <c r="D934" t="s">
        <v>353</v>
      </c>
      <c r="E934" t="s">
        <v>513</v>
      </c>
    </row>
    <row r="935" spans="2:5">
      <c r="B935" t="s">
        <v>1767</v>
      </c>
      <c r="C935">
        <v>526977</v>
      </c>
      <c r="D935" t="s">
        <v>353</v>
      </c>
      <c r="E935" t="s">
        <v>676</v>
      </c>
    </row>
    <row r="936" spans="2:5">
      <c r="B936" t="s">
        <v>1768</v>
      </c>
      <c r="C936">
        <v>500092</v>
      </c>
      <c r="D936" t="s">
        <v>1769</v>
      </c>
      <c r="E936" t="s">
        <v>336</v>
      </c>
    </row>
    <row r="937" spans="2:5">
      <c r="B937" t="s">
        <v>1770</v>
      </c>
      <c r="C937">
        <v>539876</v>
      </c>
      <c r="D937" t="s">
        <v>1771</v>
      </c>
      <c r="E937" t="s">
        <v>1118</v>
      </c>
    </row>
    <row r="938" spans="2:5">
      <c r="B938" t="s">
        <v>1772</v>
      </c>
      <c r="C938" t="s">
        <v>353</v>
      </c>
      <c r="D938" t="s">
        <v>1773</v>
      </c>
      <c r="E938" t="s">
        <v>364</v>
      </c>
    </row>
    <row r="939" spans="2:5">
      <c r="B939" t="s">
        <v>1774</v>
      </c>
      <c r="C939">
        <v>538521</v>
      </c>
      <c r="D939" t="s">
        <v>353</v>
      </c>
      <c r="E939" t="s">
        <v>1356</v>
      </c>
    </row>
    <row r="940" spans="2:5">
      <c r="B940" t="s">
        <v>1775</v>
      </c>
      <c r="C940">
        <v>540903</v>
      </c>
      <c r="D940" t="s">
        <v>353</v>
      </c>
      <c r="E940" t="s">
        <v>437</v>
      </c>
    </row>
    <row r="941" spans="2:5">
      <c r="B941" t="s">
        <v>1776</v>
      </c>
      <c r="C941">
        <v>530067</v>
      </c>
      <c r="D941" t="s">
        <v>353</v>
      </c>
      <c r="E941" t="s">
        <v>370</v>
      </c>
    </row>
    <row r="942" spans="2:5">
      <c r="B942" t="s">
        <v>1777</v>
      </c>
      <c r="C942">
        <v>526027</v>
      </c>
      <c r="D942" t="s">
        <v>1778</v>
      </c>
      <c r="E942" t="s">
        <v>427</v>
      </c>
    </row>
    <row r="943" spans="2:5">
      <c r="B943" t="s">
        <v>1779</v>
      </c>
      <c r="C943">
        <v>511710</v>
      </c>
      <c r="D943" t="s">
        <v>353</v>
      </c>
      <c r="E943" t="s">
        <v>370</v>
      </c>
    </row>
    <row r="944" spans="2:5">
      <c r="B944" t="s">
        <v>1780</v>
      </c>
      <c r="C944">
        <v>500480</v>
      </c>
      <c r="D944" t="s">
        <v>1781</v>
      </c>
      <c r="E944" t="s">
        <v>361</v>
      </c>
    </row>
    <row r="945" spans="2:5">
      <c r="B945" t="s">
        <v>1782</v>
      </c>
      <c r="C945">
        <v>500480</v>
      </c>
      <c r="D945" t="s">
        <v>1781</v>
      </c>
      <c r="E945" t="s">
        <v>361</v>
      </c>
    </row>
    <row r="946" spans="2:5">
      <c r="B946" t="s">
        <v>1783</v>
      </c>
      <c r="C946">
        <v>530843</v>
      </c>
      <c r="D946" t="s">
        <v>1784</v>
      </c>
      <c r="E946" t="s">
        <v>535</v>
      </c>
    </row>
    <row r="947" spans="2:5">
      <c r="B947" t="s">
        <v>1785</v>
      </c>
      <c r="C947">
        <v>532332</v>
      </c>
      <c r="D947" t="s">
        <v>1786</v>
      </c>
      <c r="E947" t="s">
        <v>446</v>
      </c>
    </row>
    <row r="948" spans="2:5">
      <c r="B948" t="s">
        <v>1787</v>
      </c>
      <c r="C948">
        <v>531472</v>
      </c>
      <c r="D948" t="s">
        <v>353</v>
      </c>
      <c r="E948" t="s">
        <v>651</v>
      </c>
    </row>
    <row r="949" spans="2:5">
      <c r="B949" t="s">
        <v>1788</v>
      </c>
      <c r="C949">
        <v>532640</v>
      </c>
      <c r="D949" t="s">
        <v>1789</v>
      </c>
      <c r="E949" t="s">
        <v>877</v>
      </c>
    </row>
    <row r="950" spans="2:5">
      <c r="B950" t="s">
        <v>1790</v>
      </c>
      <c r="C950">
        <v>532640</v>
      </c>
      <c r="D950" t="s">
        <v>1789</v>
      </c>
      <c r="E950" t="s">
        <v>877</v>
      </c>
    </row>
    <row r="951" spans="2:5">
      <c r="B951" t="s">
        <v>1791</v>
      </c>
      <c r="C951">
        <v>532271</v>
      </c>
      <c r="D951" t="s">
        <v>353</v>
      </c>
      <c r="E951" t="s">
        <v>446</v>
      </c>
    </row>
    <row r="952" spans="2:5">
      <c r="B952" t="s">
        <v>1792</v>
      </c>
      <c r="C952">
        <v>532173</v>
      </c>
      <c r="D952" t="s">
        <v>1793</v>
      </c>
      <c r="E952" t="s">
        <v>446</v>
      </c>
    </row>
    <row r="953" spans="2:5">
      <c r="B953" t="s">
        <v>1794</v>
      </c>
      <c r="C953">
        <v>532175</v>
      </c>
      <c r="D953" t="s">
        <v>1795</v>
      </c>
      <c r="E953" t="s">
        <v>339</v>
      </c>
    </row>
    <row r="954" spans="2:5">
      <c r="B954" t="s">
        <v>1796</v>
      </c>
      <c r="C954">
        <v>533151</v>
      </c>
      <c r="D954" t="s">
        <v>1797</v>
      </c>
      <c r="E954" t="s">
        <v>877</v>
      </c>
    </row>
    <row r="955" spans="2:5">
      <c r="B955" t="s">
        <v>1798</v>
      </c>
      <c r="C955">
        <v>533160</v>
      </c>
      <c r="D955" t="s">
        <v>1799</v>
      </c>
      <c r="E955" t="s">
        <v>439</v>
      </c>
    </row>
    <row r="956" spans="2:5">
      <c r="B956" t="s">
        <v>1800</v>
      </c>
      <c r="C956" t="s">
        <v>353</v>
      </c>
      <c r="D956" t="s">
        <v>1801</v>
      </c>
      <c r="E956" t="s">
        <v>364</v>
      </c>
    </row>
    <row r="957" spans="2:5">
      <c r="B957" t="s">
        <v>1802</v>
      </c>
      <c r="C957" t="s">
        <v>353</v>
      </c>
      <c r="D957" t="s">
        <v>1803</v>
      </c>
      <c r="E957" t="s">
        <v>364</v>
      </c>
    </row>
    <row r="958" spans="2:5">
      <c r="B958" t="s">
        <v>1804</v>
      </c>
      <c r="C958">
        <v>517514</v>
      </c>
      <c r="D958" t="s">
        <v>353</v>
      </c>
      <c r="E958" t="s">
        <v>538</v>
      </c>
    </row>
    <row r="959" spans="2:5">
      <c r="B959" t="s">
        <v>1805</v>
      </c>
      <c r="C959">
        <v>517514</v>
      </c>
      <c r="D959" t="s">
        <v>353</v>
      </c>
      <c r="E959" t="s">
        <v>538</v>
      </c>
    </row>
    <row r="960" spans="2:5">
      <c r="B960" t="s">
        <v>1806</v>
      </c>
      <c r="C960">
        <v>500096</v>
      </c>
      <c r="D960" t="s">
        <v>1807</v>
      </c>
      <c r="E960" t="s">
        <v>535</v>
      </c>
    </row>
    <row r="961" spans="2:5">
      <c r="B961" t="s">
        <v>1808</v>
      </c>
      <c r="C961">
        <v>500096</v>
      </c>
      <c r="D961" t="s">
        <v>1807</v>
      </c>
      <c r="E961" t="s">
        <v>535</v>
      </c>
    </row>
    <row r="962" spans="2:5">
      <c r="B962" t="s">
        <v>1809</v>
      </c>
      <c r="C962">
        <v>526821</v>
      </c>
      <c r="D962" t="s">
        <v>353</v>
      </c>
      <c r="E962" t="s">
        <v>513</v>
      </c>
    </row>
    <row r="963" spans="2:5">
      <c r="B963" t="s">
        <v>1810</v>
      </c>
      <c r="C963">
        <v>530825</v>
      </c>
      <c r="D963" t="s">
        <v>353</v>
      </c>
      <c r="E963" t="s">
        <v>513</v>
      </c>
    </row>
    <row r="964" spans="2:5">
      <c r="B964" t="s">
        <v>1811</v>
      </c>
      <c r="C964">
        <v>530825</v>
      </c>
      <c r="D964" t="s">
        <v>353</v>
      </c>
      <c r="E964" t="s">
        <v>513</v>
      </c>
    </row>
    <row r="965" spans="2:5">
      <c r="B965" t="s">
        <v>1812</v>
      </c>
      <c r="C965">
        <v>501148</v>
      </c>
      <c r="D965" t="s">
        <v>353</v>
      </c>
      <c r="E965" t="s">
        <v>373</v>
      </c>
    </row>
    <row r="966" spans="2:5">
      <c r="B966" t="s">
        <v>1813</v>
      </c>
      <c r="C966">
        <v>542216</v>
      </c>
      <c r="D966" t="s">
        <v>1814</v>
      </c>
      <c r="E966" t="s">
        <v>1815</v>
      </c>
    </row>
    <row r="967" spans="2:5">
      <c r="B967" t="s">
        <v>1816</v>
      </c>
      <c r="C967">
        <v>500097</v>
      </c>
      <c r="D967" t="s">
        <v>1817</v>
      </c>
      <c r="E967" t="s">
        <v>1052</v>
      </c>
    </row>
    <row r="968" spans="2:5">
      <c r="B968" t="s">
        <v>1818</v>
      </c>
      <c r="C968">
        <v>539900</v>
      </c>
      <c r="D968" t="s">
        <v>353</v>
      </c>
      <c r="E968" t="s">
        <v>375</v>
      </c>
    </row>
    <row r="969" spans="2:5">
      <c r="B969" t="s">
        <v>1819</v>
      </c>
      <c r="C969">
        <v>521220</v>
      </c>
      <c r="D969" t="s">
        <v>1820</v>
      </c>
      <c r="E969" t="s">
        <v>368</v>
      </c>
    </row>
    <row r="970" spans="2:5">
      <c r="B970" t="s">
        <v>1821</v>
      </c>
      <c r="C970" t="s">
        <v>353</v>
      </c>
      <c r="D970" t="s">
        <v>1822</v>
      </c>
      <c r="E970" t="s">
        <v>364</v>
      </c>
    </row>
    <row r="971" spans="2:5">
      <c r="B971" t="s">
        <v>1823</v>
      </c>
      <c r="C971">
        <v>532329</v>
      </c>
      <c r="D971" t="s">
        <v>353</v>
      </c>
      <c r="E971" t="s">
        <v>446</v>
      </c>
    </row>
    <row r="972" spans="2:5">
      <c r="B972" t="s">
        <v>1824</v>
      </c>
      <c r="C972">
        <v>532329</v>
      </c>
      <c r="D972" t="s">
        <v>353</v>
      </c>
      <c r="E972" t="s">
        <v>446</v>
      </c>
    </row>
    <row r="973" spans="2:5">
      <c r="B973" t="s">
        <v>1825</v>
      </c>
      <c r="C973">
        <v>540361</v>
      </c>
      <c r="D973" t="s">
        <v>353</v>
      </c>
      <c r="E973" t="s">
        <v>375</v>
      </c>
    </row>
    <row r="974" spans="2:5">
      <c r="B974" t="s">
        <v>1826</v>
      </c>
      <c r="C974">
        <v>539770</v>
      </c>
      <c r="D974" t="s">
        <v>353</v>
      </c>
      <c r="E974" t="s">
        <v>336</v>
      </c>
    </row>
    <row r="975" spans="2:5">
      <c r="B975" t="s">
        <v>1827</v>
      </c>
      <c r="C975">
        <v>539884</v>
      </c>
      <c r="D975" t="s">
        <v>353</v>
      </c>
      <c r="E975" t="s">
        <v>467</v>
      </c>
    </row>
    <row r="976" spans="2:5">
      <c r="B976" t="s">
        <v>1828</v>
      </c>
      <c r="C976">
        <v>532528</v>
      </c>
      <c r="D976" t="s">
        <v>1829</v>
      </c>
      <c r="E976" t="s">
        <v>446</v>
      </c>
    </row>
    <row r="977" spans="2:5">
      <c r="B977" t="s">
        <v>1830</v>
      </c>
      <c r="C977">
        <v>530171</v>
      </c>
      <c r="D977" t="s">
        <v>353</v>
      </c>
      <c r="E977" t="s">
        <v>336</v>
      </c>
    </row>
    <row r="978" spans="2:5">
      <c r="B978" t="s">
        <v>1831</v>
      </c>
      <c r="C978">
        <v>530393</v>
      </c>
      <c r="D978" t="s">
        <v>1832</v>
      </c>
      <c r="E978" t="s">
        <v>336</v>
      </c>
    </row>
    <row r="979" spans="2:5">
      <c r="B979" t="s">
        <v>1833</v>
      </c>
      <c r="C979">
        <v>532772</v>
      </c>
      <c r="D979" t="s">
        <v>1834</v>
      </c>
      <c r="E979" t="s">
        <v>671</v>
      </c>
    </row>
    <row r="980" spans="2:5">
      <c r="B980" t="s">
        <v>1835</v>
      </c>
      <c r="C980">
        <v>511611</v>
      </c>
      <c r="D980" t="s">
        <v>1836</v>
      </c>
      <c r="E980" t="s">
        <v>370</v>
      </c>
    </row>
    <row r="981" spans="2:5">
      <c r="B981" t="s">
        <v>1837</v>
      </c>
      <c r="C981">
        <v>502820</v>
      </c>
      <c r="D981" t="s">
        <v>1838</v>
      </c>
      <c r="E981" t="s">
        <v>368</v>
      </c>
    </row>
    <row r="982" spans="2:5">
      <c r="B982" t="s">
        <v>1839</v>
      </c>
      <c r="C982">
        <v>523369</v>
      </c>
      <c r="D982" t="s">
        <v>353</v>
      </c>
      <c r="E982" t="s">
        <v>1052</v>
      </c>
    </row>
    <row r="983" spans="2:5">
      <c r="B983" t="s">
        <v>1840</v>
      </c>
      <c r="C983">
        <v>523367</v>
      </c>
      <c r="D983" t="s">
        <v>1841</v>
      </c>
      <c r="E983" t="s">
        <v>342</v>
      </c>
    </row>
    <row r="984" spans="2:5">
      <c r="B984" t="s">
        <v>1842</v>
      </c>
      <c r="C984">
        <v>500117</v>
      </c>
      <c r="D984" t="s">
        <v>1843</v>
      </c>
      <c r="E984" t="s">
        <v>567</v>
      </c>
    </row>
    <row r="985" spans="2:5">
      <c r="B985" t="s">
        <v>1844</v>
      </c>
      <c r="C985">
        <v>590031</v>
      </c>
      <c r="D985" t="s">
        <v>1845</v>
      </c>
      <c r="E985" t="s">
        <v>538</v>
      </c>
    </row>
    <row r="986" spans="2:5">
      <c r="B986" t="s">
        <v>1846</v>
      </c>
      <c r="C986">
        <v>590031</v>
      </c>
      <c r="D986" t="s">
        <v>1845</v>
      </c>
      <c r="E986" t="s">
        <v>538</v>
      </c>
    </row>
    <row r="987" spans="2:5">
      <c r="B987" t="s">
        <v>1847</v>
      </c>
      <c r="C987" t="s">
        <v>353</v>
      </c>
      <c r="D987" t="s">
        <v>1848</v>
      </c>
      <c r="E987" t="s">
        <v>364</v>
      </c>
    </row>
    <row r="988" spans="2:5">
      <c r="B988" t="s">
        <v>1849</v>
      </c>
      <c r="C988">
        <v>505703</v>
      </c>
      <c r="D988" t="s">
        <v>353</v>
      </c>
      <c r="E988" t="s">
        <v>361</v>
      </c>
    </row>
    <row r="989" spans="2:5">
      <c r="B989" t="s">
        <v>1850</v>
      </c>
      <c r="C989">
        <v>502137</v>
      </c>
      <c r="D989" t="s">
        <v>1851</v>
      </c>
      <c r="E989" t="s">
        <v>366</v>
      </c>
    </row>
    <row r="990" spans="2:5">
      <c r="B990" t="s">
        <v>1852</v>
      </c>
      <c r="C990">
        <v>512068</v>
      </c>
      <c r="D990" t="s">
        <v>353</v>
      </c>
      <c r="E990" t="s">
        <v>333</v>
      </c>
    </row>
    <row r="991" spans="2:5">
      <c r="B991" t="s">
        <v>1853</v>
      </c>
      <c r="C991">
        <v>542248</v>
      </c>
      <c r="D991" t="s">
        <v>1854</v>
      </c>
      <c r="E991" t="s">
        <v>542</v>
      </c>
    </row>
    <row r="992" spans="2:5">
      <c r="B992" t="s">
        <v>1855</v>
      </c>
      <c r="C992">
        <v>531989</v>
      </c>
      <c r="D992" t="s">
        <v>353</v>
      </c>
      <c r="E992" t="s">
        <v>548</v>
      </c>
    </row>
    <row r="993" spans="2:5">
      <c r="B993" t="s">
        <v>1856</v>
      </c>
      <c r="C993">
        <v>539190</v>
      </c>
      <c r="D993" t="s">
        <v>353</v>
      </c>
      <c r="E993" t="s">
        <v>370</v>
      </c>
    </row>
    <row r="994" spans="2:5">
      <c r="B994" t="s">
        <v>1857</v>
      </c>
      <c r="C994">
        <v>531227</v>
      </c>
      <c r="D994" t="s">
        <v>353</v>
      </c>
      <c r="E994" t="s">
        <v>401</v>
      </c>
    </row>
    <row r="995" spans="2:5">
      <c r="B995" t="s">
        <v>1858</v>
      </c>
      <c r="C995">
        <v>539405</v>
      </c>
      <c r="D995" t="s">
        <v>353</v>
      </c>
      <c r="E995" t="s">
        <v>467</v>
      </c>
    </row>
    <row r="996" spans="2:5">
      <c r="B996" t="s">
        <v>1859</v>
      </c>
      <c r="C996">
        <v>539559</v>
      </c>
      <c r="D996" t="s">
        <v>353</v>
      </c>
      <c r="E996" t="s">
        <v>467</v>
      </c>
    </row>
    <row r="997" spans="2:5">
      <c r="B997" t="s">
        <v>1860</v>
      </c>
      <c r="C997">
        <v>539559</v>
      </c>
      <c r="D997" t="s">
        <v>353</v>
      </c>
      <c r="E997" t="s">
        <v>467</v>
      </c>
    </row>
    <row r="998" spans="2:5">
      <c r="B998" t="s">
        <v>1861</v>
      </c>
      <c r="C998">
        <v>532760</v>
      </c>
      <c r="D998" t="s">
        <v>1862</v>
      </c>
      <c r="E998" t="s">
        <v>484</v>
      </c>
    </row>
    <row r="999" spans="2:5">
      <c r="B999" t="s">
        <v>1863</v>
      </c>
      <c r="C999">
        <v>541778</v>
      </c>
      <c r="D999" t="s">
        <v>353</v>
      </c>
      <c r="E999" t="s">
        <v>513</v>
      </c>
    </row>
    <row r="1000" spans="2:5">
      <c r="B1000" t="s">
        <v>1864</v>
      </c>
      <c r="C1000">
        <v>500645</v>
      </c>
      <c r="D1000" t="s">
        <v>1865</v>
      </c>
      <c r="E1000" t="s">
        <v>401</v>
      </c>
    </row>
    <row r="1001" spans="2:5">
      <c r="B1001" t="s">
        <v>1866</v>
      </c>
      <c r="C1001">
        <v>506401</v>
      </c>
      <c r="D1001" t="s">
        <v>1867</v>
      </c>
      <c r="E1001" t="s">
        <v>401</v>
      </c>
    </row>
    <row r="1002" spans="2:5">
      <c r="B1002" t="s">
        <v>1868</v>
      </c>
      <c r="C1002">
        <v>514030</v>
      </c>
      <c r="D1002" t="s">
        <v>353</v>
      </c>
      <c r="E1002" t="s">
        <v>368</v>
      </c>
    </row>
    <row r="1003" spans="2:5">
      <c r="B1003" t="s">
        <v>1869</v>
      </c>
      <c r="C1003">
        <v>539455</v>
      </c>
      <c r="D1003" t="s">
        <v>353</v>
      </c>
      <c r="E1003" t="s">
        <v>385</v>
      </c>
    </row>
    <row r="1004" spans="2:5">
      <c r="B1004" t="s">
        <v>1870</v>
      </c>
      <c r="C1004">
        <v>780006</v>
      </c>
      <c r="D1004" t="s">
        <v>353</v>
      </c>
      <c r="E1004" t="s">
        <v>444</v>
      </c>
    </row>
    <row r="1005" spans="2:5">
      <c r="B1005" t="s">
        <v>1871</v>
      </c>
      <c r="C1005">
        <v>532848</v>
      </c>
      <c r="D1005" t="s">
        <v>1872</v>
      </c>
      <c r="E1005" t="s">
        <v>774</v>
      </c>
    </row>
    <row r="1006" spans="2:5">
      <c r="B1006" t="s">
        <v>1873</v>
      </c>
      <c r="C1006">
        <v>539596</v>
      </c>
      <c r="D1006" t="s">
        <v>353</v>
      </c>
      <c r="E1006" t="s">
        <v>336</v>
      </c>
    </row>
    <row r="1007" spans="2:5">
      <c r="B1007" t="s">
        <v>1874</v>
      </c>
      <c r="C1007">
        <v>504286</v>
      </c>
      <c r="D1007" t="s">
        <v>1875</v>
      </c>
      <c r="E1007" t="s">
        <v>651</v>
      </c>
    </row>
    <row r="1008" spans="2:5">
      <c r="B1008" t="s">
        <v>1876</v>
      </c>
      <c r="C1008">
        <v>504240</v>
      </c>
      <c r="D1008" t="s">
        <v>353</v>
      </c>
      <c r="E1008" t="s">
        <v>651</v>
      </c>
    </row>
    <row r="1009" spans="2:5">
      <c r="B1009" t="s">
        <v>1877</v>
      </c>
      <c r="C1009">
        <v>504256</v>
      </c>
      <c r="D1009" t="s">
        <v>353</v>
      </c>
      <c r="E1009" t="s">
        <v>895</v>
      </c>
    </row>
    <row r="1010" spans="2:5">
      <c r="B1010" t="s">
        <v>1878</v>
      </c>
      <c r="C1010">
        <v>533137</v>
      </c>
      <c r="D1010" t="s">
        <v>1879</v>
      </c>
      <c r="E1010" t="s">
        <v>1092</v>
      </c>
    </row>
    <row r="1011" spans="2:5">
      <c r="B1011" t="s">
        <v>1880</v>
      </c>
      <c r="C1011">
        <v>532121</v>
      </c>
      <c r="D1011" t="s">
        <v>1881</v>
      </c>
      <c r="E1011" t="s">
        <v>671</v>
      </c>
    </row>
    <row r="1012" spans="2:5">
      <c r="B1012" t="s">
        <v>1882</v>
      </c>
      <c r="C1012">
        <v>537536</v>
      </c>
      <c r="D1012" t="s">
        <v>353</v>
      </c>
      <c r="E1012" t="s">
        <v>391</v>
      </c>
    </row>
    <row r="1013" spans="2:5">
      <c r="B1013" t="s">
        <v>1883</v>
      </c>
      <c r="C1013">
        <v>531521</v>
      </c>
      <c r="D1013" t="s">
        <v>353</v>
      </c>
      <c r="E1013" t="s">
        <v>391</v>
      </c>
    </row>
    <row r="1014" spans="2:5">
      <c r="B1014" t="s">
        <v>1884</v>
      </c>
      <c r="C1014" t="s">
        <v>353</v>
      </c>
      <c r="D1014" t="s">
        <v>1885</v>
      </c>
      <c r="E1014" t="s">
        <v>364</v>
      </c>
    </row>
    <row r="1015" spans="2:5">
      <c r="B1015" t="s">
        <v>1886</v>
      </c>
      <c r="C1015">
        <v>539197</v>
      </c>
      <c r="D1015" t="s">
        <v>353</v>
      </c>
      <c r="E1015" t="s">
        <v>375</v>
      </c>
    </row>
    <row r="1016" spans="2:5">
      <c r="B1016" t="s">
        <v>1887</v>
      </c>
      <c r="C1016">
        <v>539197</v>
      </c>
      <c r="D1016" t="s">
        <v>353</v>
      </c>
      <c r="E1016" t="s">
        <v>375</v>
      </c>
    </row>
    <row r="1017" spans="2:5">
      <c r="B1017" t="s">
        <v>1888</v>
      </c>
      <c r="C1017">
        <v>531585</v>
      </c>
      <c r="D1017" t="s">
        <v>353</v>
      </c>
      <c r="E1017" t="s">
        <v>375</v>
      </c>
    </row>
    <row r="1018" spans="2:5">
      <c r="B1018" t="s">
        <v>1889</v>
      </c>
      <c r="C1018">
        <v>512445</v>
      </c>
      <c r="D1018" t="s">
        <v>353</v>
      </c>
      <c r="E1018" t="s">
        <v>336</v>
      </c>
    </row>
    <row r="1019" spans="2:5">
      <c r="B1019" t="s">
        <v>1890</v>
      </c>
      <c r="C1019">
        <v>530765</v>
      </c>
      <c r="D1019" t="s">
        <v>353</v>
      </c>
      <c r="E1019" t="s">
        <v>370</v>
      </c>
    </row>
    <row r="1020" spans="2:5">
      <c r="B1020" t="s">
        <v>1891</v>
      </c>
      <c r="C1020">
        <v>542002</v>
      </c>
      <c r="D1020" t="s">
        <v>353</v>
      </c>
      <c r="E1020" t="s">
        <v>439</v>
      </c>
    </row>
    <row r="1021" spans="2:5">
      <c r="B1021" t="s">
        <v>1892</v>
      </c>
      <c r="C1021">
        <v>511072</v>
      </c>
      <c r="D1021" t="s">
        <v>1893</v>
      </c>
      <c r="E1021" t="s">
        <v>411</v>
      </c>
    </row>
    <row r="1022" spans="2:5">
      <c r="B1022" t="s">
        <v>1894</v>
      </c>
      <c r="C1022">
        <v>519588</v>
      </c>
      <c r="D1022" t="s">
        <v>1895</v>
      </c>
      <c r="E1022" t="s">
        <v>413</v>
      </c>
    </row>
    <row r="1023" spans="2:5">
      <c r="B1023" t="s">
        <v>1896</v>
      </c>
      <c r="C1023">
        <v>538715</v>
      </c>
      <c r="D1023" t="s">
        <v>353</v>
      </c>
      <c r="E1023" t="s">
        <v>473</v>
      </c>
    </row>
    <row r="1024" spans="2:5">
      <c r="B1024" t="s">
        <v>1897</v>
      </c>
      <c r="C1024">
        <v>500119</v>
      </c>
      <c r="D1024" t="s">
        <v>1898</v>
      </c>
      <c r="E1024" t="s">
        <v>1052</v>
      </c>
    </row>
    <row r="1025" spans="2:5">
      <c r="B1025" t="s">
        <v>1899</v>
      </c>
      <c r="C1025">
        <v>531923</v>
      </c>
      <c r="D1025" t="s">
        <v>353</v>
      </c>
      <c r="E1025" t="s">
        <v>1052</v>
      </c>
    </row>
    <row r="1026" spans="2:5">
      <c r="B1026" t="s">
        <v>1900</v>
      </c>
      <c r="C1026">
        <v>531198</v>
      </c>
      <c r="D1026" t="s">
        <v>353</v>
      </c>
      <c r="E1026" t="s">
        <v>554</v>
      </c>
    </row>
    <row r="1027" spans="2:5">
      <c r="B1027" t="s">
        <v>1901</v>
      </c>
      <c r="C1027">
        <v>521216</v>
      </c>
      <c r="D1027" t="s">
        <v>353</v>
      </c>
      <c r="E1027" t="s">
        <v>368</v>
      </c>
    </row>
    <row r="1028" spans="2:5">
      <c r="B1028" t="s">
        <v>1902</v>
      </c>
      <c r="C1028">
        <v>542679</v>
      </c>
      <c r="D1028" t="s">
        <v>1903</v>
      </c>
      <c r="E1028" t="s">
        <v>651</v>
      </c>
    </row>
    <row r="1029" spans="2:5">
      <c r="B1029" t="s">
        <v>1904</v>
      </c>
      <c r="C1029">
        <v>532180</v>
      </c>
      <c r="D1029" t="s">
        <v>1905</v>
      </c>
      <c r="E1029" t="s">
        <v>671</v>
      </c>
    </row>
    <row r="1030" spans="2:5">
      <c r="B1030" t="s">
        <v>1906</v>
      </c>
      <c r="C1030">
        <v>512485</v>
      </c>
      <c r="D1030" t="s">
        <v>353</v>
      </c>
      <c r="E1030" t="s">
        <v>375</v>
      </c>
    </row>
    <row r="1031" spans="2:5">
      <c r="B1031" t="s">
        <v>1907</v>
      </c>
      <c r="C1031">
        <v>521151</v>
      </c>
      <c r="D1031" t="s">
        <v>353</v>
      </c>
      <c r="E1031" t="s">
        <v>368</v>
      </c>
    </row>
    <row r="1032" spans="2:5">
      <c r="B1032" t="s">
        <v>1908</v>
      </c>
      <c r="C1032">
        <v>503637</v>
      </c>
      <c r="D1032" t="s">
        <v>353</v>
      </c>
      <c r="E1032" t="s">
        <v>336</v>
      </c>
    </row>
    <row r="1033" spans="2:5">
      <c r="B1033" t="s">
        <v>1909</v>
      </c>
      <c r="C1033">
        <v>507717</v>
      </c>
      <c r="D1033" t="s">
        <v>1910</v>
      </c>
      <c r="E1033" t="s">
        <v>497</v>
      </c>
    </row>
    <row r="1034" spans="2:5">
      <c r="B1034" t="s">
        <v>1911</v>
      </c>
      <c r="C1034">
        <v>538446</v>
      </c>
      <c r="D1034" t="s">
        <v>353</v>
      </c>
      <c r="E1034" t="s">
        <v>336</v>
      </c>
    </row>
    <row r="1035" spans="2:5">
      <c r="B1035" t="s">
        <v>1912</v>
      </c>
      <c r="C1035" t="s">
        <v>353</v>
      </c>
      <c r="D1035" t="s">
        <v>1913</v>
      </c>
      <c r="E1035" t="s">
        <v>364</v>
      </c>
    </row>
    <row r="1036" spans="2:5">
      <c r="B1036" t="s">
        <v>1914</v>
      </c>
      <c r="C1036">
        <v>531043</v>
      </c>
      <c r="D1036" t="s">
        <v>353</v>
      </c>
      <c r="E1036" t="s">
        <v>542</v>
      </c>
    </row>
    <row r="1037" spans="2:5">
      <c r="B1037" t="s">
        <v>1915</v>
      </c>
      <c r="C1037">
        <v>540268</v>
      </c>
      <c r="D1037" t="s">
        <v>353</v>
      </c>
      <c r="E1037" t="s">
        <v>336</v>
      </c>
    </row>
    <row r="1038" spans="2:5">
      <c r="B1038" t="s">
        <v>1916</v>
      </c>
      <c r="C1038">
        <v>506405</v>
      </c>
      <c r="D1038" t="s">
        <v>353</v>
      </c>
      <c r="E1038" t="s">
        <v>513</v>
      </c>
    </row>
    <row r="1039" spans="2:5">
      <c r="B1039" t="s">
        <v>1917</v>
      </c>
      <c r="C1039">
        <v>511451</v>
      </c>
      <c r="D1039" t="s">
        <v>353</v>
      </c>
      <c r="E1039" t="s">
        <v>370</v>
      </c>
    </row>
    <row r="1040" spans="2:5">
      <c r="B1040" t="s">
        <v>1918</v>
      </c>
      <c r="C1040">
        <v>507442</v>
      </c>
      <c r="D1040" t="s">
        <v>1919</v>
      </c>
      <c r="E1040" t="s">
        <v>1052</v>
      </c>
    </row>
    <row r="1041" spans="2:5">
      <c r="B1041" t="s">
        <v>1920</v>
      </c>
      <c r="C1041">
        <v>501945</v>
      </c>
      <c r="D1041" t="s">
        <v>353</v>
      </c>
      <c r="E1041" t="s">
        <v>370</v>
      </c>
    </row>
    <row r="1042" spans="2:5">
      <c r="B1042" t="s">
        <v>1921</v>
      </c>
      <c r="C1042">
        <v>526971</v>
      </c>
      <c r="D1042" t="s">
        <v>353</v>
      </c>
      <c r="E1042" t="s">
        <v>375</v>
      </c>
    </row>
    <row r="1043" spans="2:5">
      <c r="B1043" t="s">
        <v>1922</v>
      </c>
      <c r="C1043">
        <v>531306</v>
      </c>
      <c r="D1043" t="s">
        <v>353</v>
      </c>
      <c r="E1043" t="s">
        <v>361</v>
      </c>
    </row>
    <row r="1044" spans="2:5">
      <c r="B1044" t="s">
        <v>1923</v>
      </c>
      <c r="C1044">
        <v>531306</v>
      </c>
      <c r="D1044" t="s">
        <v>353</v>
      </c>
      <c r="E1044" t="s">
        <v>361</v>
      </c>
    </row>
    <row r="1045" spans="2:5">
      <c r="B1045" t="s">
        <v>1924</v>
      </c>
      <c r="C1045">
        <v>541302</v>
      </c>
      <c r="D1045" t="s">
        <v>353</v>
      </c>
      <c r="E1045" t="s">
        <v>751</v>
      </c>
    </row>
    <row r="1046" spans="2:5">
      <c r="B1046" t="s">
        <v>1925</v>
      </c>
      <c r="C1046">
        <v>507886</v>
      </c>
      <c r="D1046" t="s">
        <v>353</v>
      </c>
      <c r="E1046" t="s">
        <v>439</v>
      </c>
    </row>
    <row r="1047" spans="2:5">
      <c r="B1047" t="s">
        <v>1926</v>
      </c>
      <c r="C1047">
        <v>540695</v>
      </c>
      <c r="D1047" t="s">
        <v>353</v>
      </c>
      <c r="E1047" t="s">
        <v>375</v>
      </c>
    </row>
    <row r="1048" spans="2:5">
      <c r="B1048" t="s">
        <v>1927</v>
      </c>
      <c r="C1048">
        <v>531237</v>
      </c>
      <c r="D1048" t="s">
        <v>353</v>
      </c>
      <c r="E1048" t="s">
        <v>370</v>
      </c>
    </row>
    <row r="1049" spans="2:5">
      <c r="B1049" t="s">
        <v>1928</v>
      </c>
      <c r="C1049">
        <v>533336</v>
      </c>
      <c r="D1049" t="s">
        <v>1929</v>
      </c>
      <c r="E1049" t="s">
        <v>373</v>
      </c>
    </row>
    <row r="1050" spans="2:5">
      <c r="B1050" t="s">
        <v>1930</v>
      </c>
      <c r="C1050">
        <v>523736</v>
      </c>
      <c r="D1050" t="s">
        <v>1931</v>
      </c>
      <c r="E1050" t="s">
        <v>730</v>
      </c>
    </row>
    <row r="1051" spans="2:5">
      <c r="B1051" t="s">
        <v>1932</v>
      </c>
      <c r="C1051">
        <v>538902</v>
      </c>
      <c r="D1051" t="s">
        <v>1933</v>
      </c>
      <c r="E1051" t="s">
        <v>760</v>
      </c>
    </row>
    <row r="1052" spans="2:5">
      <c r="B1052" t="s">
        <v>1934</v>
      </c>
      <c r="C1052" t="s">
        <v>353</v>
      </c>
      <c r="D1052" t="s">
        <v>1935</v>
      </c>
      <c r="E1052" t="s">
        <v>760</v>
      </c>
    </row>
    <row r="1053" spans="2:5">
      <c r="B1053" t="s">
        <v>1936</v>
      </c>
      <c r="C1053">
        <v>508860</v>
      </c>
      <c r="D1053" t="s">
        <v>353</v>
      </c>
      <c r="E1053" t="s">
        <v>751</v>
      </c>
    </row>
    <row r="1054" spans="2:5">
      <c r="B1054" t="s">
        <v>1937</v>
      </c>
      <c r="C1054">
        <v>500120</v>
      </c>
      <c r="D1054" t="s">
        <v>353</v>
      </c>
      <c r="E1054" t="s">
        <v>401</v>
      </c>
    </row>
    <row r="1055" spans="2:5">
      <c r="B1055" t="s">
        <v>1938</v>
      </c>
      <c r="C1055">
        <v>522163</v>
      </c>
      <c r="D1055" t="s">
        <v>1939</v>
      </c>
      <c r="E1055" t="s">
        <v>651</v>
      </c>
    </row>
    <row r="1056" spans="2:5">
      <c r="B1056" t="s">
        <v>1940</v>
      </c>
      <c r="C1056">
        <v>530959</v>
      </c>
      <c r="D1056" t="s">
        <v>353</v>
      </c>
      <c r="E1056" t="s">
        <v>760</v>
      </c>
    </row>
    <row r="1057" spans="2:5">
      <c r="B1057" t="s">
        <v>1941</v>
      </c>
      <c r="C1057">
        <v>500089</v>
      </c>
      <c r="D1057" t="s">
        <v>1942</v>
      </c>
      <c r="E1057" t="s">
        <v>513</v>
      </c>
    </row>
    <row r="1058" spans="2:5">
      <c r="B1058" t="s">
        <v>1943</v>
      </c>
      <c r="C1058">
        <v>500089</v>
      </c>
      <c r="D1058" t="s">
        <v>1942</v>
      </c>
      <c r="E1058" t="s">
        <v>513</v>
      </c>
    </row>
    <row r="1059" spans="2:5">
      <c r="B1059" t="s">
        <v>1944</v>
      </c>
      <c r="C1059">
        <v>540811</v>
      </c>
      <c r="D1059" t="s">
        <v>353</v>
      </c>
      <c r="E1059" t="s">
        <v>375</v>
      </c>
    </row>
    <row r="1060" spans="2:5">
      <c r="B1060" t="s">
        <v>1945</v>
      </c>
      <c r="C1060">
        <v>542685</v>
      </c>
      <c r="D1060" t="s">
        <v>1946</v>
      </c>
      <c r="E1060" t="s">
        <v>877</v>
      </c>
    </row>
    <row r="1061" spans="2:5">
      <c r="B1061" t="s">
        <v>1947</v>
      </c>
      <c r="C1061">
        <v>539979</v>
      </c>
      <c r="D1061" t="s">
        <v>1948</v>
      </c>
      <c r="E1061" t="s">
        <v>368</v>
      </c>
    </row>
    <row r="1062" spans="2:5">
      <c r="B1062" t="s">
        <v>1949</v>
      </c>
      <c r="C1062">
        <v>540151</v>
      </c>
      <c r="D1062" t="s">
        <v>353</v>
      </c>
      <c r="E1062" t="s">
        <v>356</v>
      </c>
    </row>
    <row r="1063" spans="2:5">
      <c r="B1063" t="s">
        <v>1950</v>
      </c>
      <c r="C1063">
        <v>542155</v>
      </c>
      <c r="D1063" t="s">
        <v>1951</v>
      </c>
      <c r="E1063" t="s">
        <v>719</v>
      </c>
    </row>
    <row r="1064" spans="2:5">
      <c r="B1064" t="s">
        <v>1952</v>
      </c>
      <c r="C1064">
        <v>506414</v>
      </c>
      <c r="D1064" t="s">
        <v>353</v>
      </c>
      <c r="E1064" t="s">
        <v>391</v>
      </c>
    </row>
    <row r="1065" spans="2:5">
      <c r="B1065" t="s">
        <v>1953</v>
      </c>
      <c r="C1065">
        <v>531153</v>
      </c>
      <c r="D1065" t="s">
        <v>353</v>
      </c>
      <c r="E1065" t="s">
        <v>602</v>
      </c>
    </row>
    <row r="1066" spans="2:5">
      <c r="B1066" t="s">
        <v>1954</v>
      </c>
      <c r="C1066">
        <v>540789</v>
      </c>
      <c r="D1066" t="s">
        <v>1955</v>
      </c>
      <c r="E1066" t="s">
        <v>1956</v>
      </c>
    </row>
    <row r="1067" spans="2:5">
      <c r="B1067" t="s">
        <v>1957</v>
      </c>
      <c r="C1067">
        <v>540047</v>
      </c>
      <c r="D1067" t="s">
        <v>1958</v>
      </c>
      <c r="E1067" t="s">
        <v>948</v>
      </c>
    </row>
    <row r="1068" spans="2:5">
      <c r="B1068" t="s">
        <v>1959</v>
      </c>
      <c r="C1068">
        <v>526927</v>
      </c>
      <c r="D1068" t="s">
        <v>353</v>
      </c>
      <c r="E1068" t="s">
        <v>446</v>
      </c>
    </row>
    <row r="1069" spans="2:5">
      <c r="B1069" t="s">
        <v>1960</v>
      </c>
      <c r="C1069">
        <v>500068</v>
      </c>
      <c r="D1069" t="s">
        <v>353</v>
      </c>
      <c r="E1069" t="s">
        <v>361</v>
      </c>
    </row>
    <row r="1070" spans="2:5">
      <c r="B1070" t="s">
        <v>1961</v>
      </c>
      <c r="C1070">
        <v>500068</v>
      </c>
      <c r="D1070" t="s">
        <v>353</v>
      </c>
      <c r="E1070" t="s">
        <v>361</v>
      </c>
    </row>
    <row r="1071" spans="2:5">
      <c r="B1071" t="s">
        <v>1962</v>
      </c>
      <c r="C1071">
        <v>532839</v>
      </c>
      <c r="D1071" t="s">
        <v>1963</v>
      </c>
      <c r="E1071" t="s">
        <v>1092</v>
      </c>
    </row>
    <row r="1072" spans="2:5">
      <c r="B1072" t="s">
        <v>1964</v>
      </c>
      <c r="C1072">
        <v>532839</v>
      </c>
      <c r="D1072" t="s">
        <v>1963</v>
      </c>
      <c r="E1072" t="s">
        <v>1092</v>
      </c>
    </row>
    <row r="1073" spans="2:5">
      <c r="B1073" t="s">
        <v>1965</v>
      </c>
      <c r="C1073">
        <v>531553</v>
      </c>
      <c r="D1073" t="s">
        <v>353</v>
      </c>
      <c r="E1073" t="s">
        <v>774</v>
      </c>
    </row>
    <row r="1074" spans="2:5">
      <c r="B1074" t="s">
        <v>1966</v>
      </c>
      <c r="C1074">
        <v>540701</v>
      </c>
      <c r="D1074" t="s">
        <v>1967</v>
      </c>
      <c r="E1074" t="s">
        <v>391</v>
      </c>
    </row>
    <row r="1075" spans="2:5">
      <c r="B1075" t="s">
        <v>1968</v>
      </c>
      <c r="C1075">
        <v>538432</v>
      </c>
      <c r="D1075" t="s">
        <v>353</v>
      </c>
      <c r="E1075" t="s">
        <v>375</v>
      </c>
    </row>
    <row r="1076" spans="2:5">
      <c r="B1076" t="s">
        <v>1969</v>
      </c>
      <c r="C1076">
        <v>532488</v>
      </c>
      <c r="D1076" t="s">
        <v>1970</v>
      </c>
      <c r="E1076" t="s">
        <v>391</v>
      </c>
    </row>
    <row r="1077" spans="2:5">
      <c r="B1077" t="s">
        <v>1971</v>
      </c>
      <c r="C1077">
        <v>526285</v>
      </c>
      <c r="D1077" t="s">
        <v>353</v>
      </c>
      <c r="E1077" t="s">
        <v>602</v>
      </c>
    </row>
    <row r="1078" spans="2:5">
      <c r="B1078" t="s">
        <v>1972</v>
      </c>
      <c r="C1078">
        <v>526315</v>
      </c>
      <c r="D1078" t="s">
        <v>353</v>
      </c>
      <c r="E1078" t="s">
        <v>881</v>
      </c>
    </row>
    <row r="1079" spans="2:5">
      <c r="B1079" t="s">
        <v>1973</v>
      </c>
      <c r="C1079">
        <v>540699</v>
      </c>
      <c r="D1079" t="s">
        <v>1974</v>
      </c>
      <c r="E1079" t="s">
        <v>722</v>
      </c>
    </row>
    <row r="1080" spans="2:5">
      <c r="B1080" t="s">
        <v>1975</v>
      </c>
      <c r="C1080">
        <v>540699</v>
      </c>
      <c r="D1080" t="s">
        <v>1974</v>
      </c>
      <c r="E1080" t="s">
        <v>722</v>
      </c>
    </row>
    <row r="1081" spans="2:5">
      <c r="B1081" t="s">
        <v>1976</v>
      </c>
      <c r="C1081">
        <v>532868</v>
      </c>
      <c r="D1081" t="s">
        <v>1977</v>
      </c>
      <c r="E1081" t="s">
        <v>439</v>
      </c>
    </row>
    <row r="1082" spans="2:5">
      <c r="B1082" t="s">
        <v>1978</v>
      </c>
      <c r="C1082">
        <v>533146</v>
      </c>
      <c r="D1082" t="s">
        <v>1979</v>
      </c>
      <c r="E1082" t="s">
        <v>1980</v>
      </c>
    </row>
    <row r="1083" spans="2:5">
      <c r="B1083" t="s">
        <v>1981</v>
      </c>
      <c r="C1083">
        <v>533146</v>
      </c>
      <c r="D1083" t="s">
        <v>1982</v>
      </c>
      <c r="E1083" t="s">
        <v>1980</v>
      </c>
    </row>
    <row r="1084" spans="2:5">
      <c r="B1084" t="s">
        <v>1983</v>
      </c>
      <c r="C1084">
        <v>505526</v>
      </c>
      <c r="D1084" t="s">
        <v>353</v>
      </c>
      <c r="E1084" t="s">
        <v>373</v>
      </c>
    </row>
    <row r="1085" spans="2:5">
      <c r="B1085" t="s">
        <v>1984</v>
      </c>
      <c r="C1085">
        <v>542013</v>
      </c>
      <c r="D1085" t="s">
        <v>353</v>
      </c>
      <c r="E1085" t="s">
        <v>833</v>
      </c>
    </row>
    <row r="1086" spans="2:5">
      <c r="B1086" t="s">
        <v>1985</v>
      </c>
      <c r="C1086">
        <v>541403</v>
      </c>
      <c r="D1086" t="s">
        <v>1986</v>
      </c>
      <c r="E1086" t="s">
        <v>467</v>
      </c>
    </row>
    <row r="1087" spans="2:5">
      <c r="B1087" t="s">
        <v>1987</v>
      </c>
      <c r="C1087">
        <v>526504</v>
      </c>
      <c r="D1087" t="s">
        <v>353</v>
      </c>
      <c r="E1087" t="s">
        <v>542</v>
      </c>
    </row>
    <row r="1088" spans="2:5">
      <c r="B1088" t="s">
        <v>1988</v>
      </c>
      <c r="C1088">
        <v>522261</v>
      </c>
      <c r="D1088" t="s">
        <v>1989</v>
      </c>
      <c r="E1088" t="s">
        <v>694</v>
      </c>
    </row>
    <row r="1089" spans="2:5">
      <c r="B1089" t="s">
        <v>1990</v>
      </c>
      <c r="C1089">
        <v>522261</v>
      </c>
      <c r="D1089" t="s">
        <v>1989</v>
      </c>
      <c r="E1089" t="s">
        <v>694</v>
      </c>
    </row>
    <row r="1090" spans="2:5">
      <c r="B1090" t="s">
        <v>1991</v>
      </c>
      <c r="C1090">
        <v>512519</v>
      </c>
      <c r="D1090" t="s">
        <v>1992</v>
      </c>
      <c r="E1090" t="s">
        <v>368</v>
      </c>
    </row>
    <row r="1091" spans="2:5">
      <c r="B1091" t="s">
        <v>1993</v>
      </c>
      <c r="C1091" t="s">
        <v>353</v>
      </c>
      <c r="D1091" t="s">
        <v>1994</v>
      </c>
      <c r="E1091" t="s">
        <v>444</v>
      </c>
    </row>
    <row r="1092" spans="2:5">
      <c r="B1092" t="s">
        <v>1995</v>
      </c>
      <c r="C1092">
        <v>533176</v>
      </c>
      <c r="D1092" t="s">
        <v>1996</v>
      </c>
      <c r="E1092" t="s">
        <v>356</v>
      </c>
    </row>
    <row r="1093" spans="2:5">
      <c r="B1093" t="s">
        <v>1997</v>
      </c>
      <c r="C1093">
        <v>526783</v>
      </c>
      <c r="D1093" t="s">
        <v>353</v>
      </c>
      <c r="E1093" t="s">
        <v>542</v>
      </c>
    </row>
    <row r="1094" spans="2:5">
      <c r="B1094" t="s">
        <v>1998</v>
      </c>
      <c r="C1094">
        <v>539267</v>
      </c>
      <c r="D1094" t="s">
        <v>353</v>
      </c>
      <c r="E1094" t="s">
        <v>375</v>
      </c>
    </row>
    <row r="1095" spans="2:5">
      <c r="B1095" t="s">
        <v>1999</v>
      </c>
      <c r="C1095">
        <v>539524</v>
      </c>
      <c r="D1095" t="s">
        <v>2000</v>
      </c>
      <c r="E1095" t="s">
        <v>542</v>
      </c>
    </row>
    <row r="1096" spans="2:5">
      <c r="B1096" t="s">
        <v>2001</v>
      </c>
      <c r="C1096">
        <v>541299</v>
      </c>
      <c r="D1096" t="s">
        <v>353</v>
      </c>
      <c r="E1096" t="s">
        <v>542</v>
      </c>
    </row>
    <row r="1097" spans="2:5">
      <c r="B1097" t="s">
        <v>2002</v>
      </c>
      <c r="C1097">
        <v>500124</v>
      </c>
      <c r="D1097" t="s">
        <v>2003</v>
      </c>
      <c r="E1097" t="s">
        <v>391</v>
      </c>
    </row>
    <row r="1098" spans="2:5">
      <c r="B1098" t="s">
        <v>2004</v>
      </c>
      <c r="C1098">
        <v>540144</v>
      </c>
      <c r="D1098" t="s">
        <v>353</v>
      </c>
      <c r="E1098" t="s">
        <v>437</v>
      </c>
    </row>
    <row r="1099" spans="2:5">
      <c r="B1099" t="s">
        <v>2005</v>
      </c>
      <c r="C1099">
        <v>523618</v>
      </c>
      <c r="D1099" t="s">
        <v>2006</v>
      </c>
      <c r="E1099" t="s">
        <v>1601</v>
      </c>
    </row>
    <row r="1100" spans="2:5">
      <c r="B1100" t="s">
        <v>2007</v>
      </c>
      <c r="C1100">
        <v>523618</v>
      </c>
      <c r="D1100" t="s">
        <v>2006</v>
      </c>
      <c r="E1100" t="s">
        <v>1601</v>
      </c>
    </row>
    <row r="1101" spans="2:5">
      <c r="B1101" t="s">
        <v>2008</v>
      </c>
      <c r="C1101">
        <v>534674</v>
      </c>
      <c r="D1101" t="s">
        <v>2009</v>
      </c>
      <c r="E1101" t="s">
        <v>375</v>
      </c>
    </row>
    <row r="1102" spans="2:5">
      <c r="B1102" t="s">
        <v>2010</v>
      </c>
      <c r="C1102">
        <v>511634</v>
      </c>
      <c r="D1102" t="s">
        <v>353</v>
      </c>
      <c r="E1102" t="s">
        <v>751</v>
      </c>
    </row>
    <row r="1103" spans="2:5">
      <c r="B1103" t="s">
        <v>2011</v>
      </c>
      <c r="C1103">
        <v>531471</v>
      </c>
      <c r="D1103" t="s">
        <v>353</v>
      </c>
      <c r="E1103" t="s">
        <v>694</v>
      </c>
    </row>
    <row r="1104" spans="2:5">
      <c r="B1104" t="s">
        <v>2012</v>
      </c>
      <c r="C1104">
        <v>504908</v>
      </c>
      <c r="D1104" t="s">
        <v>353</v>
      </c>
      <c r="E1104" t="s">
        <v>708</v>
      </c>
    </row>
    <row r="1105" spans="2:5">
      <c r="B1105" t="s">
        <v>2013</v>
      </c>
      <c r="C1105">
        <v>526355</v>
      </c>
      <c r="D1105" t="s">
        <v>353</v>
      </c>
      <c r="E1105" t="s">
        <v>473</v>
      </c>
    </row>
    <row r="1106" spans="2:5">
      <c r="B1106" t="s">
        <v>2014</v>
      </c>
      <c r="C1106">
        <v>517437</v>
      </c>
      <c r="D1106" t="s">
        <v>353</v>
      </c>
      <c r="E1106" t="s">
        <v>473</v>
      </c>
    </row>
    <row r="1107" spans="2:5">
      <c r="B1107" t="s">
        <v>2015</v>
      </c>
      <c r="C1107">
        <v>532610</v>
      </c>
      <c r="D1107" t="s">
        <v>2016</v>
      </c>
      <c r="E1107" t="s">
        <v>1052</v>
      </c>
    </row>
    <row r="1108" spans="2:5">
      <c r="B1108" t="s">
        <v>2017</v>
      </c>
      <c r="C1108">
        <v>538608</v>
      </c>
      <c r="D1108" t="s">
        <v>2018</v>
      </c>
      <c r="E1108" t="s">
        <v>719</v>
      </c>
    </row>
    <row r="1109" spans="2:5">
      <c r="B1109" t="s">
        <v>2019</v>
      </c>
      <c r="C1109">
        <v>532365</v>
      </c>
      <c r="D1109" t="s">
        <v>2020</v>
      </c>
      <c r="E1109" t="s">
        <v>339</v>
      </c>
    </row>
    <row r="1110" spans="2:5">
      <c r="B1110" t="s">
        <v>2021</v>
      </c>
      <c r="C1110">
        <v>505242</v>
      </c>
      <c r="D1110" t="s">
        <v>2022</v>
      </c>
      <c r="E1110" t="s">
        <v>361</v>
      </c>
    </row>
    <row r="1111" spans="2:5">
      <c r="B1111" t="s">
        <v>2023</v>
      </c>
      <c r="C1111">
        <v>539681</v>
      </c>
      <c r="D1111" t="s">
        <v>353</v>
      </c>
      <c r="E1111" t="s">
        <v>370</v>
      </c>
    </row>
    <row r="1112" spans="2:5">
      <c r="B1112" t="s">
        <v>2024</v>
      </c>
      <c r="C1112">
        <v>540795</v>
      </c>
      <c r="D1112" t="s">
        <v>353</v>
      </c>
      <c r="E1112" t="s">
        <v>651</v>
      </c>
    </row>
    <row r="1113" spans="2:5">
      <c r="B1113" t="s">
        <v>2025</v>
      </c>
      <c r="C1113">
        <v>524818</v>
      </c>
      <c r="D1113" t="s">
        <v>353</v>
      </c>
      <c r="E1113" t="s">
        <v>513</v>
      </c>
    </row>
    <row r="1114" spans="2:5">
      <c r="B1114" t="s">
        <v>2026</v>
      </c>
      <c r="C1114">
        <v>530779</v>
      </c>
      <c r="D1114" t="s">
        <v>353</v>
      </c>
      <c r="E1114" t="s">
        <v>370</v>
      </c>
    </row>
    <row r="1115" spans="2:5">
      <c r="B1115" t="s">
        <v>2027</v>
      </c>
      <c r="C1115">
        <v>517238</v>
      </c>
      <c r="D1115" t="s">
        <v>353</v>
      </c>
      <c r="E1115" t="s">
        <v>895</v>
      </c>
    </row>
    <row r="1116" spans="2:5">
      <c r="B1116" t="s">
        <v>2028</v>
      </c>
      <c r="C1116">
        <v>532707</v>
      </c>
      <c r="D1116" t="s">
        <v>2029</v>
      </c>
      <c r="E1116" t="s">
        <v>513</v>
      </c>
    </row>
    <row r="1117" spans="2:5">
      <c r="B1117" t="s">
        <v>2030</v>
      </c>
      <c r="C1117">
        <v>531533</v>
      </c>
      <c r="D1117" t="s">
        <v>353</v>
      </c>
      <c r="E1117" t="s">
        <v>339</v>
      </c>
    </row>
    <row r="1118" spans="2:5">
      <c r="B1118" t="s">
        <v>2031</v>
      </c>
      <c r="C1118" t="s">
        <v>353</v>
      </c>
      <c r="D1118" t="s">
        <v>2032</v>
      </c>
      <c r="E1118" t="s">
        <v>364</v>
      </c>
    </row>
    <row r="1119" spans="2:5">
      <c r="B1119" t="s">
        <v>2033</v>
      </c>
      <c r="C1119">
        <v>507917</v>
      </c>
      <c r="D1119" t="s">
        <v>353</v>
      </c>
      <c r="E1119" t="s">
        <v>439</v>
      </c>
    </row>
    <row r="1120" spans="2:5">
      <c r="B1120" t="s">
        <v>2034</v>
      </c>
      <c r="C1120">
        <v>520081</v>
      </c>
      <c r="D1120" t="s">
        <v>353</v>
      </c>
      <c r="E1120" t="s">
        <v>385</v>
      </c>
    </row>
    <row r="1121" spans="2:5">
      <c r="B1121" t="s">
        <v>2035</v>
      </c>
      <c r="C1121">
        <v>541053</v>
      </c>
      <c r="D1121" t="s">
        <v>353</v>
      </c>
      <c r="E1121" t="s">
        <v>336</v>
      </c>
    </row>
    <row r="1122" spans="2:5">
      <c r="B1122" t="s">
        <v>2036</v>
      </c>
      <c r="C1122">
        <v>590022</v>
      </c>
      <c r="D1122" t="s">
        <v>2037</v>
      </c>
      <c r="E1122" t="s">
        <v>368</v>
      </c>
    </row>
    <row r="1123" spans="2:5">
      <c r="B1123" t="s">
        <v>2038</v>
      </c>
      <c r="C1123">
        <v>531346</v>
      </c>
      <c r="D1123" t="s">
        <v>353</v>
      </c>
      <c r="E1123" t="s">
        <v>833</v>
      </c>
    </row>
    <row r="1124" spans="2:5">
      <c r="B1124" t="s">
        <v>2039</v>
      </c>
      <c r="C1124">
        <v>532751</v>
      </c>
      <c r="D1124" t="s">
        <v>2040</v>
      </c>
      <c r="E1124" t="s">
        <v>651</v>
      </c>
    </row>
    <row r="1125" spans="2:5">
      <c r="B1125" t="s">
        <v>2041</v>
      </c>
      <c r="C1125" t="s">
        <v>353</v>
      </c>
      <c r="D1125" t="s">
        <v>2042</v>
      </c>
      <c r="E1125" t="s">
        <v>444</v>
      </c>
    </row>
    <row r="1126" spans="2:5">
      <c r="B1126" t="s">
        <v>2043</v>
      </c>
      <c r="C1126">
        <v>532927</v>
      </c>
      <c r="D1126" t="s">
        <v>2044</v>
      </c>
      <c r="E1126" t="s">
        <v>683</v>
      </c>
    </row>
    <row r="1127" spans="2:5">
      <c r="B1127" t="s">
        <v>2045</v>
      </c>
      <c r="C1127">
        <v>534839</v>
      </c>
      <c r="D1127" t="s">
        <v>353</v>
      </c>
      <c r="E1127" t="s">
        <v>551</v>
      </c>
    </row>
    <row r="1128" spans="2:5">
      <c r="B1128" t="s">
        <v>2046</v>
      </c>
      <c r="C1128">
        <v>530643</v>
      </c>
      <c r="D1128" t="s">
        <v>353</v>
      </c>
      <c r="E1128" t="s">
        <v>895</v>
      </c>
    </row>
    <row r="1129" spans="2:5">
      <c r="B1129" t="s">
        <v>2047</v>
      </c>
      <c r="C1129">
        <v>523732</v>
      </c>
      <c r="D1129" t="s">
        <v>353</v>
      </c>
      <c r="E1129" t="s">
        <v>848</v>
      </c>
    </row>
    <row r="1130" spans="2:5">
      <c r="B1130" t="s">
        <v>2048</v>
      </c>
      <c r="C1130">
        <v>538708</v>
      </c>
      <c r="D1130" t="s">
        <v>353</v>
      </c>
      <c r="E1130" t="s">
        <v>370</v>
      </c>
    </row>
    <row r="1131" spans="2:5">
      <c r="B1131" t="s">
        <v>2049</v>
      </c>
      <c r="C1131">
        <v>538708</v>
      </c>
      <c r="D1131" t="s">
        <v>353</v>
      </c>
      <c r="E1131" t="s">
        <v>370</v>
      </c>
    </row>
    <row r="1132" spans="2:5">
      <c r="B1132" t="s">
        <v>2050</v>
      </c>
      <c r="C1132">
        <v>526703</v>
      </c>
      <c r="D1132" t="s">
        <v>353</v>
      </c>
      <c r="E1132" t="s">
        <v>473</v>
      </c>
    </row>
    <row r="1133" spans="2:5">
      <c r="B1133" t="s">
        <v>2051</v>
      </c>
      <c r="C1133">
        <v>540063</v>
      </c>
      <c r="D1133" t="s">
        <v>353</v>
      </c>
      <c r="E1133" t="s">
        <v>339</v>
      </c>
    </row>
    <row r="1134" spans="2:5">
      <c r="B1134" t="s">
        <v>2052</v>
      </c>
      <c r="C1134">
        <v>532922</v>
      </c>
      <c r="D1134" t="s">
        <v>2053</v>
      </c>
      <c r="E1134" t="s">
        <v>336</v>
      </c>
    </row>
    <row r="1135" spans="2:5">
      <c r="B1135" t="s">
        <v>2054</v>
      </c>
      <c r="C1135">
        <v>532696</v>
      </c>
      <c r="D1135" t="s">
        <v>2055</v>
      </c>
      <c r="E1135" t="s">
        <v>458</v>
      </c>
    </row>
    <row r="1136" spans="2:5">
      <c r="B1136" t="s">
        <v>2056</v>
      </c>
      <c r="C1136">
        <v>526483</v>
      </c>
      <c r="D1136" t="s">
        <v>353</v>
      </c>
      <c r="E1136" t="s">
        <v>1592</v>
      </c>
    </row>
    <row r="1137" spans="2:5">
      <c r="B1137" t="s">
        <v>2057</v>
      </c>
      <c r="C1137">
        <v>535694</v>
      </c>
      <c r="D1137" t="s">
        <v>353</v>
      </c>
      <c r="E1137" t="s">
        <v>375</v>
      </c>
    </row>
    <row r="1138" spans="2:5">
      <c r="B1138" t="s">
        <v>2058</v>
      </c>
      <c r="C1138">
        <v>505200</v>
      </c>
      <c r="D1138" t="s">
        <v>2059</v>
      </c>
      <c r="E1138" t="s">
        <v>1011</v>
      </c>
    </row>
    <row r="1139" spans="2:5">
      <c r="B1139" t="s">
        <v>2060</v>
      </c>
      <c r="C1139">
        <v>500125</v>
      </c>
      <c r="D1139" t="s">
        <v>2061</v>
      </c>
      <c r="E1139" t="s">
        <v>1052</v>
      </c>
    </row>
    <row r="1140" spans="2:5">
      <c r="B1140" t="s">
        <v>2062</v>
      </c>
      <c r="C1140">
        <v>500125</v>
      </c>
      <c r="D1140" t="s">
        <v>2061</v>
      </c>
      <c r="E1140" t="s">
        <v>1052</v>
      </c>
    </row>
    <row r="1141" spans="2:5">
      <c r="B1141" t="s">
        <v>2063</v>
      </c>
      <c r="C1141">
        <v>523127</v>
      </c>
      <c r="D1141" t="s">
        <v>2064</v>
      </c>
      <c r="E1141" t="s">
        <v>554</v>
      </c>
    </row>
    <row r="1142" spans="2:5">
      <c r="B1142" t="s">
        <v>2065</v>
      </c>
      <c r="C1142">
        <v>500840</v>
      </c>
      <c r="D1142" t="s">
        <v>2066</v>
      </c>
      <c r="E1142" t="s">
        <v>554</v>
      </c>
    </row>
    <row r="1143" spans="2:5">
      <c r="B1143" t="s">
        <v>2067</v>
      </c>
      <c r="C1143">
        <v>523708</v>
      </c>
      <c r="D1143" t="s">
        <v>2068</v>
      </c>
      <c r="E1143" t="s">
        <v>361</v>
      </c>
    </row>
    <row r="1144" spans="2:5">
      <c r="B1144" t="s">
        <v>2069</v>
      </c>
      <c r="C1144">
        <v>523708</v>
      </c>
      <c r="D1144" t="s">
        <v>2068</v>
      </c>
      <c r="E1144" t="s">
        <v>361</v>
      </c>
    </row>
    <row r="1145" spans="2:5">
      <c r="B1145" t="s">
        <v>2070</v>
      </c>
      <c r="C1145">
        <v>538653</v>
      </c>
      <c r="D1145" t="s">
        <v>2071</v>
      </c>
      <c r="E1145" t="s">
        <v>719</v>
      </c>
    </row>
    <row r="1146" spans="2:5">
      <c r="B1146" t="s">
        <v>2072</v>
      </c>
      <c r="C1146">
        <v>530581</v>
      </c>
      <c r="D1146" t="s">
        <v>353</v>
      </c>
      <c r="E1146" t="s">
        <v>774</v>
      </c>
    </row>
    <row r="1147" spans="2:5">
      <c r="B1147" t="s">
        <v>2073</v>
      </c>
      <c r="C1147">
        <v>532820</v>
      </c>
      <c r="D1147" t="s">
        <v>2074</v>
      </c>
      <c r="E1147" t="s">
        <v>368</v>
      </c>
    </row>
    <row r="1148" spans="2:5">
      <c r="B1148" t="s">
        <v>2075</v>
      </c>
      <c r="C1148">
        <v>513452</v>
      </c>
      <c r="D1148" t="s">
        <v>353</v>
      </c>
      <c r="E1148" t="s">
        <v>385</v>
      </c>
    </row>
    <row r="1149" spans="2:5">
      <c r="B1149" t="s">
        <v>2076</v>
      </c>
      <c r="C1149">
        <v>500123</v>
      </c>
      <c r="D1149" t="s">
        <v>353</v>
      </c>
      <c r="E1149" t="s">
        <v>401</v>
      </c>
    </row>
    <row r="1150" spans="2:5">
      <c r="B1150" t="s">
        <v>2077</v>
      </c>
      <c r="C1150">
        <v>500123</v>
      </c>
      <c r="D1150" t="s">
        <v>353</v>
      </c>
      <c r="E1150" t="s">
        <v>401</v>
      </c>
    </row>
    <row r="1151" spans="2:5">
      <c r="B1151" t="s">
        <v>2078</v>
      </c>
      <c r="C1151">
        <v>503681</v>
      </c>
      <c r="D1151" t="s">
        <v>353</v>
      </c>
      <c r="E1151" t="s">
        <v>774</v>
      </c>
    </row>
    <row r="1152" spans="2:5">
      <c r="B1152" t="s">
        <v>2079</v>
      </c>
      <c r="C1152">
        <v>523329</v>
      </c>
      <c r="D1152" t="s">
        <v>353</v>
      </c>
      <c r="E1152" t="s">
        <v>439</v>
      </c>
    </row>
    <row r="1153" spans="2:5">
      <c r="B1153" t="s">
        <v>2080</v>
      </c>
      <c r="C1153">
        <v>505700</v>
      </c>
      <c r="D1153" t="s">
        <v>2081</v>
      </c>
      <c r="E1153" t="s">
        <v>361</v>
      </c>
    </row>
    <row r="1154" spans="2:5">
      <c r="B1154" t="s">
        <v>2082</v>
      </c>
      <c r="C1154">
        <v>500128</v>
      </c>
      <c r="D1154" t="s">
        <v>2083</v>
      </c>
      <c r="E1154" t="s">
        <v>751</v>
      </c>
    </row>
    <row r="1155" spans="2:5">
      <c r="B1155" t="s">
        <v>2084</v>
      </c>
      <c r="C1155">
        <v>533264</v>
      </c>
      <c r="D1155" t="s">
        <v>2085</v>
      </c>
      <c r="E1155" t="s">
        <v>751</v>
      </c>
    </row>
    <row r="1156" spans="2:5">
      <c r="B1156" t="s">
        <v>2086</v>
      </c>
      <c r="C1156">
        <v>526608</v>
      </c>
      <c r="D1156" t="s">
        <v>2087</v>
      </c>
      <c r="E1156" t="s">
        <v>676</v>
      </c>
    </row>
    <row r="1157" spans="2:5">
      <c r="B1157" t="s">
        <v>2088</v>
      </c>
      <c r="C1157">
        <v>526608</v>
      </c>
      <c r="D1157" t="s">
        <v>2087</v>
      </c>
      <c r="E1157" t="s">
        <v>676</v>
      </c>
    </row>
    <row r="1158" spans="2:5">
      <c r="B1158" t="s">
        <v>2089</v>
      </c>
      <c r="C1158">
        <v>526473</v>
      </c>
      <c r="D1158" t="s">
        <v>353</v>
      </c>
      <c r="E1158" t="s">
        <v>551</v>
      </c>
    </row>
    <row r="1159" spans="2:5">
      <c r="B1159" t="s">
        <v>2090</v>
      </c>
      <c r="C1159">
        <v>526473</v>
      </c>
      <c r="D1159" t="s">
        <v>353</v>
      </c>
      <c r="E1159" t="s">
        <v>551</v>
      </c>
    </row>
    <row r="1160" spans="2:5">
      <c r="B1160" t="s">
        <v>2091</v>
      </c>
      <c r="C1160">
        <v>526705</v>
      </c>
      <c r="D1160" t="s">
        <v>353</v>
      </c>
      <c r="E1160" t="s">
        <v>375</v>
      </c>
    </row>
    <row r="1161" spans="2:5">
      <c r="B1161" t="s">
        <v>2092</v>
      </c>
      <c r="C1161">
        <v>522074</v>
      </c>
      <c r="D1161" t="s">
        <v>2093</v>
      </c>
      <c r="E1161" t="s">
        <v>361</v>
      </c>
    </row>
    <row r="1162" spans="2:5">
      <c r="B1162" t="s">
        <v>2094</v>
      </c>
      <c r="C1162" t="s">
        <v>353</v>
      </c>
      <c r="D1162" t="s">
        <v>2095</v>
      </c>
      <c r="E1162" t="s">
        <v>444</v>
      </c>
    </row>
    <row r="1163" spans="2:5">
      <c r="B1163" t="s">
        <v>2096</v>
      </c>
      <c r="C1163">
        <v>531278</v>
      </c>
      <c r="D1163" t="s">
        <v>353</v>
      </c>
      <c r="E1163" t="s">
        <v>336</v>
      </c>
    </row>
    <row r="1164" spans="2:5">
      <c r="B1164" t="s">
        <v>2097</v>
      </c>
      <c r="C1164">
        <v>517477</v>
      </c>
      <c r="D1164" t="s">
        <v>353</v>
      </c>
      <c r="E1164" t="s">
        <v>446</v>
      </c>
    </row>
    <row r="1165" spans="2:5">
      <c r="B1165" t="s">
        <v>2098</v>
      </c>
      <c r="C1165">
        <v>504000</v>
      </c>
      <c r="D1165" t="s">
        <v>353</v>
      </c>
      <c r="E1165" t="s">
        <v>651</v>
      </c>
    </row>
    <row r="1166" spans="2:5">
      <c r="B1166" t="s">
        <v>2099</v>
      </c>
      <c r="C1166">
        <v>522027</v>
      </c>
      <c r="D1166" t="s">
        <v>353</v>
      </c>
      <c r="E1166" t="s">
        <v>361</v>
      </c>
    </row>
    <row r="1167" spans="2:5">
      <c r="B1167" t="s">
        <v>2100</v>
      </c>
      <c r="C1167">
        <v>522027</v>
      </c>
      <c r="D1167" t="s">
        <v>353</v>
      </c>
      <c r="E1167" t="s">
        <v>361</v>
      </c>
    </row>
    <row r="1168" spans="2:5">
      <c r="B1168" t="s">
        <v>2101</v>
      </c>
      <c r="C1168">
        <v>531162</v>
      </c>
      <c r="D1168" t="s">
        <v>2102</v>
      </c>
      <c r="E1168" t="s">
        <v>535</v>
      </c>
    </row>
    <row r="1169" spans="2:5">
      <c r="B1169" t="s">
        <v>2103</v>
      </c>
      <c r="C1169" t="s">
        <v>353</v>
      </c>
      <c r="D1169" t="s">
        <v>2104</v>
      </c>
      <c r="E1169" t="s">
        <v>535</v>
      </c>
    </row>
    <row r="1170" spans="2:5">
      <c r="B1170" t="s">
        <v>2105</v>
      </c>
      <c r="C1170">
        <v>533208</v>
      </c>
      <c r="D1170" t="s">
        <v>353</v>
      </c>
      <c r="E1170" t="s">
        <v>347</v>
      </c>
    </row>
    <row r="1171" spans="2:5">
      <c r="B1171" t="s">
        <v>2106</v>
      </c>
      <c r="C1171">
        <v>533218</v>
      </c>
      <c r="D1171" t="s">
        <v>2107</v>
      </c>
      <c r="E1171" t="s">
        <v>439</v>
      </c>
    </row>
    <row r="1172" spans="2:5">
      <c r="B1172" t="s">
        <v>2108</v>
      </c>
      <c r="C1172">
        <v>542602</v>
      </c>
      <c r="D1172" t="s">
        <v>2109</v>
      </c>
      <c r="E1172" t="s">
        <v>373</v>
      </c>
    </row>
    <row r="1173" spans="2:5">
      <c r="B1173" t="s">
        <v>2110</v>
      </c>
      <c r="C1173">
        <v>504008</v>
      </c>
      <c r="D1173" t="s">
        <v>2111</v>
      </c>
      <c r="E1173" t="s">
        <v>396</v>
      </c>
    </row>
    <row r="1174" spans="2:5">
      <c r="B1174" t="s">
        <v>2112</v>
      </c>
      <c r="C1174">
        <v>538882</v>
      </c>
      <c r="D1174" t="s">
        <v>353</v>
      </c>
      <c r="E1174" t="s">
        <v>336</v>
      </c>
    </row>
    <row r="1175" spans="2:5">
      <c r="B1175" t="s">
        <v>2113</v>
      </c>
      <c r="C1175">
        <v>507265</v>
      </c>
      <c r="D1175" t="s">
        <v>353</v>
      </c>
      <c r="E1175" t="s">
        <v>531</v>
      </c>
    </row>
    <row r="1176" spans="2:5">
      <c r="B1176" t="s">
        <v>2114</v>
      </c>
      <c r="C1176">
        <v>530333</v>
      </c>
      <c r="D1176" t="s">
        <v>353</v>
      </c>
      <c r="E1176" t="s">
        <v>651</v>
      </c>
    </row>
    <row r="1177" spans="2:5">
      <c r="B1177" t="s">
        <v>2115</v>
      </c>
      <c r="C1177">
        <v>532737</v>
      </c>
      <c r="D1177" t="s">
        <v>2116</v>
      </c>
      <c r="E1177" t="s">
        <v>336</v>
      </c>
    </row>
    <row r="1178" spans="2:5">
      <c r="B1178" t="s">
        <v>2117</v>
      </c>
      <c r="C1178" t="s">
        <v>353</v>
      </c>
      <c r="D1178" t="s">
        <v>2118</v>
      </c>
      <c r="E1178" t="s">
        <v>364</v>
      </c>
    </row>
    <row r="1179" spans="2:5">
      <c r="B1179" t="s">
        <v>2119</v>
      </c>
      <c r="C1179">
        <v>533161</v>
      </c>
      <c r="D1179" t="s">
        <v>2120</v>
      </c>
      <c r="E1179" t="s">
        <v>548</v>
      </c>
    </row>
    <row r="1180" spans="2:5">
      <c r="B1180" t="s">
        <v>2121</v>
      </c>
      <c r="C1180">
        <v>524768</v>
      </c>
      <c r="D1180" t="s">
        <v>353</v>
      </c>
      <c r="E1180" t="s">
        <v>401</v>
      </c>
    </row>
    <row r="1181" spans="2:5">
      <c r="B1181" t="s">
        <v>2122</v>
      </c>
      <c r="C1181">
        <v>532038</v>
      </c>
      <c r="D1181" t="s">
        <v>353</v>
      </c>
      <c r="E1181" t="s">
        <v>375</v>
      </c>
    </row>
    <row r="1182" spans="2:5">
      <c r="B1182" t="s">
        <v>2123</v>
      </c>
      <c r="C1182">
        <v>532920</v>
      </c>
      <c r="D1182" t="s">
        <v>2124</v>
      </c>
      <c r="E1182" t="s">
        <v>985</v>
      </c>
    </row>
    <row r="1183" spans="2:5">
      <c r="B1183" t="s">
        <v>2125</v>
      </c>
      <c r="C1183">
        <v>500132</v>
      </c>
      <c r="D1183" t="s">
        <v>353</v>
      </c>
      <c r="E1183" t="s">
        <v>1052</v>
      </c>
    </row>
    <row r="1184" spans="2:5">
      <c r="B1184" t="s">
        <v>2126</v>
      </c>
      <c r="C1184">
        <v>509525</v>
      </c>
      <c r="D1184" t="s">
        <v>353</v>
      </c>
      <c r="E1184" t="s">
        <v>342</v>
      </c>
    </row>
    <row r="1185" spans="2:5">
      <c r="B1185" t="s">
        <v>2127</v>
      </c>
      <c r="C1185">
        <v>504351</v>
      </c>
      <c r="D1185" t="s">
        <v>353</v>
      </c>
      <c r="E1185" t="s">
        <v>339</v>
      </c>
    </row>
    <row r="1186" spans="2:5">
      <c r="B1186" t="s">
        <v>2128</v>
      </c>
      <c r="C1186">
        <v>504351</v>
      </c>
      <c r="D1186" t="s">
        <v>353</v>
      </c>
      <c r="E1186" t="s">
        <v>339</v>
      </c>
    </row>
    <row r="1187" spans="2:5">
      <c r="B1187" t="s">
        <v>2129</v>
      </c>
      <c r="C1187">
        <v>512441</v>
      </c>
      <c r="D1187" t="s">
        <v>353</v>
      </c>
      <c r="E1187" t="s">
        <v>774</v>
      </c>
    </row>
    <row r="1188" spans="2:5">
      <c r="B1188" t="s">
        <v>2130</v>
      </c>
      <c r="C1188">
        <v>538684</v>
      </c>
      <c r="D1188" t="s">
        <v>353</v>
      </c>
      <c r="E1188" t="s">
        <v>356</v>
      </c>
    </row>
    <row r="1189" spans="2:5">
      <c r="B1189" t="s">
        <v>2131</v>
      </c>
      <c r="C1189">
        <v>540153</v>
      </c>
      <c r="D1189" t="s">
        <v>2132</v>
      </c>
      <c r="E1189" t="s">
        <v>1011</v>
      </c>
    </row>
    <row r="1190" spans="2:5">
      <c r="B1190" t="s">
        <v>2133</v>
      </c>
      <c r="C1190">
        <v>532219</v>
      </c>
      <c r="D1190" t="s">
        <v>2134</v>
      </c>
      <c r="E1190" t="s">
        <v>492</v>
      </c>
    </row>
    <row r="1191" spans="2:5">
      <c r="B1191" t="s">
        <v>2135</v>
      </c>
      <c r="C1191">
        <v>532178</v>
      </c>
      <c r="D1191" t="s">
        <v>2136</v>
      </c>
      <c r="E1191" t="s">
        <v>437</v>
      </c>
    </row>
    <row r="1192" spans="2:5">
      <c r="B1192" t="s">
        <v>2137</v>
      </c>
      <c r="C1192">
        <v>532178</v>
      </c>
      <c r="D1192" t="s">
        <v>2136</v>
      </c>
      <c r="E1192" t="s">
        <v>437</v>
      </c>
    </row>
    <row r="1193" spans="2:5">
      <c r="B1193" t="s">
        <v>2138</v>
      </c>
      <c r="C1193">
        <v>533477</v>
      </c>
      <c r="D1193" t="s">
        <v>353</v>
      </c>
      <c r="E1193" t="s">
        <v>708</v>
      </c>
    </row>
    <row r="1194" spans="2:5">
      <c r="B1194" t="s">
        <v>2139</v>
      </c>
      <c r="C1194">
        <v>533477</v>
      </c>
      <c r="D1194" t="s">
        <v>353</v>
      </c>
      <c r="E1194" t="s">
        <v>708</v>
      </c>
    </row>
    <row r="1195" spans="2:5">
      <c r="B1195" t="s">
        <v>2140</v>
      </c>
      <c r="C1195">
        <v>526574</v>
      </c>
      <c r="D1195" t="s">
        <v>353</v>
      </c>
      <c r="E1195" t="s">
        <v>375</v>
      </c>
    </row>
    <row r="1196" spans="2:5">
      <c r="B1196" t="s">
        <v>2141</v>
      </c>
      <c r="C1196">
        <v>532700</v>
      </c>
      <c r="D1196" t="s">
        <v>2142</v>
      </c>
      <c r="E1196" t="s">
        <v>1092</v>
      </c>
    </row>
    <row r="1197" spans="2:5">
      <c r="B1197" t="s">
        <v>2143</v>
      </c>
      <c r="C1197">
        <v>532700</v>
      </c>
      <c r="D1197" t="s">
        <v>2142</v>
      </c>
      <c r="E1197" t="s">
        <v>1092</v>
      </c>
    </row>
    <row r="1198" spans="2:5">
      <c r="B1198" t="s">
        <v>2144</v>
      </c>
      <c r="C1198">
        <v>500246</v>
      </c>
      <c r="D1198" t="s">
        <v>353</v>
      </c>
      <c r="E1198" t="s">
        <v>361</v>
      </c>
    </row>
    <row r="1199" spans="2:5">
      <c r="B1199" t="s">
        <v>2145</v>
      </c>
      <c r="C1199">
        <v>532658</v>
      </c>
      <c r="D1199" t="s">
        <v>2146</v>
      </c>
      <c r="E1199" t="s">
        <v>651</v>
      </c>
    </row>
    <row r="1200" spans="2:5">
      <c r="B1200" t="s">
        <v>2147</v>
      </c>
      <c r="C1200">
        <v>523754</v>
      </c>
      <c r="D1200" t="s">
        <v>353</v>
      </c>
      <c r="E1200" t="s">
        <v>473</v>
      </c>
    </row>
    <row r="1201" spans="2:5">
      <c r="B1201" t="s">
        <v>2148</v>
      </c>
      <c r="C1201">
        <v>530407</v>
      </c>
      <c r="D1201" t="s">
        <v>353</v>
      </c>
      <c r="E1201" t="s">
        <v>370</v>
      </c>
    </row>
    <row r="1202" spans="2:5">
      <c r="B1202" t="s">
        <v>2149</v>
      </c>
      <c r="C1202">
        <v>531155</v>
      </c>
      <c r="D1202" t="s">
        <v>353</v>
      </c>
      <c r="E1202" t="s">
        <v>391</v>
      </c>
    </row>
    <row r="1203" spans="2:5">
      <c r="B1203" t="s">
        <v>2150</v>
      </c>
      <c r="C1203">
        <v>539844</v>
      </c>
      <c r="D1203" t="s">
        <v>2151</v>
      </c>
      <c r="E1203" t="s">
        <v>519</v>
      </c>
    </row>
    <row r="1204" spans="2:5">
      <c r="B1204" t="s">
        <v>2152</v>
      </c>
      <c r="C1204">
        <v>540596</v>
      </c>
      <c r="D1204" t="s">
        <v>2153</v>
      </c>
      <c r="E1204" t="s">
        <v>391</v>
      </c>
    </row>
    <row r="1205" spans="2:5">
      <c r="B1205" t="s">
        <v>2154</v>
      </c>
      <c r="C1205">
        <v>533261</v>
      </c>
      <c r="D1205" t="s">
        <v>2155</v>
      </c>
      <c r="E1205" t="s">
        <v>356</v>
      </c>
    </row>
    <row r="1206" spans="2:5">
      <c r="B1206" t="s">
        <v>2156</v>
      </c>
      <c r="C1206">
        <v>530909</v>
      </c>
      <c r="D1206" t="s">
        <v>353</v>
      </c>
      <c r="E1206" t="s">
        <v>774</v>
      </c>
    </row>
    <row r="1207" spans="2:5">
      <c r="B1207" t="s">
        <v>2157</v>
      </c>
      <c r="C1207">
        <v>531502</v>
      </c>
      <c r="D1207" t="s">
        <v>353</v>
      </c>
      <c r="E1207" t="s">
        <v>774</v>
      </c>
    </row>
    <row r="1208" spans="2:5">
      <c r="B1208" t="s">
        <v>2158</v>
      </c>
      <c r="C1208">
        <v>531502</v>
      </c>
      <c r="D1208" t="s">
        <v>353</v>
      </c>
      <c r="E1208" t="s">
        <v>774</v>
      </c>
    </row>
    <row r="1209" spans="2:5">
      <c r="B1209" t="s">
        <v>2159</v>
      </c>
      <c r="C1209">
        <v>500133</v>
      </c>
      <c r="D1209" t="s">
        <v>2160</v>
      </c>
      <c r="E1209" t="s">
        <v>538</v>
      </c>
    </row>
    <row r="1210" spans="2:5">
      <c r="B1210" t="s">
        <v>2161</v>
      </c>
      <c r="C1210">
        <v>500133</v>
      </c>
      <c r="D1210" t="s">
        <v>2162</v>
      </c>
      <c r="E1210" t="s">
        <v>538</v>
      </c>
    </row>
    <row r="1211" spans="2:5">
      <c r="B1211" t="s">
        <v>2163</v>
      </c>
      <c r="C1211">
        <v>540455</v>
      </c>
      <c r="D1211" t="s">
        <v>353</v>
      </c>
      <c r="E1211" t="s">
        <v>336</v>
      </c>
    </row>
    <row r="1212" spans="2:5">
      <c r="B1212" t="s">
        <v>2164</v>
      </c>
      <c r="C1212">
        <v>511716</v>
      </c>
      <c r="D1212" t="s">
        <v>353</v>
      </c>
      <c r="E1212" t="s">
        <v>370</v>
      </c>
    </row>
    <row r="1213" spans="2:5">
      <c r="B1213" t="s">
        <v>2165</v>
      </c>
      <c r="C1213">
        <v>500495</v>
      </c>
      <c r="D1213" t="s">
        <v>2166</v>
      </c>
      <c r="E1213" t="s">
        <v>431</v>
      </c>
    </row>
    <row r="1214" spans="2:5">
      <c r="B1214" t="s">
        <v>2167</v>
      </c>
      <c r="C1214">
        <v>531259</v>
      </c>
      <c r="D1214" t="s">
        <v>353</v>
      </c>
      <c r="E1214" t="s">
        <v>1956</v>
      </c>
    </row>
    <row r="1215" spans="2:5">
      <c r="B1215" t="s">
        <v>2168</v>
      </c>
      <c r="C1215">
        <v>514118</v>
      </c>
      <c r="D1215" t="s">
        <v>353</v>
      </c>
      <c r="E1215" t="s">
        <v>368</v>
      </c>
    </row>
    <row r="1216" spans="2:5">
      <c r="B1216" t="s">
        <v>2169</v>
      </c>
      <c r="C1216">
        <v>514118</v>
      </c>
      <c r="D1216" t="s">
        <v>353</v>
      </c>
      <c r="E1216" t="s">
        <v>368</v>
      </c>
    </row>
    <row r="1217" spans="2:5">
      <c r="B1217" t="s">
        <v>2170</v>
      </c>
      <c r="C1217">
        <v>532787</v>
      </c>
      <c r="D1217" t="s">
        <v>2171</v>
      </c>
      <c r="E1217" t="s">
        <v>2172</v>
      </c>
    </row>
    <row r="1218" spans="2:5">
      <c r="B1218" t="s">
        <v>2173</v>
      </c>
      <c r="C1218">
        <v>533149</v>
      </c>
      <c r="D1218" t="s">
        <v>353</v>
      </c>
      <c r="E1218" t="s">
        <v>336</v>
      </c>
    </row>
    <row r="1219" spans="2:5">
      <c r="B1219" t="s">
        <v>2174</v>
      </c>
      <c r="C1219">
        <v>533704</v>
      </c>
      <c r="D1219" t="s">
        <v>2175</v>
      </c>
      <c r="E1219" t="s">
        <v>1601</v>
      </c>
    </row>
    <row r="1220" spans="2:5">
      <c r="B1220" t="s">
        <v>2176</v>
      </c>
      <c r="C1220">
        <v>500135</v>
      </c>
      <c r="D1220" t="s">
        <v>2177</v>
      </c>
      <c r="E1220" t="s">
        <v>548</v>
      </c>
    </row>
    <row r="1221" spans="2:5">
      <c r="B1221" t="s">
        <v>2178</v>
      </c>
      <c r="C1221">
        <v>534927</v>
      </c>
      <c r="D1221" t="s">
        <v>353</v>
      </c>
      <c r="E1221" t="s">
        <v>551</v>
      </c>
    </row>
    <row r="1222" spans="2:5">
      <c r="B1222" t="s">
        <v>2179</v>
      </c>
      <c r="C1222">
        <v>500136</v>
      </c>
      <c r="D1222" t="s">
        <v>2180</v>
      </c>
      <c r="E1222" t="s">
        <v>401</v>
      </c>
    </row>
    <row r="1223" spans="2:5">
      <c r="B1223" t="s">
        <v>2181</v>
      </c>
      <c r="C1223">
        <v>537707</v>
      </c>
      <c r="D1223" t="s">
        <v>353</v>
      </c>
      <c r="E1223" t="s">
        <v>439</v>
      </c>
    </row>
    <row r="1224" spans="2:5">
      <c r="B1224" t="s">
        <v>2182</v>
      </c>
      <c r="C1224">
        <v>521137</v>
      </c>
      <c r="D1224" t="s">
        <v>353</v>
      </c>
      <c r="E1224" t="s">
        <v>368</v>
      </c>
    </row>
    <row r="1225" spans="2:5">
      <c r="B1225" t="s">
        <v>2183</v>
      </c>
      <c r="C1225">
        <v>530929</v>
      </c>
      <c r="D1225" t="s">
        <v>353</v>
      </c>
      <c r="E1225" t="s">
        <v>375</v>
      </c>
    </row>
    <row r="1226" spans="2:5">
      <c r="B1226" t="s">
        <v>2184</v>
      </c>
      <c r="C1226">
        <v>532823</v>
      </c>
      <c r="D1226" t="s">
        <v>2185</v>
      </c>
      <c r="E1226" t="s">
        <v>630</v>
      </c>
    </row>
    <row r="1227" spans="2:5">
      <c r="B1227" t="s">
        <v>2186</v>
      </c>
      <c r="C1227" t="s">
        <v>353</v>
      </c>
      <c r="D1227" t="s">
        <v>2187</v>
      </c>
      <c r="E1227" t="s">
        <v>364</v>
      </c>
    </row>
    <row r="1228" spans="2:5">
      <c r="B1228" t="s">
        <v>2188</v>
      </c>
      <c r="C1228">
        <v>533109</v>
      </c>
      <c r="D1228" t="s">
        <v>2189</v>
      </c>
      <c r="E1228" t="s">
        <v>450</v>
      </c>
    </row>
    <row r="1229" spans="2:5">
      <c r="B1229" t="s">
        <v>2190</v>
      </c>
      <c r="C1229">
        <v>521014</v>
      </c>
      <c r="D1229" t="s">
        <v>353</v>
      </c>
      <c r="E1229" t="s">
        <v>368</v>
      </c>
    </row>
    <row r="1230" spans="2:5">
      <c r="B1230" t="s">
        <v>2191</v>
      </c>
      <c r="C1230" t="s">
        <v>353</v>
      </c>
      <c r="D1230" t="s">
        <v>2192</v>
      </c>
      <c r="E1230" t="s">
        <v>368</v>
      </c>
    </row>
    <row r="1231" spans="2:5">
      <c r="B1231" t="s">
        <v>2193</v>
      </c>
      <c r="C1231">
        <v>542668</v>
      </c>
      <c r="D1231" t="s">
        <v>2194</v>
      </c>
      <c r="E1231" t="s">
        <v>774</v>
      </c>
    </row>
    <row r="1232" spans="2:5">
      <c r="B1232" t="s">
        <v>2195</v>
      </c>
      <c r="C1232">
        <v>531508</v>
      </c>
      <c r="D1232" t="s">
        <v>2196</v>
      </c>
      <c r="E1232" t="s">
        <v>899</v>
      </c>
    </row>
    <row r="1233" spans="2:5">
      <c r="B1233" t="s">
        <v>2197</v>
      </c>
      <c r="C1233">
        <v>531508</v>
      </c>
      <c r="D1233" t="s">
        <v>2196</v>
      </c>
      <c r="E1233" t="s">
        <v>899</v>
      </c>
    </row>
    <row r="1234" spans="2:5">
      <c r="B1234" t="s">
        <v>2198</v>
      </c>
      <c r="C1234">
        <v>508906</v>
      </c>
      <c r="D1234" t="s">
        <v>2199</v>
      </c>
      <c r="E1234" t="s">
        <v>366</v>
      </c>
    </row>
    <row r="1235" spans="2:5">
      <c r="B1235" t="s">
        <v>2200</v>
      </c>
      <c r="C1235">
        <v>532684</v>
      </c>
      <c r="D1235" t="s">
        <v>2201</v>
      </c>
      <c r="E1235" t="s">
        <v>1273</v>
      </c>
    </row>
    <row r="1236" spans="2:5">
      <c r="B1236" t="s">
        <v>2202</v>
      </c>
      <c r="C1236">
        <v>524790</v>
      </c>
      <c r="D1236" t="s">
        <v>353</v>
      </c>
      <c r="E1236" t="s">
        <v>391</v>
      </c>
    </row>
    <row r="1237" spans="2:5">
      <c r="B1237" t="s">
        <v>2203</v>
      </c>
      <c r="C1237">
        <v>514060</v>
      </c>
      <c r="D1237" t="s">
        <v>353</v>
      </c>
      <c r="E1237" t="s">
        <v>368</v>
      </c>
    </row>
    <row r="1238" spans="2:5">
      <c r="B1238" t="s">
        <v>2204</v>
      </c>
      <c r="C1238">
        <v>514358</v>
      </c>
      <c r="D1238" t="s">
        <v>353</v>
      </c>
      <c r="E1238" t="s">
        <v>368</v>
      </c>
    </row>
    <row r="1239" spans="2:5">
      <c r="B1239" t="s">
        <v>2205</v>
      </c>
      <c r="C1239">
        <v>532511</v>
      </c>
      <c r="D1239" t="s">
        <v>2206</v>
      </c>
      <c r="E1239" t="s">
        <v>497</v>
      </c>
    </row>
    <row r="1240" spans="2:5">
      <c r="B1240" t="s">
        <v>2207</v>
      </c>
      <c r="C1240">
        <v>500650</v>
      </c>
      <c r="D1240" t="s">
        <v>2208</v>
      </c>
      <c r="E1240" t="s">
        <v>513</v>
      </c>
    </row>
    <row r="1241" spans="2:5">
      <c r="B1241" t="s">
        <v>2209</v>
      </c>
      <c r="C1241">
        <v>533090</v>
      </c>
      <c r="D1241" t="s">
        <v>2210</v>
      </c>
      <c r="E1241" t="s">
        <v>683</v>
      </c>
    </row>
    <row r="1242" spans="2:5">
      <c r="B1242" t="s">
        <v>2211</v>
      </c>
      <c r="C1242">
        <v>500086</v>
      </c>
      <c r="D1242" t="s">
        <v>2212</v>
      </c>
      <c r="E1242" t="s">
        <v>708</v>
      </c>
    </row>
    <row r="1243" spans="2:5">
      <c r="B1243" t="s">
        <v>2213</v>
      </c>
      <c r="C1243" t="s">
        <v>353</v>
      </c>
      <c r="D1243" t="s">
        <v>2214</v>
      </c>
      <c r="E1243" t="s">
        <v>708</v>
      </c>
    </row>
    <row r="1244" spans="2:5">
      <c r="B1244" t="s">
        <v>2215</v>
      </c>
      <c r="C1244">
        <v>530571</v>
      </c>
      <c r="D1244" t="s">
        <v>353</v>
      </c>
      <c r="E1244" t="s">
        <v>774</v>
      </c>
    </row>
    <row r="1245" spans="2:5">
      <c r="B1245" t="s">
        <v>2216</v>
      </c>
      <c r="C1245">
        <v>526614</v>
      </c>
      <c r="D1245" t="s">
        <v>353</v>
      </c>
      <c r="E1245" t="s">
        <v>1273</v>
      </c>
    </row>
    <row r="1246" spans="2:5">
      <c r="B1246" t="s">
        <v>2217</v>
      </c>
      <c r="C1246">
        <v>539552</v>
      </c>
      <c r="D1246" t="s">
        <v>353</v>
      </c>
      <c r="E1246" t="s">
        <v>370</v>
      </c>
    </row>
    <row r="1247" spans="2:5">
      <c r="B1247" t="s">
        <v>2218</v>
      </c>
      <c r="C1247">
        <v>532656</v>
      </c>
      <c r="D1247" t="s">
        <v>353</v>
      </c>
      <c r="E1247" t="s">
        <v>385</v>
      </c>
    </row>
    <row r="1248" spans="2:5">
      <c r="B1248" t="s">
        <v>2219</v>
      </c>
      <c r="C1248">
        <v>514474</v>
      </c>
      <c r="D1248" t="s">
        <v>353</v>
      </c>
      <c r="E1248" t="s">
        <v>368</v>
      </c>
    </row>
    <row r="1249" spans="2:5">
      <c r="B1249" t="s">
        <v>2220</v>
      </c>
      <c r="C1249">
        <v>530117</v>
      </c>
      <c r="D1249" t="s">
        <v>2221</v>
      </c>
      <c r="E1249" t="s">
        <v>513</v>
      </c>
    </row>
    <row r="1250" spans="2:5">
      <c r="B1250" t="s">
        <v>2222</v>
      </c>
      <c r="C1250">
        <v>530079</v>
      </c>
      <c r="D1250" t="s">
        <v>353</v>
      </c>
      <c r="E1250" t="s">
        <v>368</v>
      </c>
    </row>
    <row r="1251" spans="2:5">
      <c r="B1251" t="s">
        <v>2223</v>
      </c>
      <c r="C1251">
        <v>532666</v>
      </c>
      <c r="D1251" t="s">
        <v>2224</v>
      </c>
      <c r="E1251" t="s">
        <v>339</v>
      </c>
    </row>
    <row r="1252" spans="2:5">
      <c r="B1252" t="s">
        <v>2225</v>
      </c>
      <c r="C1252">
        <v>531599</v>
      </c>
      <c r="D1252" t="s">
        <v>2226</v>
      </c>
      <c r="E1252" t="s">
        <v>391</v>
      </c>
    </row>
    <row r="1253" spans="2:5">
      <c r="B1253" t="s">
        <v>2227</v>
      </c>
      <c r="C1253">
        <v>505744</v>
      </c>
      <c r="D1253" t="s">
        <v>2228</v>
      </c>
      <c r="E1253" t="s">
        <v>708</v>
      </c>
    </row>
    <row r="1254" spans="2:5">
      <c r="B1254" t="s">
        <v>2229</v>
      </c>
      <c r="C1254">
        <v>505744</v>
      </c>
      <c r="D1254" t="s">
        <v>2228</v>
      </c>
      <c r="E1254" t="s">
        <v>708</v>
      </c>
    </row>
    <row r="1255" spans="2:5">
      <c r="B1255" t="s">
        <v>2230</v>
      </c>
      <c r="C1255" t="s">
        <v>353</v>
      </c>
      <c r="D1255" t="s">
        <v>2231</v>
      </c>
      <c r="E1255" t="s">
        <v>364</v>
      </c>
    </row>
    <row r="1256" spans="2:5">
      <c r="B1256" t="s">
        <v>2232</v>
      </c>
      <c r="C1256">
        <v>526689</v>
      </c>
      <c r="D1256" t="s">
        <v>353</v>
      </c>
      <c r="E1256" t="s">
        <v>473</v>
      </c>
    </row>
    <row r="1257" spans="2:5">
      <c r="B1257" t="s">
        <v>2233</v>
      </c>
      <c r="C1257">
        <v>500141</v>
      </c>
      <c r="D1257" t="s">
        <v>353</v>
      </c>
      <c r="E1257" t="s">
        <v>385</v>
      </c>
    </row>
    <row r="1258" spans="2:5">
      <c r="B1258" t="s">
        <v>2234</v>
      </c>
      <c r="C1258">
        <v>590024</v>
      </c>
      <c r="D1258" t="s">
        <v>2235</v>
      </c>
      <c r="E1258" t="s">
        <v>861</v>
      </c>
    </row>
    <row r="1259" spans="2:5">
      <c r="B1259" t="s">
        <v>2236</v>
      </c>
      <c r="C1259">
        <v>533896</v>
      </c>
      <c r="D1259" t="s">
        <v>353</v>
      </c>
      <c r="E1259" t="s">
        <v>391</v>
      </c>
    </row>
    <row r="1260" spans="2:5">
      <c r="B1260" t="s">
        <v>2237</v>
      </c>
      <c r="C1260">
        <v>500142</v>
      </c>
      <c r="D1260" t="s">
        <v>353</v>
      </c>
      <c r="E1260" t="s">
        <v>370</v>
      </c>
    </row>
    <row r="1261" spans="2:5">
      <c r="B1261" t="s">
        <v>2238</v>
      </c>
      <c r="C1261">
        <v>507910</v>
      </c>
      <c r="D1261" t="s">
        <v>353</v>
      </c>
      <c r="E1261" t="s">
        <v>473</v>
      </c>
    </row>
    <row r="1262" spans="2:5">
      <c r="B1262" t="s">
        <v>2239</v>
      </c>
      <c r="C1262">
        <v>507910</v>
      </c>
      <c r="D1262" t="s">
        <v>353</v>
      </c>
      <c r="E1262" t="s">
        <v>473</v>
      </c>
    </row>
    <row r="1263" spans="2:5">
      <c r="B1263" t="s">
        <v>2240</v>
      </c>
      <c r="C1263">
        <v>532768</v>
      </c>
      <c r="D1263" t="s">
        <v>2241</v>
      </c>
      <c r="E1263" t="s">
        <v>708</v>
      </c>
    </row>
    <row r="1264" spans="2:5">
      <c r="B1264" t="s">
        <v>2242</v>
      </c>
      <c r="C1264">
        <v>526227</v>
      </c>
      <c r="D1264" t="s">
        <v>2243</v>
      </c>
      <c r="E1264" t="s">
        <v>368</v>
      </c>
    </row>
    <row r="1265" spans="2:5">
      <c r="B1265" t="s">
        <v>2244</v>
      </c>
      <c r="C1265">
        <v>532022</v>
      </c>
      <c r="D1265" t="s">
        <v>353</v>
      </c>
      <c r="E1265" t="s">
        <v>368</v>
      </c>
    </row>
    <row r="1266" spans="2:5">
      <c r="B1266" t="s">
        <v>2245</v>
      </c>
      <c r="C1266">
        <v>526227</v>
      </c>
      <c r="D1266" t="s">
        <v>2243</v>
      </c>
      <c r="E1266" t="s">
        <v>368</v>
      </c>
    </row>
    <row r="1267" spans="2:5">
      <c r="B1267" t="s">
        <v>2246</v>
      </c>
      <c r="C1267">
        <v>539098</v>
      </c>
      <c r="D1267" t="s">
        <v>353</v>
      </c>
      <c r="E1267" t="s">
        <v>378</v>
      </c>
    </row>
    <row r="1268" spans="2:5">
      <c r="B1268" t="s">
        <v>2247</v>
      </c>
      <c r="C1268">
        <v>541557</v>
      </c>
      <c r="D1268" t="s">
        <v>2248</v>
      </c>
      <c r="E1268" t="s">
        <v>513</v>
      </c>
    </row>
    <row r="1269" spans="2:5">
      <c r="B1269" t="s">
        <v>2249</v>
      </c>
      <c r="C1269">
        <v>517264</v>
      </c>
      <c r="D1269" t="s">
        <v>2250</v>
      </c>
      <c r="E1269" t="s">
        <v>895</v>
      </c>
    </row>
    <row r="1270" spans="2:5">
      <c r="B1270" t="s">
        <v>2251</v>
      </c>
      <c r="C1270">
        <v>533333</v>
      </c>
      <c r="D1270" t="s">
        <v>2252</v>
      </c>
      <c r="E1270" t="s">
        <v>513</v>
      </c>
    </row>
    <row r="1271" spans="2:5">
      <c r="B1271" t="s">
        <v>2253</v>
      </c>
      <c r="C1271">
        <v>508954</v>
      </c>
      <c r="D1271" t="s">
        <v>353</v>
      </c>
      <c r="E1271" t="s">
        <v>370</v>
      </c>
    </row>
    <row r="1272" spans="2:5">
      <c r="B1272" t="s">
        <v>2254</v>
      </c>
      <c r="C1272">
        <v>500144</v>
      </c>
      <c r="D1272" t="s">
        <v>2255</v>
      </c>
      <c r="E1272" t="s">
        <v>651</v>
      </c>
    </row>
    <row r="1273" spans="2:5">
      <c r="B1273" t="s">
        <v>2256</v>
      </c>
      <c r="C1273">
        <v>500940</v>
      </c>
      <c r="D1273" t="s">
        <v>2257</v>
      </c>
      <c r="E1273" t="s">
        <v>473</v>
      </c>
    </row>
    <row r="1274" spans="2:5">
      <c r="B1274" t="s">
        <v>2258</v>
      </c>
      <c r="C1274">
        <v>511122</v>
      </c>
      <c r="D1274" t="s">
        <v>353</v>
      </c>
      <c r="E1274" t="s">
        <v>370</v>
      </c>
    </row>
    <row r="1275" spans="2:5">
      <c r="B1275" t="s">
        <v>2259</v>
      </c>
      <c r="C1275">
        <v>511122</v>
      </c>
      <c r="D1275" t="s">
        <v>353</v>
      </c>
      <c r="E1275" t="s">
        <v>370</v>
      </c>
    </row>
    <row r="1276" spans="2:5">
      <c r="B1276" t="s">
        <v>2260</v>
      </c>
      <c r="C1276">
        <v>532379</v>
      </c>
      <c r="D1276" t="s">
        <v>353</v>
      </c>
      <c r="E1276" t="s">
        <v>446</v>
      </c>
    </row>
    <row r="1277" spans="2:5">
      <c r="B1277" t="s">
        <v>2261</v>
      </c>
      <c r="C1277">
        <v>532809</v>
      </c>
      <c r="D1277" t="s">
        <v>2262</v>
      </c>
      <c r="E1277" t="s">
        <v>683</v>
      </c>
    </row>
    <row r="1278" spans="2:5">
      <c r="B1278" t="s">
        <v>2263</v>
      </c>
      <c r="C1278">
        <v>524743</v>
      </c>
      <c r="D1278" t="s">
        <v>353</v>
      </c>
      <c r="E1278" t="s">
        <v>401</v>
      </c>
    </row>
    <row r="1279" spans="2:5">
      <c r="B1279" t="s">
        <v>2264</v>
      </c>
      <c r="C1279" t="s">
        <v>353</v>
      </c>
      <c r="D1279" t="s">
        <v>2265</v>
      </c>
      <c r="E1279" t="s">
        <v>364</v>
      </c>
    </row>
    <row r="1280" spans="2:5">
      <c r="B1280" t="s">
        <v>2266</v>
      </c>
      <c r="C1280">
        <v>530885</v>
      </c>
      <c r="D1280" t="s">
        <v>353</v>
      </c>
      <c r="E1280" t="s">
        <v>339</v>
      </c>
    </row>
    <row r="1281" spans="2:5">
      <c r="B1281" t="s">
        <v>2267</v>
      </c>
      <c r="C1281">
        <v>536751</v>
      </c>
      <c r="D1281" t="s">
        <v>353</v>
      </c>
      <c r="E1281" t="s">
        <v>336</v>
      </c>
    </row>
    <row r="1282" spans="2:5">
      <c r="B1282" t="s">
        <v>2268</v>
      </c>
      <c r="C1282">
        <v>523672</v>
      </c>
      <c r="D1282" t="s">
        <v>353</v>
      </c>
      <c r="E1282" t="s">
        <v>551</v>
      </c>
    </row>
    <row r="1283" spans="2:5">
      <c r="B1283" t="s">
        <v>2269</v>
      </c>
      <c r="C1283">
        <v>533638</v>
      </c>
      <c r="D1283" t="s">
        <v>2270</v>
      </c>
      <c r="E1283" t="s">
        <v>473</v>
      </c>
    </row>
    <row r="1284" spans="2:5">
      <c r="B1284" t="s">
        <v>2271</v>
      </c>
      <c r="C1284">
        <v>540267</v>
      </c>
      <c r="D1284" t="s">
        <v>353</v>
      </c>
      <c r="E1284" t="s">
        <v>375</v>
      </c>
    </row>
    <row r="1285" spans="2:5">
      <c r="B1285" t="s">
        <v>2272</v>
      </c>
      <c r="C1285">
        <v>530705</v>
      </c>
      <c r="D1285" t="s">
        <v>353</v>
      </c>
      <c r="E1285" t="s">
        <v>368</v>
      </c>
    </row>
    <row r="1286" spans="2:5">
      <c r="B1286" t="s">
        <v>2273</v>
      </c>
      <c r="C1286">
        <v>532518</v>
      </c>
      <c r="D1286" t="s">
        <v>353</v>
      </c>
      <c r="E1286" t="s">
        <v>373</v>
      </c>
    </row>
    <row r="1287" spans="2:5">
      <c r="B1287" t="s">
        <v>2274</v>
      </c>
      <c r="C1287">
        <v>522017</v>
      </c>
      <c r="D1287" t="s">
        <v>353</v>
      </c>
      <c r="E1287" t="s">
        <v>651</v>
      </c>
    </row>
    <row r="1288" spans="2:5">
      <c r="B1288" t="s">
        <v>2275</v>
      </c>
      <c r="C1288">
        <v>534757</v>
      </c>
      <c r="D1288" t="s">
        <v>353</v>
      </c>
      <c r="E1288" t="s">
        <v>370</v>
      </c>
    </row>
    <row r="1289" spans="2:5">
      <c r="B1289" t="s">
        <v>2276</v>
      </c>
      <c r="C1289" t="s">
        <v>353</v>
      </c>
      <c r="D1289" t="s">
        <v>2277</v>
      </c>
      <c r="E1289" t="s">
        <v>364</v>
      </c>
    </row>
    <row r="1290" spans="2:5">
      <c r="B1290" t="s">
        <v>2278</v>
      </c>
      <c r="C1290">
        <v>540945</v>
      </c>
      <c r="D1290" t="s">
        <v>353</v>
      </c>
      <c r="E1290" t="s">
        <v>437</v>
      </c>
    </row>
    <row r="1291" spans="2:5">
      <c r="B1291" t="s">
        <v>2279</v>
      </c>
      <c r="C1291">
        <v>503831</v>
      </c>
      <c r="D1291" t="s">
        <v>353</v>
      </c>
      <c r="E1291" t="s">
        <v>554</v>
      </c>
    </row>
    <row r="1292" spans="2:5">
      <c r="B1292" t="s">
        <v>2280</v>
      </c>
      <c r="C1292">
        <v>507552</v>
      </c>
      <c r="D1292" t="s">
        <v>353</v>
      </c>
      <c r="E1292" t="s">
        <v>433</v>
      </c>
    </row>
    <row r="1293" spans="2:5">
      <c r="B1293" t="s">
        <v>2281</v>
      </c>
      <c r="C1293">
        <v>502865</v>
      </c>
      <c r="D1293" t="s">
        <v>353</v>
      </c>
      <c r="E1293" t="s">
        <v>361</v>
      </c>
    </row>
    <row r="1294" spans="2:5">
      <c r="B1294" t="s">
        <v>2282</v>
      </c>
      <c r="C1294">
        <v>500033</v>
      </c>
      <c r="D1294" t="s">
        <v>353</v>
      </c>
      <c r="E1294" t="s">
        <v>2283</v>
      </c>
    </row>
    <row r="1295" spans="2:5">
      <c r="B1295" t="s">
        <v>2284</v>
      </c>
      <c r="C1295">
        <v>532843</v>
      </c>
      <c r="D1295" t="s">
        <v>2285</v>
      </c>
      <c r="E1295" t="s">
        <v>823</v>
      </c>
    </row>
    <row r="1296" spans="2:5">
      <c r="B1296" t="s">
        <v>2286</v>
      </c>
      <c r="C1296">
        <v>523696</v>
      </c>
      <c r="D1296" t="s">
        <v>353</v>
      </c>
      <c r="E1296" t="s">
        <v>542</v>
      </c>
    </row>
    <row r="1297" spans="2:5">
      <c r="B1297" t="s">
        <v>2287</v>
      </c>
      <c r="C1297">
        <v>530213</v>
      </c>
      <c r="D1297" t="s">
        <v>353</v>
      </c>
      <c r="E1297" t="s">
        <v>375</v>
      </c>
    </row>
    <row r="1298" spans="2:5">
      <c r="B1298" t="s">
        <v>2288</v>
      </c>
      <c r="C1298">
        <v>500150</v>
      </c>
      <c r="D1298" t="s">
        <v>2289</v>
      </c>
      <c r="E1298" t="s">
        <v>401</v>
      </c>
    </row>
    <row r="1299" spans="2:5">
      <c r="B1299" t="s">
        <v>2290</v>
      </c>
      <c r="C1299">
        <v>500150</v>
      </c>
      <c r="D1299" t="s">
        <v>2289</v>
      </c>
      <c r="E1299" t="s">
        <v>401</v>
      </c>
    </row>
    <row r="1300" spans="2:5">
      <c r="B1300" t="s">
        <v>2291</v>
      </c>
      <c r="C1300">
        <v>513579</v>
      </c>
      <c r="D1300" t="s">
        <v>353</v>
      </c>
      <c r="E1300" t="s">
        <v>1031</v>
      </c>
    </row>
    <row r="1301" spans="2:5">
      <c r="B1301" t="s">
        <v>2292</v>
      </c>
      <c r="C1301" t="s">
        <v>353</v>
      </c>
      <c r="D1301" t="s">
        <v>2293</v>
      </c>
      <c r="E1301" t="s">
        <v>364</v>
      </c>
    </row>
    <row r="1302" spans="2:5">
      <c r="B1302" t="s">
        <v>2294</v>
      </c>
      <c r="C1302">
        <v>532403</v>
      </c>
      <c r="D1302" t="s">
        <v>353</v>
      </c>
      <c r="E1302" t="s">
        <v>446</v>
      </c>
    </row>
    <row r="1303" spans="2:5">
      <c r="B1303" t="s">
        <v>2295</v>
      </c>
      <c r="C1303">
        <v>540190</v>
      </c>
      <c r="D1303" t="s">
        <v>353</v>
      </c>
      <c r="E1303" t="s">
        <v>375</v>
      </c>
    </row>
    <row r="1304" spans="2:5">
      <c r="B1304" t="s">
        <v>2296</v>
      </c>
      <c r="C1304">
        <v>539839</v>
      </c>
      <c r="D1304" t="s">
        <v>353</v>
      </c>
      <c r="E1304" t="s">
        <v>370</v>
      </c>
    </row>
    <row r="1305" spans="2:5">
      <c r="B1305" t="s">
        <v>2297</v>
      </c>
      <c r="C1305">
        <v>539032</v>
      </c>
      <c r="D1305" t="s">
        <v>2298</v>
      </c>
      <c r="E1305" t="s">
        <v>719</v>
      </c>
    </row>
    <row r="1306" spans="2:5">
      <c r="B1306" t="s">
        <v>2299</v>
      </c>
      <c r="C1306">
        <v>539730</v>
      </c>
      <c r="D1306" t="s">
        <v>353</v>
      </c>
      <c r="E1306" t="s">
        <v>391</v>
      </c>
    </row>
    <row r="1307" spans="2:5">
      <c r="B1307" t="s">
        <v>2300</v>
      </c>
      <c r="C1307">
        <v>530077</v>
      </c>
      <c r="D1307" t="s">
        <v>353</v>
      </c>
      <c r="E1307" t="s">
        <v>551</v>
      </c>
    </row>
    <row r="1308" spans="2:5">
      <c r="B1308" t="s">
        <v>2301</v>
      </c>
      <c r="C1308">
        <v>508980</v>
      </c>
      <c r="D1308" t="s">
        <v>353</v>
      </c>
      <c r="E1308" t="s">
        <v>774</v>
      </c>
    </row>
    <row r="1309" spans="2:5">
      <c r="B1309" t="s">
        <v>2302</v>
      </c>
      <c r="C1309">
        <v>522195</v>
      </c>
      <c r="D1309" t="s">
        <v>353</v>
      </c>
      <c r="E1309" t="s">
        <v>708</v>
      </c>
    </row>
    <row r="1310" spans="2:5">
      <c r="B1310" t="s">
        <v>2303</v>
      </c>
      <c r="C1310">
        <v>521167</v>
      </c>
      <c r="D1310" t="s">
        <v>2304</v>
      </c>
      <c r="E1310" t="s">
        <v>909</v>
      </c>
    </row>
    <row r="1311" spans="2:5">
      <c r="B1311" t="s">
        <v>2305</v>
      </c>
      <c r="C1311">
        <v>532042</v>
      </c>
      <c r="D1311" t="s">
        <v>353</v>
      </c>
      <c r="E1311" t="s">
        <v>425</v>
      </c>
    </row>
    <row r="1312" spans="2:5">
      <c r="B1312" t="s">
        <v>2306</v>
      </c>
      <c r="C1312">
        <v>533213</v>
      </c>
      <c r="D1312" t="s">
        <v>353</v>
      </c>
      <c r="E1312" t="s">
        <v>336</v>
      </c>
    </row>
    <row r="1313" spans="2:5">
      <c r="B1313" t="s">
        <v>2307</v>
      </c>
      <c r="C1313">
        <v>538568</v>
      </c>
      <c r="D1313" t="s">
        <v>353</v>
      </c>
      <c r="E1313" t="s">
        <v>375</v>
      </c>
    </row>
    <row r="1314" spans="2:5">
      <c r="B1314" t="s">
        <v>2308</v>
      </c>
      <c r="C1314">
        <v>539169</v>
      </c>
      <c r="D1314" t="s">
        <v>353</v>
      </c>
      <c r="E1314" t="s">
        <v>339</v>
      </c>
    </row>
    <row r="1315" spans="2:5">
      <c r="B1315" t="s">
        <v>2309</v>
      </c>
      <c r="C1315">
        <v>533400</v>
      </c>
      <c r="D1315" t="s">
        <v>2310</v>
      </c>
      <c r="E1315" t="s">
        <v>413</v>
      </c>
    </row>
    <row r="1316" spans="2:5">
      <c r="B1316" t="s">
        <v>2311</v>
      </c>
      <c r="C1316">
        <v>523574</v>
      </c>
      <c r="D1316" t="s">
        <v>2312</v>
      </c>
      <c r="E1316" t="s">
        <v>522</v>
      </c>
    </row>
    <row r="1317" spans="2:5">
      <c r="B1317" t="s">
        <v>2311</v>
      </c>
      <c r="C1317">
        <v>570002</v>
      </c>
      <c r="D1317" t="s">
        <v>2313</v>
      </c>
      <c r="E1317" t="s">
        <v>522</v>
      </c>
    </row>
    <row r="1318" spans="2:5">
      <c r="B1318" t="s">
        <v>2314</v>
      </c>
      <c r="C1318">
        <v>536507</v>
      </c>
      <c r="D1318" t="s">
        <v>2315</v>
      </c>
      <c r="E1318" t="s">
        <v>522</v>
      </c>
    </row>
    <row r="1319" spans="2:5">
      <c r="B1319" t="s">
        <v>2316</v>
      </c>
      <c r="C1319">
        <v>533296</v>
      </c>
      <c r="D1319" t="s">
        <v>2317</v>
      </c>
      <c r="E1319" t="s">
        <v>522</v>
      </c>
    </row>
    <row r="1320" spans="2:5">
      <c r="B1320" t="s">
        <v>2318</v>
      </c>
      <c r="C1320">
        <v>540064</v>
      </c>
      <c r="D1320" t="s">
        <v>2319</v>
      </c>
      <c r="E1320" t="s">
        <v>522</v>
      </c>
    </row>
    <row r="1321" spans="2:5">
      <c r="B1321" t="s">
        <v>2320</v>
      </c>
      <c r="C1321">
        <v>540798</v>
      </c>
      <c r="D1321" t="s">
        <v>2321</v>
      </c>
      <c r="E1321" t="s">
        <v>674</v>
      </c>
    </row>
    <row r="1322" spans="2:5">
      <c r="B1322" t="s">
        <v>2322</v>
      </c>
      <c r="C1322">
        <v>523113</v>
      </c>
      <c r="D1322" t="s">
        <v>353</v>
      </c>
      <c r="E1322" t="s">
        <v>370</v>
      </c>
    </row>
    <row r="1323" spans="2:5">
      <c r="B1323" t="s">
        <v>2323</v>
      </c>
      <c r="C1323">
        <v>534063</v>
      </c>
      <c r="D1323" t="s">
        <v>353</v>
      </c>
      <c r="E1323" t="s">
        <v>336</v>
      </c>
    </row>
    <row r="1324" spans="2:5">
      <c r="B1324" t="s">
        <v>2324</v>
      </c>
      <c r="C1324">
        <v>504346</v>
      </c>
      <c r="D1324" t="s">
        <v>353</v>
      </c>
      <c r="E1324" t="s">
        <v>336</v>
      </c>
    </row>
    <row r="1325" spans="2:5">
      <c r="B1325" t="s">
        <v>2325</v>
      </c>
      <c r="C1325">
        <v>505250</v>
      </c>
      <c r="D1325" t="s">
        <v>353</v>
      </c>
      <c r="E1325" t="s">
        <v>361</v>
      </c>
    </row>
    <row r="1326" spans="2:5">
      <c r="B1326" t="s">
        <v>2326</v>
      </c>
      <c r="C1326">
        <v>540614</v>
      </c>
      <c r="D1326" t="s">
        <v>353</v>
      </c>
      <c r="E1326" t="s">
        <v>396</v>
      </c>
    </row>
    <row r="1327" spans="2:5">
      <c r="B1327" t="s">
        <v>2327</v>
      </c>
      <c r="C1327">
        <v>531758</v>
      </c>
      <c r="D1327" t="s">
        <v>353</v>
      </c>
      <c r="E1327" t="s">
        <v>370</v>
      </c>
    </row>
    <row r="1328" spans="2:5">
      <c r="B1328" t="s">
        <v>2328</v>
      </c>
      <c r="C1328">
        <v>513059</v>
      </c>
      <c r="D1328" t="s">
        <v>353</v>
      </c>
      <c r="E1328" t="s">
        <v>708</v>
      </c>
    </row>
    <row r="1329" spans="2:5">
      <c r="B1329" t="s">
        <v>2329</v>
      </c>
      <c r="C1329">
        <v>542666</v>
      </c>
      <c r="D1329" t="s">
        <v>2330</v>
      </c>
      <c r="E1329" t="s">
        <v>2331</v>
      </c>
    </row>
    <row r="1330" spans="2:5">
      <c r="B1330" t="s">
        <v>2332</v>
      </c>
      <c r="C1330">
        <v>505714</v>
      </c>
      <c r="D1330" t="s">
        <v>2333</v>
      </c>
      <c r="E1330" t="s">
        <v>708</v>
      </c>
    </row>
    <row r="1331" spans="2:5">
      <c r="B1331" t="s">
        <v>2334</v>
      </c>
      <c r="C1331">
        <v>505714</v>
      </c>
      <c r="D1331" t="s">
        <v>2333</v>
      </c>
      <c r="E1331" t="s">
        <v>708</v>
      </c>
    </row>
    <row r="1332" spans="2:5">
      <c r="B1332" t="s">
        <v>2335</v>
      </c>
      <c r="C1332">
        <v>524624</v>
      </c>
      <c r="D1332" t="s">
        <v>2336</v>
      </c>
      <c r="E1332" t="s">
        <v>2337</v>
      </c>
    </row>
    <row r="1333" spans="2:5">
      <c r="B1333" t="s">
        <v>2338</v>
      </c>
      <c r="C1333">
        <v>531196</v>
      </c>
      <c r="D1333" t="s">
        <v>353</v>
      </c>
      <c r="E1333" t="s">
        <v>375</v>
      </c>
    </row>
    <row r="1334" spans="2:5">
      <c r="B1334" t="s">
        <v>2339</v>
      </c>
      <c r="C1334">
        <v>531196</v>
      </c>
      <c r="D1334" t="s">
        <v>353</v>
      </c>
      <c r="E1334" t="s">
        <v>375</v>
      </c>
    </row>
    <row r="1335" spans="2:5">
      <c r="B1335" t="s">
        <v>2340</v>
      </c>
      <c r="C1335">
        <v>532155</v>
      </c>
      <c r="D1335" t="s">
        <v>2341</v>
      </c>
      <c r="E1335" t="s">
        <v>378</v>
      </c>
    </row>
    <row r="1336" spans="2:5">
      <c r="B1336" t="s">
        <v>2342</v>
      </c>
      <c r="C1336">
        <v>532155</v>
      </c>
      <c r="D1336" t="s">
        <v>2341</v>
      </c>
      <c r="E1336" t="s">
        <v>378</v>
      </c>
    </row>
    <row r="1337" spans="2:5">
      <c r="B1337" t="s">
        <v>2343</v>
      </c>
      <c r="C1337">
        <v>538609</v>
      </c>
      <c r="D1337" t="s">
        <v>353</v>
      </c>
      <c r="E1337" t="s">
        <v>336</v>
      </c>
    </row>
    <row r="1338" spans="2:5">
      <c r="B1338" t="s">
        <v>2344</v>
      </c>
      <c r="C1338">
        <v>505711</v>
      </c>
      <c r="D1338" t="s">
        <v>353</v>
      </c>
      <c r="E1338" t="s">
        <v>708</v>
      </c>
    </row>
    <row r="1339" spans="2:5">
      <c r="B1339" t="s">
        <v>2345</v>
      </c>
      <c r="C1339">
        <v>539228</v>
      </c>
      <c r="D1339" t="s">
        <v>353</v>
      </c>
      <c r="E1339" t="s">
        <v>2346</v>
      </c>
    </row>
    <row r="1340" spans="2:5">
      <c r="B1340" t="s">
        <v>2347</v>
      </c>
      <c r="C1340">
        <v>538881</v>
      </c>
      <c r="D1340" t="s">
        <v>353</v>
      </c>
      <c r="E1340" t="s">
        <v>370</v>
      </c>
    </row>
    <row r="1341" spans="2:5">
      <c r="B1341" t="s">
        <v>2348</v>
      </c>
      <c r="C1341">
        <v>504697</v>
      </c>
      <c r="D1341" t="s">
        <v>353</v>
      </c>
      <c r="E1341" t="s">
        <v>651</v>
      </c>
    </row>
    <row r="1342" spans="2:5">
      <c r="B1342" t="s">
        <v>2349</v>
      </c>
      <c r="C1342">
        <v>531911</v>
      </c>
      <c r="D1342" t="s">
        <v>353</v>
      </c>
      <c r="E1342" t="s">
        <v>361</v>
      </c>
    </row>
    <row r="1343" spans="2:5">
      <c r="B1343" t="s">
        <v>2350</v>
      </c>
      <c r="C1343">
        <v>526073</v>
      </c>
      <c r="D1343" t="s">
        <v>353</v>
      </c>
      <c r="E1343" t="s">
        <v>538</v>
      </c>
    </row>
    <row r="1344" spans="2:5">
      <c r="B1344" t="s">
        <v>2351</v>
      </c>
      <c r="C1344">
        <v>506186</v>
      </c>
      <c r="D1344" t="s">
        <v>353</v>
      </c>
      <c r="E1344" t="s">
        <v>356</v>
      </c>
    </row>
    <row r="1345" spans="2:5">
      <c r="B1345" t="s">
        <v>2352</v>
      </c>
      <c r="C1345">
        <v>540935</v>
      </c>
      <c r="D1345" t="s">
        <v>2353</v>
      </c>
      <c r="E1345" t="s">
        <v>513</v>
      </c>
    </row>
    <row r="1346" spans="2:5">
      <c r="B1346" t="s">
        <v>2354</v>
      </c>
      <c r="C1346">
        <v>533265</v>
      </c>
      <c r="D1346" t="s">
        <v>2355</v>
      </c>
      <c r="E1346" t="s">
        <v>385</v>
      </c>
    </row>
    <row r="1347" spans="2:5">
      <c r="B1347" t="s">
        <v>2356</v>
      </c>
      <c r="C1347">
        <v>532726</v>
      </c>
      <c r="D1347" t="s">
        <v>2357</v>
      </c>
      <c r="E1347" t="s">
        <v>385</v>
      </c>
    </row>
    <row r="1348" spans="2:5">
      <c r="B1348" t="s">
        <v>2358</v>
      </c>
      <c r="C1348">
        <v>531902</v>
      </c>
      <c r="D1348" t="s">
        <v>2359</v>
      </c>
      <c r="E1348" t="s">
        <v>439</v>
      </c>
    </row>
    <row r="1349" spans="2:5">
      <c r="B1349" t="s">
        <v>2360</v>
      </c>
      <c r="C1349">
        <v>532959</v>
      </c>
      <c r="D1349" t="s">
        <v>2361</v>
      </c>
      <c r="E1349" t="s">
        <v>751</v>
      </c>
    </row>
    <row r="1350" spans="2:5">
      <c r="B1350" t="s">
        <v>2362</v>
      </c>
      <c r="C1350">
        <v>513108</v>
      </c>
      <c r="D1350" t="s">
        <v>2363</v>
      </c>
      <c r="E1350" t="s">
        <v>676</v>
      </c>
    </row>
    <row r="1351" spans="2:5">
      <c r="B1351" t="s">
        <v>2364</v>
      </c>
      <c r="C1351">
        <v>500153</v>
      </c>
      <c r="D1351" t="s">
        <v>353</v>
      </c>
      <c r="E1351" t="s">
        <v>401</v>
      </c>
    </row>
    <row r="1352" spans="2:5">
      <c r="B1352" t="s">
        <v>2365</v>
      </c>
      <c r="C1352">
        <v>541703</v>
      </c>
      <c r="D1352" t="s">
        <v>353</v>
      </c>
      <c r="E1352" t="s">
        <v>354</v>
      </c>
    </row>
    <row r="1353" spans="2:5">
      <c r="B1353" t="s">
        <v>2366</v>
      </c>
      <c r="C1353">
        <v>541703</v>
      </c>
      <c r="D1353" t="s">
        <v>353</v>
      </c>
      <c r="E1353" t="s">
        <v>354</v>
      </c>
    </row>
    <row r="1354" spans="2:5">
      <c r="B1354" t="s">
        <v>2367</v>
      </c>
      <c r="C1354">
        <v>504397</v>
      </c>
      <c r="D1354" t="s">
        <v>353</v>
      </c>
      <c r="E1354" t="s">
        <v>774</v>
      </c>
    </row>
    <row r="1355" spans="2:5">
      <c r="B1355" t="s">
        <v>2368</v>
      </c>
      <c r="C1355">
        <v>526367</v>
      </c>
      <c r="D1355" t="s">
        <v>2369</v>
      </c>
      <c r="E1355" t="s">
        <v>439</v>
      </c>
    </row>
    <row r="1356" spans="2:5">
      <c r="B1356" t="s">
        <v>2370</v>
      </c>
      <c r="C1356">
        <v>514167</v>
      </c>
      <c r="D1356" t="s">
        <v>2371</v>
      </c>
      <c r="E1356" t="s">
        <v>774</v>
      </c>
    </row>
    <row r="1357" spans="2:5">
      <c r="B1357" t="s">
        <v>2372</v>
      </c>
      <c r="C1357" t="s">
        <v>353</v>
      </c>
      <c r="D1357" t="s">
        <v>2373</v>
      </c>
      <c r="E1357" t="s">
        <v>364</v>
      </c>
    </row>
    <row r="1358" spans="2:5">
      <c r="B1358" t="s">
        <v>2374</v>
      </c>
      <c r="C1358">
        <v>531813</v>
      </c>
      <c r="D1358" t="s">
        <v>353</v>
      </c>
      <c r="E1358" t="s">
        <v>347</v>
      </c>
    </row>
    <row r="1359" spans="2:5">
      <c r="B1359" t="s">
        <v>2375</v>
      </c>
      <c r="C1359">
        <v>531813</v>
      </c>
      <c r="D1359" t="s">
        <v>353</v>
      </c>
      <c r="E1359" t="s">
        <v>347</v>
      </c>
    </row>
    <row r="1360" spans="2:5">
      <c r="B1360" t="s">
        <v>2376</v>
      </c>
      <c r="C1360">
        <v>539680</v>
      </c>
      <c r="D1360" t="s">
        <v>353</v>
      </c>
      <c r="E1360" t="s">
        <v>391</v>
      </c>
    </row>
    <row r="1361" spans="2:5">
      <c r="B1361" t="s">
        <v>2377</v>
      </c>
      <c r="C1361">
        <v>540647</v>
      </c>
      <c r="D1361" t="s">
        <v>2378</v>
      </c>
      <c r="E1361" t="s">
        <v>373</v>
      </c>
    </row>
    <row r="1362" spans="2:5">
      <c r="B1362" t="s">
        <v>2379</v>
      </c>
      <c r="C1362">
        <v>521176</v>
      </c>
      <c r="D1362" t="s">
        <v>2380</v>
      </c>
      <c r="E1362" t="s">
        <v>368</v>
      </c>
    </row>
    <row r="1363" spans="2:5">
      <c r="B1363" t="s">
        <v>2381</v>
      </c>
      <c r="C1363">
        <v>512443</v>
      </c>
      <c r="D1363" t="s">
        <v>353</v>
      </c>
      <c r="E1363" t="s">
        <v>375</v>
      </c>
    </row>
    <row r="1364" spans="2:5">
      <c r="B1364" t="s">
        <v>2382</v>
      </c>
      <c r="C1364">
        <v>539492</v>
      </c>
      <c r="D1364" t="s">
        <v>353</v>
      </c>
      <c r="E1364" t="s">
        <v>370</v>
      </c>
    </row>
    <row r="1365" spans="2:5">
      <c r="B1365" t="s">
        <v>2383</v>
      </c>
      <c r="C1365">
        <v>542011</v>
      </c>
      <c r="D1365" t="s">
        <v>2384</v>
      </c>
      <c r="E1365" t="s">
        <v>431</v>
      </c>
    </row>
    <row r="1366" spans="2:5">
      <c r="B1366" t="s">
        <v>2385</v>
      </c>
      <c r="C1366">
        <v>500155</v>
      </c>
      <c r="D1366" t="s">
        <v>2386</v>
      </c>
      <c r="E1366" t="s">
        <v>368</v>
      </c>
    </row>
    <row r="1367" spans="2:5">
      <c r="B1367" t="s">
        <v>2387</v>
      </c>
      <c r="C1367">
        <v>530615</v>
      </c>
      <c r="D1367" t="s">
        <v>353</v>
      </c>
      <c r="E1367" t="s">
        <v>385</v>
      </c>
    </row>
    <row r="1368" spans="2:5">
      <c r="B1368" t="s">
        <v>2388</v>
      </c>
      <c r="C1368">
        <v>526727</v>
      </c>
      <c r="D1368" t="s">
        <v>353</v>
      </c>
      <c r="E1368" t="s">
        <v>751</v>
      </c>
    </row>
    <row r="1369" spans="2:5">
      <c r="B1369" t="s">
        <v>2389</v>
      </c>
      <c r="C1369">
        <v>512493</v>
      </c>
      <c r="D1369" t="s">
        <v>353</v>
      </c>
      <c r="E1369" t="s">
        <v>336</v>
      </c>
    </row>
    <row r="1370" spans="2:5">
      <c r="B1370" t="s">
        <v>2390</v>
      </c>
      <c r="C1370">
        <v>530161</v>
      </c>
      <c r="D1370" t="s">
        <v>353</v>
      </c>
      <c r="E1370" t="s">
        <v>375</v>
      </c>
    </row>
    <row r="1371" spans="2:5">
      <c r="B1371" t="s">
        <v>2391</v>
      </c>
      <c r="C1371">
        <v>541276</v>
      </c>
      <c r="D1371" t="s">
        <v>353</v>
      </c>
      <c r="E1371" t="s">
        <v>375</v>
      </c>
    </row>
    <row r="1372" spans="2:5">
      <c r="B1372" t="s">
        <v>2392</v>
      </c>
      <c r="C1372">
        <v>509563</v>
      </c>
      <c r="D1372" t="s">
        <v>353</v>
      </c>
      <c r="E1372" t="s">
        <v>368</v>
      </c>
    </row>
    <row r="1373" spans="2:5">
      <c r="B1373" t="s">
        <v>2393</v>
      </c>
      <c r="C1373">
        <v>500655</v>
      </c>
      <c r="D1373" t="s">
        <v>353</v>
      </c>
      <c r="E1373" t="s">
        <v>401</v>
      </c>
    </row>
    <row r="1374" spans="2:5">
      <c r="B1374" t="s">
        <v>2394</v>
      </c>
      <c r="C1374">
        <v>514400</v>
      </c>
      <c r="D1374" t="s">
        <v>353</v>
      </c>
      <c r="E1374" t="s">
        <v>375</v>
      </c>
    </row>
    <row r="1375" spans="2:5">
      <c r="B1375" t="s">
        <v>2395</v>
      </c>
      <c r="C1375">
        <v>509557</v>
      </c>
      <c r="D1375" t="s">
        <v>2396</v>
      </c>
      <c r="E1375" t="s">
        <v>368</v>
      </c>
    </row>
    <row r="1376" spans="2:5">
      <c r="B1376" t="s">
        <v>2397</v>
      </c>
      <c r="C1376">
        <v>532622</v>
      </c>
      <c r="D1376" t="s">
        <v>2398</v>
      </c>
      <c r="E1376" t="s">
        <v>674</v>
      </c>
    </row>
    <row r="1377" spans="2:5">
      <c r="B1377" t="s">
        <v>2399</v>
      </c>
      <c r="C1377">
        <v>532345</v>
      </c>
      <c r="D1377" t="s">
        <v>2400</v>
      </c>
      <c r="E1377" t="s">
        <v>674</v>
      </c>
    </row>
    <row r="1378" spans="2:5">
      <c r="B1378" t="s">
        <v>2401</v>
      </c>
      <c r="C1378">
        <v>539515</v>
      </c>
      <c r="D1378" t="s">
        <v>353</v>
      </c>
      <c r="E1378" t="s">
        <v>375</v>
      </c>
    </row>
    <row r="1379" spans="2:5">
      <c r="B1379" t="s">
        <v>2402</v>
      </c>
      <c r="C1379">
        <v>540613</v>
      </c>
      <c r="D1379" t="s">
        <v>353</v>
      </c>
      <c r="E1379" t="s">
        <v>375</v>
      </c>
    </row>
    <row r="1380" spans="2:5">
      <c r="B1380" t="s">
        <v>2403</v>
      </c>
      <c r="C1380">
        <v>540936</v>
      </c>
      <c r="D1380" t="s">
        <v>353</v>
      </c>
      <c r="E1380" t="s">
        <v>375</v>
      </c>
    </row>
    <row r="1381" spans="2:5">
      <c r="B1381" t="s">
        <v>2404</v>
      </c>
      <c r="C1381">
        <v>524564</v>
      </c>
      <c r="D1381" t="s">
        <v>353</v>
      </c>
      <c r="E1381" t="s">
        <v>401</v>
      </c>
    </row>
    <row r="1382" spans="2:5">
      <c r="B1382" t="s">
        <v>2405</v>
      </c>
      <c r="C1382">
        <v>541546</v>
      </c>
      <c r="D1382" t="s">
        <v>2406</v>
      </c>
      <c r="E1382" t="s">
        <v>751</v>
      </c>
    </row>
    <row r="1383" spans="2:5">
      <c r="B1383" t="s">
        <v>2407</v>
      </c>
      <c r="C1383">
        <v>532767</v>
      </c>
      <c r="D1383" t="s">
        <v>2408</v>
      </c>
      <c r="E1383" t="s">
        <v>751</v>
      </c>
    </row>
    <row r="1384" spans="2:5">
      <c r="B1384" t="s">
        <v>2409</v>
      </c>
      <c r="C1384">
        <v>532183</v>
      </c>
      <c r="D1384" t="s">
        <v>353</v>
      </c>
      <c r="E1384" t="s">
        <v>1052</v>
      </c>
    </row>
    <row r="1385" spans="2:5">
      <c r="B1385" t="s">
        <v>2410</v>
      </c>
      <c r="C1385">
        <v>539009</v>
      </c>
      <c r="D1385" t="s">
        <v>353</v>
      </c>
      <c r="E1385" t="s">
        <v>751</v>
      </c>
    </row>
    <row r="1386" spans="2:5">
      <c r="B1386" t="s">
        <v>2411</v>
      </c>
      <c r="C1386">
        <v>538319</v>
      </c>
      <c r="D1386" t="s">
        <v>353</v>
      </c>
      <c r="E1386" t="s">
        <v>336</v>
      </c>
    </row>
    <row r="1387" spans="2:5">
      <c r="B1387" t="s">
        <v>2412</v>
      </c>
      <c r="C1387">
        <v>535917</v>
      </c>
      <c r="D1387" t="s">
        <v>353</v>
      </c>
      <c r="E1387" t="s">
        <v>336</v>
      </c>
    </row>
    <row r="1388" spans="2:5">
      <c r="B1388" t="s">
        <v>2413</v>
      </c>
      <c r="C1388">
        <v>535431</v>
      </c>
      <c r="D1388" t="s">
        <v>353</v>
      </c>
      <c r="E1388" t="s">
        <v>336</v>
      </c>
    </row>
    <row r="1389" spans="2:5">
      <c r="B1389" t="s">
        <v>2414</v>
      </c>
      <c r="C1389">
        <v>530855</v>
      </c>
      <c r="D1389" t="s">
        <v>353</v>
      </c>
      <c r="E1389" t="s">
        <v>370</v>
      </c>
    </row>
    <row r="1390" spans="2:5">
      <c r="B1390" t="s">
        <v>2415</v>
      </c>
      <c r="C1390">
        <v>532309</v>
      </c>
      <c r="D1390" t="s">
        <v>2416</v>
      </c>
      <c r="E1390" t="s">
        <v>396</v>
      </c>
    </row>
    <row r="1391" spans="2:5">
      <c r="B1391" t="s">
        <v>2417</v>
      </c>
      <c r="C1391">
        <v>532309</v>
      </c>
      <c r="D1391" t="s">
        <v>2416</v>
      </c>
      <c r="E1391" t="s">
        <v>396</v>
      </c>
    </row>
    <row r="1392" spans="2:5">
      <c r="B1392" t="s">
        <v>2418</v>
      </c>
      <c r="C1392">
        <v>522275</v>
      </c>
      <c r="D1392" t="s">
        <v>2419</v>
      </c>
      <c r="E1392" t="s">
        <v>492</v>
      </c>
    </row>
    <row r="1393" spans="2:5">
      <c r="B1393" t="s">
        <v>2420</v>
      </c>
      <c r="C1393">
        <v>522275</v>
      </c>
      <c r="D1393" t="s">
        <v>2419</v>
      </c>
      <c r="E1393" t="s">
        <v>492</v>
      </c>
    </row>
    <row r="1394" spans="2:5">
      <c r="B1394" t="s">
        <v>2421</v>
      </c>
      <c r="C1394">
        <v>504028</v>
      </c>
      <c r="D1394" t="s">
        <v>353</v>
      </c>
      <c r="E1394" t="s">
        <v>538</v>
      </c>
    </row>
    <row r="1395" spans="2:5">
      <c r="B1395" t="s">
        <v>2422</v>
      </c>
      <c r="C1395">
        <v>532764</v>
      </c>
      <c r="D1395" t="s">
        <v>2423</v>
      </c>
      <c r="E1395" t="s">
        <v>439</v>
      </c>
    </row>
    <row r="1396" spans="2:5">
      <c r="B1396" t="s">
        <v>2424</v>
      </c>
      <c r="C1396">
        <v>530389</v>
      </c>
      <c r="D1396" t="s">
        <v>353</v>
      </c>
      <c r="E1396" t="s">
        <v>373</v>
      </c>
    </row>
    <row r="1397" spans="2:5">
      <c r="B1397" t="s">
        <v>2425</v>
      </c>
      <c r="C1397" t="s">
        <v>353</v>
      </c>
      <c r="D1397" t="s">
        <v>2426</v>
      </c>
      <c r="E1397" t="s">
        <v>364</v>
      </c>
    </row>
    <row r="1398" spans="2:5">
      <c r="B1398" t="s">
        <v>2427</v>
      </c>
      <c r="C1398">
        <v>539486</v>
      </c>
      <c r="D1398" t="s">
        <v>353</v>
      </c>
      <c r="E1398" t="s">
        <v>370</v>
      </c>
    </row>
    <row r="1399" spans="2:5">
      <c r="B1399" t="s">
        <v>2428</v>
      </c>
      <c r="C1399">
        <v>521133</v>
      </c>
      <c r="D1399" t="s">
        <v>353</v>
      </c>
      <c r="E1399" t="s">
        <v>368</v>
      </c>
    </row>
    <row r="1400" spans="2:5">
      <c r="B1400" t="s">
        <v>2429</v>
      </c>
      <c r="C1400">
        <v>521133</v>
      </c>
      <c r="D1400" t="s">
        <v>353</v>
      </c>
      <c r="E1400" t="s">
        <v>368</v>
      </c>
    </row>
    <row r="1401" spans="2:5">
      <c r="B1401" t="s">
        <v>2430</v>
      </c>
      <c r="C1401">
        <v>532318</v>
      </c>
      <c r="D1401" t="s">
        <v>2431</v>
      </c>
      <c r="E1401" t="s">
        <v>1980</v>
      </c>
    </row>
    <row r="1402" spans="2:5">
      <c r="B1402" t="s">
        <v>2432</v>
      </c>
      <c r="C1402">
        <v>531137</v>
      </c>
      <c r="D1402" t="s">
        <v>353</v>
      </c>
      <c r="E1402" t="s">
        <v>774</v>
      </c>
    </row>
    <row r="1403" spans="2:5">
      <c r="B1403" t="s">
        <v>2433</v>
      </c>
      <c r="C1403">
        <v>541999</v>
      </c>
      <c r="D1403" t="s">
        <v>353</v>
      </c>
      <c r="E1403" t="s">
        <v>551</v>
      </c>
    </row>
    <row r="1404" spans="2:5">
      <c r="B1404" t="s">
        <v>2434</v>
      </c>
      <c r="C1404">
        <v>540755</v>
      </c>
      <c r="D1404" t="s">
        <v>2435</v>
      </c>
      <c r="E1404" t="s">
        <v>2436</v>
      </c>
    </row>
    <row r="1405" spans="2:5">
      <c r="B1405" t="s">
        <v>2437</v>
      </c>
      <c r="C1405">
        <v>539407</v>
      </c>
      <c r="D1405" t="s">
        <v>353</v>
      </c>
      <c r="E1405" t="s">
        <v>751</v>
      </c>
    </row>
    <row r="1406" spans="2:5">
      <c r="B1406" t="s">
        <v>2438</v>
      </c>
      <c r="C1406">
        <v>514336</v>
      </c>
      <c r="D1406" t="s">
        <v>353</v>
      </c>
      <c r="E1406" t="s">
        <v>691</v>
      </c>
    </row>
    <row r="1407" spans="2:5">
      <c r="B1407" t="s">
        <v>2439</v>
      </c>
      <c r="C1407">
        <v>514336</v>
      </c>
      <c r="D1407" t="s">
        <v>353</v>
      </c>
      <c r="E1407" t="s">
        <v>691</v>
      </c>
    </row>
    <row r="1408" spans="2:5">
      <c r="B1408" t="s">
        <v>2440</v>
      </c>
      <c r="C1408">
        <v>506109</v>
      </c>
      <c r="D1408" t="s">
        <v>2441</v>
      </c>
      <c r="E1408" t="s">
        <v>446</v>
      </c>
    </row>
    <row r="1409" spans="2:5">
      <c r="B1409" t="s">
        <v>2442</v>
      </c>
      <c r="C1409">
        <v>531739</v>
      </c>
      <c r="D1409" t="s">
        <v>353</v>
      </c>
      <c r="E1409" t="s">
        <v>391</v>
      </c>
    </row>
    <row r="1410" spans="2:5">
      <c r="B1410" t="s">
        <v>2443</v>
      </c>
      <c r="C1410">
        <v>539206</v>
      </c>
      <c r="D1410" t="s">
        <v>353</v>
      </c>
      <c r="E1410" t="s">
        <v>691</v>
      </c>
    </row>
    <row r="1411" spans="2:5">
      <c r="B1411" t="s">
        <v>2444</v>
      </c>
      <c r="C1411">
        <v>538961</v>
      </c>
      <c r="D1411" t="s">
        <v>2445</v>
      </c>
      <c r="E1411" t="s">
        <v>347</v>
      </c>
    </row>
    <row r="1412" spans="2:5">
      <c r="B1412" t="s">
        <v>2446</v>
      </c>
      <c r="C1412">
        <v>530343</v>
      </c>
      <c r="D1412" t="s">
        <v>2447</v>
      </c>
      <c r="E1412" t="s">
        <v>651</v>
      </c>
    </row>
    <row r="1413" spans="2:5">
      <c r="B1413" t="s">
        <v>2448</v>
      </c>
      <c r="C1413">
        <v>532285</v>
      </c>
      <c r="D1413" t="s">
        <v>2449</v>
      </c>
      <c r="E1413" t="s">
        <v>336</v>
      </c>
    </row>
    <row r="1414" spans="2:5">
      <c r="B1414" t="s">
        <v>2450</v>
      </c>
      <c r="C1414">
        <v>500171</v>
      </c>
      <c r="D1414" t="s">
        <v>2451</v>
      </c>
      <c r="E1414" t="s">
        <v>401</v>
      </c>
    </row>
    <row r="1415" spans="2:5">
      <c r="B1415" t="s">
        <v>2452</v>
      </c>
      <c r="C1415">
        <v>533048</v>
      </c>
      <c r="D1415" t="s">
        <v>2453</v>
      </c>
      <c r="E1415" t="s">
        <v>751</v>
      </c>
    </row>
    <row r="1416" spans="2:5">
      <c r="B1416" t="s">
        <v>2454</v>
      </c>
      <c r="C1416">
        <v>511676</v>
      </c>
      <c r="D1416" t="s">
        <v>2455</v>
      </c>
      <c r="E1416" t="s">
        <v>411</v>
      </c>
    </row>
    <row r="1417" spans="2:5">
      <c r="B1417" t="s">
        <v>2456</v>
      </c>
      <c r="C1417">
        <v>538788</v>
      </c>
      <c r="D1417" t="s">
        <v>353</v>
      </c>
      <c r="E1417" t="s">
        <v>370</v>
      </c>
    </row>
    <row r="1418" spans="2:5">
      <c r="B1418" t="s">
        <v>2457</v>
      </c>
      <c r="C1418">
        <v>532716</v>
      </c>
      <c r="D1418" t="s">
        <v>2458</v>
      </c>
      <c r="E1418" t="s">
        <v>342</v>
      </c>
    </row>
    <row r="1419" spans="2:5">
      <c r="B1419" t="s">
        <v>2459</v>
      </c>
      <c r="C1419">
        <v>507815</v>
      </c>
      <c r="D1419" t="s">
        <v>2460</v>
      </c>
      <c r="E1419" t="s">
        <v>535</v>
      </c>
    </row>
    <row r="1420" spans="2:5">
      <c r="B1420" t="s">
        <v>2461</v>
      </c>
      <c r="C1420">
        <v>507815</v>
      </c>
      <c r="D1420" t="s">
        <v>2460</v>
      </c>
      <c r="E1420" t="s">
        <v>535</v>
      </c>
    </row>
    <row r="1421" spans="2:5">
      <c r="B1421" t="s">
        <v>2462</v>
      </c>
      <c r="C1421">
        <v>531744</v>
      </c>
      <c r="D1421" t="s">
        <v>353</v>
      </c>
      <c r="E1421" t="s">
        <v>375</v>
      </c>
    </row>
    <row r="1422" spans="2:5">
      <c r="B1422" t="s">
        <v>2463</v>
      </c>
      <c r="C1422">
        <v>590025</v>
      </c>
      <c r="D1422" t="s">
        <v>2464</v>
      </c>
      <c r="E1422" t="s">
        <v>368</v>
      </c>
    </row>
    <row r="1423" spans="2:5">
      <c r="B1423" t="s">
        <v>2465</v>
      </c>
      <c r="C1423">
        <v>507506</v>
      </c>
      <c r="D1423" t="s">
        <v>353</v>
      </c>
      <c r="E1423" t="s">
        <v>1052</v>
      </c>
    </row>
    <row r="1424" spans="2:5">
      <c r="B1424" t="s">
        <v>2466</v>
      </c>
      <c r="C1424" t="s">
        <v>353</v>
      </c>
      <c r="D1424" t="s">
        <v>2467</v>
      </c>
      <c r="E1424" t="s">
        <v>364</v>
      </c>
    </row>
    <row r="1425" spans="2:5">
      <c r="B1425" t="s">
        <v>2468</v>
      </c>
      <c r="C1425">
        <v>539013</v>
      </c>
      <c r="D1425" t="s">
        <v>353</v>
      </c>
      <c r="E1425" t="s">
        <v>492</v>
      </c>
    </row>
    <row r="1426" spans="2:5">
      <c r="B1426" t="s">
        <v>2469</v>
      </c>
      <c r="C1426">
        <v>533212</v>
      </c>
      <c r="D1426" t="s">
        <v>353</v>
      </c>
      <c r="E1426" t="s">
        <v>542</v>
      </c>
    </row>
    <row r="1427" spans="2:5">
      <c r="B1427" t="s">
        <v>2470</v>
      </c>
      <c r="C1427" t="s">
        <v>353</v>
      </c>
      <c r="D1427" t="s">
        <v>2471</v>
      </c>
      <c r="E1427" t="s">
        <v>444</v>
      </c>
    </row>
    <row r="1428" spans="2:5">
      <c r="B1428" t="s">
        <v>2472</v>
      </c>
      <c r="C1428">
        <v>531199</v>
      </c>
      <c r="D1428" t="s">
        <v>353</v>
      </c>
      <c r="E1428" t="s">
        <v>370</v>
      </c>
    </row>
    <row r="1429" spans="2:5">
      <c r="B1429" t="s">
        <v>2473</v>
      </c>
      <c r="C1429">
        <v>500676</v>
      </c>
      <c r="D1429" t="s">
        <v>2474</v>
      </c>
      <c r="E1429" t="s">
        <v>413</v>
      </c>
    </row>
    <row r="1430" spans="2:5">
      <c r="B1430" t="s">
        <v>2475</v>
      </c>
      <c r="C1430">
        <v>500660</v>
      </c>
      <c r="D1430" t="s">
        <v>2476</v>
      </c>
      <c r="E1430" t="s">
        <v>391</v>
      </c>
    </row>
    <row r="1431" spans="2:5">
      <c r="B1431" t="s">
        <v>2477</v>
      </c>
      <c r="C1431">
        <v>542477</v>
      </c>
      <c r="D1431" t="s">
        <v>2478</v>
      </c>
      <c r="E1431" t="s">
        <v>719</v>
      </c>
    </row>
    <row r="1432" spans="2:5">
      <c r="B1432" t="s">
        <v>2479</v>
      </c>
      <c r="C1432">
        <v>532296</v>
      </c>
      <c r="D1432" t="s">
        <v>2480</v>
      </c>
      <c r="E1432" t="s">
        <v>391</v>
      </c>
    </row>
    <row r="1433" spans="2:5">
      <c r="B1433" t="s">
        <v>2481</v>
      </c>
      <c r="C1433">
        <v>513528</v>
      </c>
      <c r="D1433" t="s">
        <v>353</v>
      </c>
      <c r="E1433" t="s">
        <v>881</v>
      </c>
    </row>
    <row r="1434" spans="2:5">
      <c r="B1434" t="s">
        <v>2482</v>
      </c>
      <c r="C1434">
        <v>530263</v>
      </c>
      <c r="D1434" t="s">
        <v>353</v>
      </c>
      <c r="E1434" t="s">
        <v>370</v>
      </c>
    </row>
    <row r="1435" spans="2:5">
      <c r="B1435" t="s">
        <v>2483</v>
      </c>
      <c r="C1435" t="s">
        <v>353</v>
      </c>
      <c r="D1435" t="s">
        <v>2484</v>
      </c>
      <c r="E1435" t="s">
        <v>364</v>
      </c>
    </row>
    <row r="1436" spans="2:5">
      <c r="B1436" t="s">
        <v>2485</v>
      </c>
      <c r="C1436">
        <v>531463</v>
      </c>
      <c r="D1436" t="s">
        <v>353</v>
      </c>
      <c r="E1436" t="s">
        <v>774</v>
      </c>
    </row>
    <row r="1437" spans="2:5">
      <c r="B1437" t="s">
        <v>2486</v>
      </c>
      <c r="C1437">
        <v>531479</v>
      </c>
      <c r="D1437" t="s">
        <v>353</v>
      </c>
      <c r="E1437" t="s">
        <v>439</v>
      </c>
    </row>
    <row r="1438" spans="2:5">
      <c r="B1438" t="s">
        <v>2487</v>
      </c>
      <c r="C1438">
        <v>501848</v>
      </c>
      <c r="D1438" t="s">
        <v>2488</v>
      </c>
      <c r="E1438" t="s">
        <v>1601</v>
      </c>
    </row>
    <row r="1439" spans="2:5">
      <c r="B1439" t="s">
        <v>2489</v>
      </c>
      <c r="C1439">
        <v>532773</v>
      </c>
      <c r="D1439" t="s">
        <v>2490</v>
      </c>
      <c r="E1439" t="s">
        <v>2491</v>
      </c>
    </row>
    <row r="1440" spans="2:5">
      <c r="B1440" t="s">
        <v>2492</v>
      </c>
      <c r="C1440">
        <v>540654</v>
      </c>
      <c r="D1440" t="s">
        <v>353</v>
      </c>
      <c r="E1440" t="s">
        <v>339</v>
      </c>
    </row>
    <row r="1441" spans="2:5">
      <c r="B1441" t="s">
        <v>2493</v>
      </c>
      <c r="C1441">
        <v>540266</v>
      </c>
      <c r="D1441" t="s">
        <v>353</v>
      </c>
      <c r="E1441" t="s">
        <v>375</v>
      </c>
    </row>
    <row r="1442" spans="2:5">
      <c r="B1442" t="s">
        <v>2494</v>
      </c>
      <c r="C1442" t="s">
        <v>353</v>
      </c>
      <c r="D1442" t="s">
        <v>2495</v>
      </c>
      <c r="E1442" t="s">
        <v>364</v>
      </c>
    </row>
    <row r="1443" spans="2:5">
      <c r="B1443" t="s">
        <v>2496</v>
      </c>
      <c r="C1443" t="s">
        <v>353</v>
      </c>
      <c r="D1443" t="s">
        <v>2497</v>
      </c>
      <c r="E1443" t="s">
        <v>364</v>
      </c>
    </row>
    <row r="1444" spans="2:5">
      <c r="B1444" t="s">
        <v>2498</v>
      </c>
      <c r="C1444" t="s">
        <v>353</v>
      </c>
      <c r="D1444" t="s">
        <v>2497</v>
      </c>
      <c r="E1444" t="s">
        <v>364</v>
      </c>
    </row>
    <row r="1445" spans="2:5">
      <c r="B1445" t="s">
        <v>2499</v>
      </c>
      <c r="C1445">
        <v>526025</v>
      </c>
      <c r="D1445" t="s">
        <v>353</v>
      </c>
      <c r="E1445" t="s">
        <v>368</v>
      </c>
    </row>
    <row r="1446" spans="2:5">
      <c r="B1446" t="s">
        <v>2500</v>
      </c>
      <c r="C1446">
        <v>531904</v>
      </c>
      <c r="D1446" t="s">
        <v>2501</v>
      </c>
      <c r="E1446" t="s">
        <v>719</v>
      </c>
    </row>
    <row r="1447" spans="2:5">
      <c r="B1447" t="s">
        <v>2502</v>
      </c>
      <c r="C1447">
        <v>533104</v>
      </c>
      <c r="D1447" t="s">
        <v>2503</v>
      </c>
      <c r="E1447" t="s">
        <v>985</v>
      </c>
    </row>
    <row r="1448" spans="2:5">
      <c r="B1448" t="s">
        <v>2504</v>
      </c>
      <c r="C1448">
        <v>542351</v>
      </c>
      <c r="D1448" t="s">
        <v>2505</v>
      </c>
      <c r="E1448" t="s">
        <v>2506</v>
      </c>
    </row>
    <row r="1449" spans="2:5">
      <c r="B1449" t="s">
        <v>2507</v>
      </c>
      <c r="C1449">
        <v>507488</v>
      </c>
      <c r="D1449" t="s">
        <v>2508</v>
      </c>
      <c r="E1449" t="s">
        <v>985</v>
      </c>
    </row>
    <row r="1450" spans="2:5">
      <c r="B1450" t="s">
        <v>2509</v>
      </c>
      <c r="C1450">
        <v>505255</v>
      </c>
      <c r="D1450" t="s">
        <v>2510</v>
      </c>
      <c r="E1450" t="s">
        <v>361</v>
      </c>
    </row>
    <row r="1451" spans="2:5">
      <c r="B1451" t="s">
        <v>2511</v>
      </c>
      <c r="C1451">
        <v>532754</v>
      </c>
      <c r="D1451" t="s">
        <v>2512</v>
      </c>
      <c r="E1451" t="s">
        <v>492</v>
      </c>
    </row>
    <row r="1452" spans="2:5">
      <c r="B1452" t="s">
        <v>2513</v>
      </c>
      <c r="C1452">
        <v>540124</v>
      </c>
      <c r="D1452" t="s">
        <v>2514</v>
      </c>
      <c r="E1452" t="s">
        <v>708</v>
      </c>
    </row>
    <row r="1453" spans="2:5">
      <c r="B1453" t="s">
        <v>2515</v>
      </c>
      <c r="C1453">
        <v>509567</v>
      </c>
      <c r="D1453" t="s">
        <v>2516</v>
      </c>
      <c r="E1453" t="s">
        <v>1282</v>
      </c>
    </row>
    <row r="1454" spans="2:5">
      <c r="B1454" t="s">
        <v>2517</v>
      </c>
      <c r="C1454">
        <v>506480</v>
      </c>
      <c r="D1454" t="s">
        <v>2518</v>
      </c>
      <c r="E1454" t="s">
        <v>563</v>
      </c>
    </row>
    <row r="1455" spans="2:5">
      <c r="B1455" t="s">
        <v>2519</v>
      </c>
      <c r="C1455">
        <v>530317</v>
      </c>
      <c r="D1455" t="s">
        <v>353</v>
      </c>
      <c r="E1455" t="s">
        <v>391</v>
      </c>
    </row>
    <row r="1456" spans="2:5">
      <c r="B1456" t="s">
        <v>2520</v>
      </c>
      <c r="C1456">
        <v>532734</v>
      </c>
      <c r="D1456" t="s">
        <v>2521</v>
      </c>
      <c r="E1456" t="s">
        <v>385</v>
      </c>
    </row>
    <row r="1457" spans="2:5">
      <c r="B1457" t="s">
        <v>2522</v>
      </c>
      <c r="C1457">
        <v>500163</v>
      </c>
      <c r="D1457" t="s">
        <v>2523</v>
      </c>
      <c r="E1457" t="s">
        <v>2524</v>
      </c>
    </row>
    <row r="1458" spans="2:5">
      <c r="B1458" t="s">
        <v>2525</v>
      </c>
      <c r="C1458">
        <v>500163</v>
      </c>
      <c r="D1458" t="s">
        <v>2523</v>
      </c>
      <c r="E1458" t="s">
        <v>2524</v>
      </c>
    </row>
    <row r="1459" spans="2:5">
      <c r="B1459" t="s">
        <v>2526</v>
      </c>
      <c r="C1459" t="s">
        <v>353</v>
      </c>
      <c r="D1459" t="s">
        <v>2527</v>
      </c>
      <c r="E1459" t="s">
        <v>364</v>
      </c>
    </row>
    <row r="1460" spans="2:5">
      <c r="B1460" t="s">
        <v>2528</v>
      </c>
      <c r="C1460">
        <v>540743</v>
      </c>
      <c r="D1460" t="s">
        <v>2529</v>
      </c>
      <c r="E1460" t="s">
        <v>551</v>
      </c>
    </row>
    <row r="1461" spans="2:5">
      <c r="B1461" t="s">
        <v>2530</v>
      </c>
      <c r="C1461">
        <v>532424</v>
      </c>
      <c r="D1461" t="s">
        <v>2531</v>
      </c>
      <c r="E1461" t="s">
        <v>535</v>
      </c>
    </row>
    <row r="1462" spans="2:5">
      <c r="B1462" t="s">
        <v>2532</v>
      </c>
      <c r="C1462">
        <v>500164</v>
      </c>
      <c r="D1462" t="s">
        <v>2533</v>
      </c>
      <c r="E1462" t="s">
        <v>401</v>
      </c>
    </row>
    <row r="1463" spans="2:5">
      <c r="B1463" t="s">
        <v>2534</v>
      </c>
      <c r="C1463">
        <v>533150</v>
      </c>
      <c r="D1463" t="s">
        <v>2535</v>
      </c>
      <c r="E1463" t="s">
        <v>439</v>
      </c>
    </row>
    <row r="1464" spans="2:5">
      <c r="B1464" t="s">
        <v>2536</v>
      </c>
      <c r="C1464">
        <v>538787</v>
      </c>
      <c r="D1464" t="s">
        <v>353</v>
      </c>
      <c r="E1464" t="s">
        <v>370</v>
      </c>
    </row>
    <row r="1465" spans="2:5">
      <c r="B1465" t="s">
        <v>2537</v>
      </c>
      <c r="C1465">
        <v>533189</v>
      </c>
      <c r="D1465" t="s">
        <v>2538</v>
      </c>
      <c r="E1465" t="s">
        <v>467</v>
      </c>
    </row>
    <row r="1466" spans="2:5">
      <c r="B1466" t="s">
        <v>2539</v>
      </c>
      <c r="C1466">
        <v>531600</v>
      </c>
      <c r="D1466" t="s">
        <v>353</v>
      </c>
      <c r="E1466" t="s">
        <v>336</v>
      </c>
    </row>
    <row r="1467" spans="2:5">
      <c r="B1467" t="s">
        <v>2540</v>
      </c>
      <c r="C1467">
        <v>532957</v>
      </c>
      <c r="D1467" t="s">
        <v>353</v>
      </c>
      <c r="E1467" t="s">
        <v>368</v>
      </c>
    </row>
    <row r="1468" spans="2:5">
      <c r="B1468" t="s">
        <v>2541</v>
      </c>
      <c r="C1468">
        <v>532630</v>
      </c>
      <c r="D1468" t="s">
        <v>2542</v>
      </c>
      <c r="E1468" t="s">
        <v>467</v>
      </c>
    </row>
    <row r="1469" spans="2:5">
      <c r="B1469" t="s">
        <v>2543</v>
      </c>
      <c r="C1469">
        <v>539725</v>
      </c>
      <c r="D1469" t="s">
        <v>2544</v>
      </c>
      <c r="E1469" t="s">
        <v>602</v>
      </c>
    </row>
    <row r="1470" spans="2:5">
      <c r="B1470" t="s">
        <v>2545</v>
      </c>
      <c r="C1470">
        <v>532980</v>
      </c>
      <c r="D1470" t="s">
        <v>2546</v>
      </c>
      <c r="E1470" t="s">
        <v>602</v>
      </c>
    </row>
    <row r="1471" spans="2:5">
      <c r="B1471" t="s">
        <v>2547</v>
      </c>
      <c r="C1471">
        <v>780012</v>
      </c>
      <c r="D1471" t="s">
        <v>353</v>
      </c>
      <c r="E1471" t="s">
        <v>444</v>
      </c>
    </row>
    <row r="1472" spans="2:5">
      <c r="B1472" t="s">
        <v>2548</v>
      </c>
      <c r="C1472">
        <v>538542</v>
      </c>
      <c r="D1472" t="s">
        <v>353</v>
      </c>
      <c r="E1472" t="s">
        <v>413</v>
      </c>
    </row>
    <row r="1473" spans="2:5">
      <c r="B1473" t="s">
        <v>2549</v>
      </c>
      <c r="C1473">
        <v>538180</v>
      </c>
      <c r="D1473" t="s">
        <v>2550</v>
      </c>
      <c r="E1473" t="s">
        <v>373</v>
      </c>
    </row>
    <row r="1474" spans="2:5">
      <c r="B1474" t="s">
        <v>2551</v>
      </c>
      <c r="C1474">
        <v>505576</v>
      </c>
      <c r="D1474" t="s">
        <v>353</v>
      </c>
      <c r="E1474" t="s">
        <v>370</v>
      </c>
    </row>
    <row r="1475" spans="2:5">
      <c r="B1475" t="s">
        <v>2552</v>
      </c>
      <c r="C1475">
        <v>531928</v>
      </c>
      <c r="D1475" t="s">
        <v>353</v>
      </c>
      <c r="E1475" t="s">
        <v>630</v>
      </c>
    </row>
    <row r="1476" spans="2:5">
      <c r="B1476" t="s">
        <v>2553</v>
      </c>
      <c r="C1476">
        <v>540062</v>
      </c>
      <c r="D1476" t="s">
        <v>353</v>
      </c>
      <c r="E1476" t="s">
        <v>458</v>
      </c>
    </row>
    <row r="1477" spans="2:5">
      <c r="B1477" t="s">
        <v>2554</v>
      </c>
      <c r="C1477">
        <v>530579</v>
      </c>
      <c r="D1477" t="s">
        <v>353</v>
      </c>
      <c r="E1477" t="s">
        <v>370</v>
      </c>
    </row>
    <row r="1478" spans="2:5">
      <c r="B1478" t="s">
        <v>2555</v>
      </c>
      <c r="C1478">
        <v>500151</v>
      </c>
      <c r="D1478" t="s">
        <v>2556</v>
      </c>
      <c r="E1478" t="s">
        <v>2524</v>
      </c>
    </row>
    <row r="1479" spans="2:5">
      <c r="B1479" t="s">
        <v>2557</v>
      </c>
      <c r="C1479">
        <v>526729</v>
      </c>
      <c r="D1479" t="s">
        <v>2558</v>
      </c>
      <c r="E1479" t="s">
        <v>467</v>
      </c>
    </row>
    <row r="1480" spans="2:5">
      <c r="B1480" t="s">
        <v>2559</v>
      </c>
      <c r="C1480" t="s">
        <v>353</v>
      </c>
      <c r="D1480" t="s">
        <v>2560</v>
      </c>
      <c r="E1480" t="s">
        <v>364</v>
      </c>
    </row>
    <row r="1481" spans="2:5">
      <c r="B1481" t="s">
        <v>2561</v>
      </c>
      <c r="C1481">
        <v>531439</v>
      </c>
      <c r="D1481" t="s">
        <v>2562</v>
      </c>
      <c r="E1481" t="s">
        <v>339</v>
      </c>
    </row>
    <row r="1482" spans="2:5">
      <c r="B1482" t="s">
        <v>2563</v>
      </c>
      <c r="C1482">
        <v>531360</v>
      </c>
      <c r="D1482" t="s">
        <v>353</v>
      </c>
      <c r="E1482" t="s">
        <v>774</v>
      </c>
    </row>
    <row r="1483" spans="2:5">
      <c r="B1483" t="s">
        <v>2564</v>
      </c>
      <c r="C1483">
        <v>513309</v>
      </c>
      <c r="D1483" t="s">
        <v>353</v>
      </c>
      <c r="E1483" t="s">
        <v>658</v>
      </c>
    </row>
    <row r="1484" spans="2:5">
      <c r="B1484" t="s">
        <v>2565</v>
      </c>
      <c r="C1484">
        <v>523676</v>
      </c>
      <c r="D1484" t="s">
        <v>353</v>
      </c>
      <c r="E1484" t="s">
        <v>467</v>
      </c>
    </row>
    <row r="1485" spans="2:5">
      <c r="B1485" t="s">
        <v>2566</v>
      </c>
      <c r="C1485">
        <v>530655</v>
      </c>
      <c r="D1485" t="s">
        <v>2567</v>
      </c>
      <c r="E1485" t="s">
        <v>676</v>
      </c>
    </row>
    <row r="1486" spans="2:5">
      <c r="B1486" t="s">
        <v>2568</v>
      </c>
      <c r="C1486">
        <v>530655</v>
      </c>
      <c r="D1486" t="s">
        <v>2567</v>
      </c>
      <c r="E1486" t="s">
        <v>676</v>
      </c>
    </row>
    <row r="1487" spans="2:5">
      <c r="B1487" t="s">
        <v>2569</v>
      </c>
      <c r="C1487">
        <v>500166</v>
      </c>
      <c r="D1487" t="s">
        <v>353</v>
      </c>
      <c r="E1487" t="s">
        <v>760</v>
      </c>
    </row>
    <row r="1488" spans="2:5">
      <c r="B1488" t="s">
        <v>2570</v>
      </c>
      <c r="C1488">
        <v>500168</v>
      </c>
      <c r="D1488" t="s">
        <v>353</v>
      </c>
      <c r="E1488" t="s">
        <v>833</v>
      </c>
    </row>
    <row r="1489" spans="2:5">
      <c r="B1489" t="s">
        <v>2571</v>
      </c>
      <c r="C1489">
        <v>500168</v>
      </c>
      <c r="D1489" t="s">
        <v>353</v>
      </c>
      <c r="E1489" t="s">
        <v>833</v>
      </c>
    </row>
    <row r="1490" spans="2:5">
      <c r="B1490" t="s">
        <v>2572</v>
      </c>
      <c r="C1490">
        <v>531913</v>
      </c>
      <c r="D1490" t="s">
        <v>353</v>
      </c>
      <c r="E1490" t="s">
        <v>676</v>
      </c>
    </row>
    <row r="1491" spans="2:5">
      <c r="B1491" t="s">
        <v>2573</v>
      </c>
      <c r="C1491">
        <v>526717</v>
      </c>
      <c r="D1491" t="s">
        <v>353</v>
      </c>
      <c r="E1491" t="s">
        <v>548</v>
      </c>
    </row>
    <row r="1492" spans="2:5">
      <c r="B1492" t="s">
        <v>2574</v>
      </c>
      <c r="C1492">
        <v>531608</v>
      </c>
      <c r="D1492" t="s">
        <v>353</v>
      </c>
      <c r="E1492" t="s">
        <v>1399</v>
      </c>
    </row>
    <row r="1493" spans="2:5">
      <c r="B1493" t="s">
        <v>2575</v>
      </c>
      <c r="C1493">
        <v>531111</v>
      </c>
      <c r="D1493" t="s">
        <v>353</v>
      </c>
      <c r="E1493" t="s">
        <v>1399</v>
      </c>
    </row>
    <row r="1494" spans="2:5">
      <c r="B1494" t="s">
        <v>2576</v>
      </c>
      <c r="C1494">
        <v>531111</v>
      </c>
      <c r="D1494" t="s">
        <v>353</v>
      </c>
      <c r="E1494" t="s">
        <v>1399</v>
      </c>
    </row>
    <row r="1495" spans="2:5">
      <c r="B1495" t="s">
        <v>2577</v>
      </c>
      <c r="C1495">
        <v>509148</v>
      </c>
      <c r="D1495" t="s">
        <v>353</v>
      </c>
      <c r="E1495" t="s">
        <v>833</v>
      </c>
    </row>
    <row r="1496" spans="2:5">
      <c r="B1496" t="s">
        <v>2578</v>
      </c>
      <c r="C1496">
        <v>530709</v>
      </c>
      <c r="D1496" t="s">
        <v>353</v>
      </c>
      <c r="E1496" t="s">
        <v>370</v>
      </c>
    </row>
    <row r="1497" spans="2:5">
      <c r="B1497" t="s">
        <v>2579</v>
      </c>
      <c r="C1497">
        <v>530663</v>
      </c>
      <c r="D1497" t="s">
        <v>353</v>
      </c>
      <c r="E1497" t="s">
        <v>336</v>
      </c>
    </row>
    <row r="1498" spans="2:5">
      <c r="B1498" t="s">
        <v>2580</v>
      </c>
      <c r="C1498">
        <v>532543</v>
      </c>
      <c r="D1498" t="s">
        <v>2581</v>
      </c>
      <c r="E1498" t="s">
        <v>563</v>
      </c>
    </row>
    <row r="1499" spans="2:5">
      <c r="B1499" t="s">
        <v>2582</v>
      </c>
      <c r="C1499">
        <v>533761</v>
      </c>
      <c r="D1499" t="s">
        <v>2583</v>
      </c>
      <c r="E1499" t="s">
        <v>751</v>
      </c>
    </row>
    <row r="1500" spans="2:5">
      <c r="B1500" t="s">
        <v>2584</v>
      </c>
      <c r="C1500">
        <v>780002</v>
      </c>
      <c r="D1500" t="s">
        <v>353</v>
      </c>
      <c r="E1500" t="s">
        <v>444</v>
      </c>
    </row>
    <row r="1501" spans="2:5">
      <c r="B1501" t="s">
        <v>2585</v>
      </c>
      <c r="C1501">
        <v>590126</v>
      </c>
      <c r="D1501" t="s">
        <v>353</v>
      </c>
      <c r="E1501" t="s">
        <v>1956</v>
      </c>
    </row>
    <row r="1502" spans="2:5">
      <c r="B1502" t="s">
        <v>2586</v>
      </c>
      <c r="C1502">
        <v>539235</v>
      </c>
      <c r="D1502" t="s">
        <v>353</v>
      </c>
      <c r="E1502" t="s">
        <v>760</v>
      </c>
    </row>
    <row r="1503" spans="2:5">
      <c r="B1503" t="s">
        <v>2587</v>
      </c>
      <c r="C1503">
        <v>532482</v>
      </c>
      <c r="D1503" t="s">
        <v>2588</v>
      </c>
      <c r="E1503" t="s">
        <v>391</v>
      </c>
    </row>
    <row r="1504" spans="2:5">
      <c r="B1504" t="s">
        <v>2589</v>
      </c>
      <c r="C1504">
        <v>532482</v>
      </c>
      <c r="D1504" t="s">
        <v>2588</v>
      </c>
      <c r="E1504" t="s">
        <v>391</v>
      </c>
    </row>
    <row r="1505" spans="2:5">
      <c r="B1505" t="s">
        <v>2590</v>
      </c>
      <c r="C1505">
        <v>509488</v>
      </c>
      <c r="D1505" t="s">
        <v>2591</v>
      </c>
      <c r="E1505" t="s">
        <v>538</v>
      </c>
    </row>
    <row r="1506" spans="2:5">
      <c r="B1506" t="s">
        <v>2592</v>
      </c>
      <c r="C1506">
        <v>509488</v>
      </c>
      <c r="D1506" t="s">
        <v>2591</v>
      </c>
      <c r="E1506" t="s">
        <v>538</v>
      </c>
    </row>
    <row r="1507" spans="2:5">
      <c r="B1507" t="s">
        <v>2593</v>
      </c>
      <c r="C1507">
        <v>500300</v>
      </c>
      <c r="D1507" t="s">
        <v>2594</v>
      </c>
      <c r="E1507" t="s">
        <v>366</v>
      </c>
    </row>
    <row r="1508" spans="2:5">
      <c r="B1508" t="s">
        <v>2595</v>
      </c>
      <c r="C1508">
        <v>526751</v>
      </c>
      <c r="D1508" t="s">
        <v>353</v>
      </c>
      <c r="E1508" t="s">
        <v>347</v>
      </c>
    </row>
    <row r="1509" spans="2:5">
      <c r="B1509" t="s">
        <v>2596</v>
      </c>
      <c r="C1509">
        <v>505710</v>
      </c>
      <c r="D1509" t="s">
        <v>353</v>
      </c>
      <c r="E1509" t="s">
        <v>401</v>
      </c>
    </row>
    <row r="1510" spans="2:5">
      <c r="B1510" t="s">
        <v>2597</v>
      </c>
      <c r="C1510">
        <v>505710</v>
      </c>
      <c r="D1510" t="s">
        <v>353</v>
      </c>
      <c r="E1510" t="s">
        <v>401</v>
      </c>
    </row>
    <row r="1511" spans="2:5">
      <c r="B1511" t="s">
        <v>2598</v>
      </c>
      <c r="C1511">
        <v>509546</v>
      </c>
      <c r="D1511" t="s">
        <v>353</v>
      </c>
      <c r="E1511" t="s">
        <v>554</v>
      </c>
    </row>
    <row r="1512" spans="2:5">
      <c r="B1512" t="s">
        <v>2599</v>
      </c>
      <c r="C1512">
        <v>533282</v>
      </c>
      <c r="D1512" t="s">
        <v>2600</v>
      </c>
      <c r="E1512" t="s">
        <v>2601</v>
      </c>
    </row>
    <row r="1513" spans="2:5">
      <c r="B1513" t="s">
        <v>2602</v>
      </c>
      <c r="C1513">
        <v>533282</v>
      </c>
      <c r="D1513" t="s">
        <v>2600</v>
      </c>
      <c r="E1513" t="s">
        <v>2601</v>
      </c>
    </row>
    <row r="1514" spans="2:5">
      <c r="B1514" t="s">
        <v>2603</v>
      </c>
      <c r="C1514">
        <v>532015</v>
      </c>
      <c r="D1514" t="s">
        <v>353</v>
      </c>
      <c r="E1514" t="s">
        <v>368</v>
      </c>
    </row>
    <row r="1515" spans="2:5">
      <c r="B1515" t="s">
        <v>2604</v>
      </c>
      <c r="C1515">
        <v>532015</v>
      </c>
      <c r="D1515" t="s">
        <v>353</v>
      </c>
      <c r="E1515" t="s">
        <v>368</v>
      </c>
    </row>
    <row r="1516" spans="2:5">
      <c r="B1516" t="s">
        <v>2605</v>
      </c>
      <c r="C1516">
        <v>501455</v>
      </c>
      <c r="D1516" t="s">
        <v>2606</v>
      </c>
      <c r="E1516" t="s">
        <v>361</v>
      </c>
    </row>
    <row r="1517" spans="2:5">
      <c r="B1517" t="s">
        <v>2607</v>
      </c>
      <c r="C1517">
        <v>531737</v>
      </c>
      <c r="D1517" t="s">
        <v>353</v>
      </c>
      <c r="E1517" t="s">
        <v>774</v>
      </c>
    </row>
    <row r="1518" spans="2:5">
      <c r="B1518" t="s">
        <v>2608</v>
      </c>
      <c r="C1518">
        <v>538979</v>
      </c>
      <c r="D1518" t="s">
        <v>2609</v>
      </c>
      <c r="E1518" t="s">
        <v>630</v>
      </c>
    </row>
    <row r="1519" spans="2:5">
      <c r="B1519" t="s">
        <v>2610</v>
      </c>
      <c r="C1519">
        <v>526797</v>
      </c>
      <c r="D1519" t="s">
        <v>2611</v>
      </c>
      <c r="E1519" t="s">
        <v>848</v>
      </c>
    </row>
    <row r="1520" spans="2:5">
      <c r="B1520" t="s">
        <v>2612</v>
      </c>
      <c r="C1520" t="s">
        <v>353</v>
      </c>
      <c r="D1520" t="s">
        <v>2613</v>
      </c>
      <c r="E1520" t="s">
        <v>364</v>
      </c>
    </row>
    <row r="1521" spans="2:5">
      <c r="B1521" t="s">
        <v>2614</v>
      </c>
      <c r="C1521">
        <v>508918</v>
      </c>
      <c r="D1521" t="s">
        <v>353</v>
      </c>
      <c r="E1521" t="s">
        <v>458</v>
      </c>
    </row>
    <row r="1522" spans="2:5">
      <c r="B1522" t="s">
        <v>2615</v>
      </c>
      <c r="C1522">
        <v>506076</v>
      </c>
      <c r="D1522" t="s">
        <v>2616</v>
      </c>
      <c r="E1522" t="s">
        <v>1273</v>
      </c>
    </row>
    <row r="1523" spans="2:5">
      <c r="B1523" t="s">
        <v>2617</v>
      </c>
      <c r="C1523">
        <v>531449</v>
      </c>
      <c r="D1523" t="s">
        <v>353</v>
      </c>
      <c r="E1523" t="s">
        <v>551</v>
      </c>
    </row>
    <row r="1524" spans="2:5">
      <c r="B1524" t="s">
        <v>2618</v>
      </c>
      <c r="C1524">
        <v>501314</v>
      </c>
      <c r="D1524" t="s">
        <v>353</v>
      </c>
      <c r="E1524" t="s">
        <v>375</v>
      </c>
    </row>
    <row r="1525" spans="2:5">
      <c r="B1525" t="s">
        <v>2619</v>
      </c>
      <c r="C1525">
        <v>539522</v>
      </c>
      <c r="D1525" t="s">
        <v>353</v>
      </c>
      <c r="E1525" t="s">
        <v>799</v>
      </c>
    </row>
    <row r="1526" spans="2:5">
      <c r="B1526" t="s">
        <v>2620</v>
      </c>
      <c r="C1526">
        <v>539522</v>
      </c>
      <c r="D1526" t="s">
        <v>353</v>
      </c>
      <c r="E1526" t="s">
        <v>799</v>
      </c>
    </row>
    <row r="1527" spans="2:5">
      <c r="B1527" t="s">
        <v>2621</v>
      </c>
      <c r="C1527">
        <v>509152</v>
      </c>
      <c r="D1527" t="s">
        <v>2622</v>
      </c>
      <c r="E1527" t="s">
        <v>833</v>
      </c>
    </row>
    <row r="1528" spans="2:5">
      <c r="B1528" t="s">
        <v>2623</v>
      </c>
      <c r="C1528">
        <v>511288</v>
      </c>
      <c r="D1528" t="s">
        <v>2624</v>
      </c>
      <c r="E1528" t="s">
        <v>411</v>
      </c>
    </row>
    <row r="1529" spans="2:5">
      <c r="B1529" t="s">
        <v>2625</v>
      </c>
      <c r="C1529">
        <v>511543</v>
      </c>
      <c r="D1529" t="s">
        <v>353</v>
      </c>
      <c r="E1529" t="s">
        <v>370</v>
      </c>
    </row>
    <row r="1530" spans="2:5">
      <c r="B1530" t="s">
        <v>2626</v>
      </c>
      <c r="C1530">
        <v>530605</v>
      </c>
      <c r="D1530" t="s">
        <v>353</v>
      </c>
      <c r="E1530" t="s">
        <v>368</v>
      </c>
    </row>
    <row r="1531" spans="2:5">
      <c r="B1531" t="s">
        <v>2627</v>
      </c>
      <c r="C1531">
        <v>530469</v>
      </c>
      <c r="D1531" t="s">
        <v>353</v>
      </c>
      <c r="E1531" t="s">
        <v>370</v>
      </c>
    </row>
    <row r="1532" spans="2:5">
      <c r="B1532" t="s">
        <v>2628</v>
      </c>
      <c r="C1532">
        <v>532951</v>
      </c>
      <c r="D1532" t="s">
        <v>2629</v>
      </c>
      <c r="E1532" t="s">
        <v>339</v>
      </c>
    </row>
    <row r="1533" spans="2:5">
      <c r="B1533" t="s">
        <v>2630</v>
      </c>
      <c r="C1533">
        <v>532139</v>
      </c>
      <c r="D1533" t="s">
        <v>353</v>
      </c>
      <c r="E1533" t="s">
        <v>683</v>
      </c>
    </row>
    <row r="1534" spans="2:5">
      <c r="B1534" t="s">
        <v>2631</v>
      </c>
      <c r="C1534">
        <v>532775</v>
      </c>
      <c r="D1534" t="s">
        <v>2632</v>
      </c>
      <c r="E1534" t="s">
        <v>499</v>
      </c>
    </row>
    <row r="1535" spans="2:5">
      <c r="B1535" t="s">
        <v>2633</v>
      </c>
      <c r="C1535">
        <v>500160</v>
      </c>
      <c r="D1535" t="s">
        <v>2634</v>
      </c>
      <c r="E1535" t="s">
        <v>1300</v>
      </c>
    </row>
    <row r="1536" spans="2:5">
      <c r="B1536" t="s">
        <v>2635</v>
      </c>
      <c r="C1536">
        <v>500170</v>
      </c>
      <c r="D1536" t="s">
        <v>2636</v>
      </c>
      <c r="E1536" t="s">
        <v>368</v>
      </c>
    </row>
    <row r="1537" spans="2:5">
      <c r="B1537" t="s">
        <v>2637</v>
      </c>
      <c r="C1537">
        <v>532744</v>
      </c>
      <c r="D1537" t="s">
        <v>2638</v>
      </c>
      <c r="E1537" t="s">
        <v>368</v>
      </c>
    </row>
    <row r="1538" spans="2:5">
      <c r="B1538" t="s">
        <v>2639</v>
      </c>
      <c r="C1538">
        <v>540602</v>
      </c>
      <c r="D1538" t="s">
        <v>2640</v>
      </c>
      <c r="E1538" t="s">
        <v>1300</v>
      </c>
    </row>
    <row r="1539" spans="2:5">
      <c r="B1539" t="s">
        <v>2641</v>
      </c>
      <c r="C1539">
        <v>539479</v>
      </c>
      <c r="D1539" t="s">
        <v>353</v>
      </c>
      <c r="E1539" t="s">
        <v>361</v>
      </c>
    </row>
    <row r="1540" spans="2:5">
      <c r="B1540" t="s">
        <v>2642</v>
      </c>
      <c r="C1540">
        <v>509079</v>
      </c>
      <c r="D1540" t="s">
        <v>2643</v>
      </c>
      <c r="E1540" t="s">
        <v>391</v>
      </c>
    </row>
    <row r="1541" spans="2:5">
      <c r="B1541" t="s">
        <v>2644</v>
      </c>
      <c r="C1541">
        <v>530001</v>
      </c>
      <c r="D1541" t="s">
        <v>2645</v>
      </c>
      <c r="E1541" t="s">
        <v>401</v>
      </c>
    </row>
    <row r="1542" spans="2:5">
      <c r="B1542" t="s">
        <v>2646</v>
      </c>
      <c r="C1542">
        <v>524226</v>
      </c>
      <c r="D1542" t="s">
        <v>2647</v>
      </c>
      <c r="E1542" t="s">
        <v>551</v>
      </c>
    </row>
    <row r="1543" spans="2:5">
      <c r="B1543" t="s">
        <v>2648</v>
      </c>
      <c r="C1543">
        <v>522217</v>
      </c>
      <c r="D1543" t="s">
        <v>2649</v>
      </c>
      <c r="E1543" t="s">
        <v>431</v>
      </c>
    </row>
    <row r="1544" spans="2:5">
      <c r="B1544" t="s">
        <v>2650</v>
      </c>
      <c r="C1544">
        <v>523768</v>
      </c>
      <c r="D1544" t="s">
        <v>353</v>
      </c>
      <c r="E1544" t="s">
        <v>881</v>
      </c>
    </row>
    <row r="1545" spans="2:5">
      <c r="B1545" t="s">
        <v>2651</v>
      </c>
      <c r="C1545">
        <v>513507</v>
      </c>
      <c r="D1545" t="s">
        <v>353</v>
      </c>
      <c r="E1545" t="s">
        <v>676</v>
      </c>
    </row>
    <row r="1546" spans="2:5">
      <c r="B1546" t="s">
        <v>2652</v>
      </c>
      <c r="C1546">
        <v>514386</v>
      </c>
      <c r="D1546" t="s">
        <v>353</v>
      </c>
      <c r="E1546" t="s">
        <v>368</v>
      </c>
    </row>
    <row r="1547" spans="2:5">
      <c r="B1547" t="s">
        <v>2653</v>
      </c>
      <c r="C1547">
        <v>526965</v>
      </c>
      <c r="D1547" t="s">
        <v>353</v>
      </c>
      <c r="E1547" t="s">
        <v>548</v>
      </c>
    </row>
    <row r="1548" spans="2:5">
      <c r="B1548" t="s">
        <v>2654</v>
      </c>
      <c r="C1548">
        <v>511441</v>
      </c>
      <c r="D1548" t="s">
        <v>353</v>
      </c>
      <c r="E1548" t="s">
        <v>336</v>
      </c>
    </row>
    <row r="1549" spans="2:5">
      <c r="B1549" t="s">
        <v>2655</v>
      </c>
      <c r="C1549">
        <v>500173</v>
      </c>
      <c r="D1549" t="s">
        <v>2656</v>
      </c>
      <c r="E1549" t="s">
        <v>1389</v>
      </c>
    </row>
    <row r="1550" spans="2:5">
      <c r="B1550" t="s">
        <v>2657</v>
      </c>
      <c r="C1550">
        <v>531410</v>
      </c>
      <c r="D1550" t="s">
        <v>353</v>
      </c>
      <c r="E1550" t="s">
        <v>658</v>
      </c>
    </row>
    <row r="1551" spans="2:5">
      <c r="B1551" t="s">
        <v>2658</v>
      </c>
      <c r="C1551">
        <v>539336</v>
      </c>
      <c r="D1551" t="s">
        <v>2659</v>
      </c>
      <c r="E1551" t="s">
        <v>484</v>
      </c>
    </row>
    <row r="1552" spans="2:5">
      <c r="B1552" t="s">
        <v>2660</v>
      </c>
      <c r="C1552">
        <v>507960</v>
      </c>
      <c r="D1552" t="s">
        <v>353</v>
      </c>
      <c r="E1552" t="s">
        <v>554</v>
      </c>
    </row>
    <row r="1553" spans="2:5">
      <c r="B1553" t="s">
        <v>2661</v>
      </c>
      <c r="C1553">
        <v>540938</v>
      </c>
      <c r="D1553" t="s">
        <v>353</v>
      </c>
      <c r="E1553" t="s">
        <v>368</v>
      </c>
    </row>
    <row r="1554" spans="2:5">
      <c r="B1554" t="s">
        <v>2662</v>
      </c>
      <c r="C1554">
        <v>517300</v>
      </c>
      <c r="D1554" t="s">
        <v>2663</v>
      </c>
      <c r="E1554" t="s">
        <v>492</v>
      </c>
    </row>
    <row r="1555" spans="2:5">
      <c r="B1555" t="s">
        <v>2664</v>
      </c>
      <c r="C1555">
        <v>517372</v>
      </c>
      <c r="D1555" t="s">
        <v>353</v>
      </c>
      <c r="E1555" t="s">
        <v>1273</v>
      </c>
    </row>
    <row r="1556" spans="2:5">
      <c r="B1556" t="s">
        <v>2665</v>
      </c>
      <c r="C1556">
        <v>531341</v>
      </c>
      <c r="D1556" t="s">
        <v>353</v>
      </c>
      <c r="E1556" t="s">
        <v>370</v>
      </c>
    </row>
    <row r="1557" spans="2:5">
      <c r="B1557" t="s">
        <v>2666</v>
      </c>
      <c r="C1557">
        <v>500174</v>
      </c>
      <c r="D1557" t="s">
        <v>2667</v>
      </c>
      <c r="E1557" t="s">
        <v>370</v>
      </c>
    </row>
    <row r="1558" spans="2:5">
      <c r="B1558" t="s">
        <v>2668</v>
      </c>
      <c r="C1558">
        <v>524754</v>
      </c>
      <c r="D1558" t="s">
        <v>353</v>
      </c>
      <c r="E1558" t="s">
        <v>1318</v>
      </c>
    </row>
    <row r="1559" spans="2:5">
      <c r="B1559" t="s">
        <v>2669</v>
      </c>
      <c r="C1559">
        <v>531881</v>
      </c>
      <c r="D1559" t="s">
        <v>353</v>
      </c>
      <c r="E1559" t="s">
        <v>375</v>
      </c>
    </row>
    <row r="1560" spans="2:5">
      <c r="B1560" t="s">
        <v>2670</v>
      </c>
      <c r="C1560">
        <v>532181</v>
      </c>
      <c r="D1560" t="s">
        <v>2671</v>
      </c>
      <c r="E1560" t="s">
        <v>1031</v>
      </c>
    </row>
    <row r="1561" spans="2:5">
      <c r="B1561" t="s">
        <v>2672</v>
      </c>
      <c r="C1561">
        <v>500670</v>
      </c>
      <c r="D1561" t="s">
        <v>2673</v>
      </c>
      <c r="E1561" t="s">
        <v>861</v>
      </c>
    </row>
    <row r="1562" spans="2:5">
      <c r="B1562" t="s">
        <v>2674</v>
      </c>
      <c r="C1562">
        <v>513536</v>
      </c>
      <c r="D1562" t="s">
        <v>353</v>
      </c>
      <c r="E1562" t="s">
        <v>416</v>
      </c>
    </row>
    <row r="1563" spans="2:5">
      <c r="B1563" t="s">
        <v>2675</v>
      </c>
      <c r="C1563">
        <v>506858</v>
      </c>
      <c r="D1563" t="s">
        <v>353</v>
      </c>
      <c r="E1563" t="s">
        <v>730</v>
      </c>
    </row>
    <row r="1564" spans="2:5">
      <c r="B1564" t="s">
        <v>2676</v>
      </c>
      <c r="C1564">
        <v>533248</v>
      </c>
      <c r="D1564" t="s">
        <v>2677</v>
      </c>
      <c r="E1564" t="s">
        <v>489</v>
      </c>
    </row>
    <row r="1565" spans="2:5">
      <c r="B1565" t="s">
        <v>2678</v>
      </c>
      <c r="C1565">
        <v>517288</v>
      </c>
      <c r="D1565" t="s">
        <v>353</v>
      </c>
      <c r="E1565" t="s">
        <v>651</v>
      </c>
    </row>
    <row r="1566" spans="2:5">
      <c r="B1566" t="s">
        <v>2679</v>
      </c>
      <c r="C1566">
        <v>523836</v>
      </c>
      <c r="D1566" t="s">
        <v>2680</v>
      </c>
      <c r="E1566" t="s">
        <v>548</v>
      </c>
    </row>
    <row r="1567" spans="2:5">
      <c r="B1567" t="s">
        <v>2681</v>
      </c>
      <c r="C1567">
        <v>518029</v>
      </c>
      <c r="D1567" t="s">
        <v>2682</v>
      </c>
      <c r="E1567" t="s">
        <v>366</v>
      </c>
    </row>
    <row r="1568" spans="2:5">
      <c r="B1568" t="s">
        <v>2683</v>
      </c>
      <c r="C1568">
        <v>500690</v>
      </c>
      <c r="D1568" t="s">
        <v>2684</v>
      </c>
      <c r="E1568" t="s">
        <v>861</v>
      </c>
    </row>
    <row r="1569" spans="2:5">
      <c r="B1569" t="s">
        <v>2685</v>
      </c>
      <c r="C1569">
        <v>532160</v>
      </c>
      <c r="D1569" t="s">
        <v>353</v>
      </c>
      <c r="E1569" t="s">
        <v>2686</v>
      </c>
    </row>
    <row r="1570" spans="2:5">
      <c r="B1570" t="s">
        <v>2687</v>
      </c>
      <c r="C1570">
        <v>532702</v>
      </c>
      <c r="D1570" t="s">
        <v>2688</v>
      </c>
      <c r="E1570" t="s">
        <v>378</v>
      </c>
    </row>
    <row r="1571" spans="2:5">
      <c r="B1571" t="s">
        <v>2689</v>
      </c>
      <c r="C1571">
        <v>524314</v>
      </c>
      <c r="D1571" t="s">
        <v>353</v>
      </c>
      <c r="E1571" t="s">
        <v>391</v>
      </c>
    </row>
    <row r="1572" spans="2:5">
      <c r="B1572" t="s">
        <v>2690</v>
      </c>
      <c r="C1572">
        <v>506879</v>
      </c>
      <c r="D1572" t="s">
        <v>353</v>
      </c>
      <c r="E1572" t="s">
        <v>391</v>
      </c>
    </row>
    <row r="1573" spans="2:5">
      <c r="B1573" t="s">
        <v>2691</v>
      </c>
      <c r="C1573">
        <v>513337</v>
      </c>
      <c r="D1573" t="s">
        <v>353</v>
      </c>
      <c r="E1573" t="s">
        <v>473</v>
      </c>
    </row>
    <row r="1574" spans="2:5">
      <c r="B1574" t="s">
        <v>2692</v>
      </c>
      <c r="C1574">
        <v>506640</v>
      </c>
      <c r="D1574" t="s">
        <v>353</v>
      </c>
      <c r="E1574" t="s">
        <v>401</v>
      </c>
    </row>
    <row r="1575" spans="2:5">
      <c r="B1575" t="s">
        <v>2693</v>
      </c>
      <c r="C1575">
        <v>506640</v>
      </c>
      <c r="D1575" t="s">
        <v>353</v>
      </c>
      <c r="E1575" t="s">
        <v>401</v>
      </c>
    </row>
    <row r="1576" spans="2:5">
      <c r="B1576" t="s">
        <v>2694</v>
      </c>
      <c r="C1576">
        <v>538567</v>
      </c>
      <c r="D1576" t="s">
        <v>2695</v>
      </c>
      <c r="E1576" t="s">
        <v>563</v>
      </c>
    </row>
    <row r="1577" spans="2:5">
      <c r="B1577" t="s">
        <v>2696</v>
      </c>
      <c r="C1577">
        <v>538567</v>
      </c>
      <c r="D1577" t="s">
        <v>2695</v>
      </c>
      <c r="E1577" t="s">
        <v>563</v>
      </c>
    </row>
    <row r="1578" spans="2:5">
      <c r="B1578" t="s">
        <v>2697</v>
      </c>
      <c r="C1578">
        <v>532425</v>
      </c>
      <c r="D1578" t="s">
        <v>353</v>
      </c>
      <c r="E1578" t="s">
        <v>401</v>
      </c>
    </row>
    <row r="1579" spans="2:5">
      <c r="B1579" t="s">
        <v>2698</v>
      </c>
      <c r="C1579">
        <v>532457</v>
      </c>
      <c r="D1579" t="s">
        <v>2699</v>
      </c>
      <c r="E1579" t="s">
        <v>401</v>
      </c>
    </row>
    <row r="1580" spans="2:5">
      <c r="B1580" t="s">
        <v>2700</v>
      </c>
      <c r="C1580">
        <v>523277</v>
      </c>
      <c r="D1580" t="s">
        <v>353</v>
      </c>
      <c r="E1580" t="s">
        <v>356</v>
      </c>
    </row>
    <row r="1581" spans="2:5">
      <c r="B1581" t="s">
        <v>2701</v>
      </c>
      <c r="C1581">
        <v>532708</v>
      </c>
      <c r="D1581" t="s">
        <v>2702</v>
      </c>
      <c r="E1581" t="s">
        <v>492</v>
      </c>
    </row>
    <row r="1582" spans="2:5">
      <c r="B1582" t="s">
        <v>2703</v>
      </c>
      <c r="C1582">
        <v>530141</v>
      </c>
      <c r="D1582" t="s">
        <v>353</v>
      </c>
      <c r="E1582" t="s">
        <v>439</v>
      </c>
    </row>
    <row r="1583" spans="2:5">
      <c r="B1583" t="s">
        <v>2704</v>
      </c>
      <c r="C1583">
        <v>533275</v>
      </c>
      <c r="D1583" t="s">
        <v>2705</v>
      </c>
      <c r="E1583" t="s">
        <v>385</v>
      </c>
    </row>
    <row r="1584" spans="2:5">
      <c r="B1584" t="s">
        <v>2706</v>
      </c>
      <c r="C1584">
        <v>541019</v>
      </c>
      <c r="D1584" t="s">
        <v>2707</v>
      </c>
      <c r="E1584" t="s">
        <v>751</v>
      </c>
    </row>
    <row r="1585" spans="2:5">
      <c r="B1585" t="s">
        <v>2708</v>
      </c>
      <c r="C1585">
        <v>539337</v>
      </c>
      <c r="D1585" t="s">
        <v>353</v>
      </c>
      <c r="E1585" t="s">
        <v>548</v>
      </c>
    </row>
    <row r="1586" spans="2:5">
      <c r="B1586" t="s">
        <v>2709</v>
      </c>
      <c r="C1586">
        <v>502873</v>
      </c>
      <c r="D1586" t="s">
        <v>353</v>
      </c>
      <c r="E1586" t="s">
        <v>368</v>
      </c>
    </row>
    <row r="1587" spans="2:5">
      <c r="B1587" t="s">
        <v>2710</v>
      </c>
      <c r="C1587">
        <v>532145</v>
      </c>
      <c r="D1587" t="s">
        <v>353</v>
      </c>
      <c r="E1587" t="s">
        <v>554</v>
      </c>
    </row>
    <row r="1588" spans="2:5">
      <c r="B1588" t="s">
        <v>2711</v>
      </c>
      <c r="C1588">
        <v>532145</v>
      </c>
      <c r="D1588" t="s">
        <v>353</v>
      </c>
      <c r="E1588" t="s">
        <v>554</v>
      </c>
    </row>
    <row r="1589" spans="2:5">
      <c r="B1589" t="s">
        <v>2712</v>
      </c>
      <c r="C1589">
        <v>539854</v>
      </c>
      <c r="D1589" t="s">
        <v>353</v>
      </c>
      <c r="E1589" t="s">
        <v>551</v>
      </c>
    </row>
    <row r="1590" spans="2:5">
      <c r="B1590" t="s">
        <v>2713</v>
      </c>
      <c r="C1590">
        <v>515147</v>
      </c>
      <c r="D1590" t="s">
        <v>353</v>
      </c>
      <c r="E1590" t="s">
        <v>548</v>
      </c>
    </row>
    <row r="1591" spans="2:5">
      <c r="B1591" t="s">
        <v>2714</v>
      </c>
      <c r="C1591">
        <v>509597</v>
      </c>
      <c r="D1591" t="s">
        <v>353</v>
      </c>
      <c r="E1591" t="s">
        <v>513</v>
      </c>
    </row>
    <row r="1592" spans="2:5">
      <c r="B1592" t="s">
        <v>2715</v>
      </c>
      <c r="C1592">
        <v>531971</v>
      </c>
      <c r="D1592" t="s">
        <v>353</v>
      </c>
      <c r="E1592" t="s">
        <v>368</v>
      </c>
    </row>
    <row r="1593" spans="2:5">
      <c r="B1593" t="s">
        <v>2716</v>
      </c>
      <c r="C1593">
        <v>538081</v>
      </c>
      <c r="D1593" t="s">
        <v>353</v>
      </c>
      <c r="E1593" t="s">
        <v>368</v>
      </c>
    </row>
    <row r="1594" spans="2:5">
      <c r="B1594" t="s">
        <v>2717</v>
      </c>
      <c r="C1594">
        <v>512604</v>
      </c>
      <c r="D1594" t="s">
        <v>353</v>
      </c>
      <c r="E1594" t="s">
        <v>467</v>
      </c>
    </row>
    <row r="1595" spans="2:5">
      <c r="B1595" t="s">
        <v>2718</v>
      </c>
      <c r="C1595">
        <v>542682</v>
      </c>
      <c r="D1595" t="s">
        <v>2719</v>
      </c>
      <c r="E1595" t="s">
        <v>361</v>
      </c>
    </row>
    <row r="1596" spans="2:5">
      <c r="B1596" t="s">
        <v>2720</v>
      </c>
      <c r="C1596">
        <v>590043</v>
      </c>
      <c r="D1596" t="s">
        <v>2721</v>
      </c>
      <c r="E1596" t="s">
        <v>708</v>
      </c>
    </row>
    <row r="1597" spans="2:5">
      <c r="B1597" t="s">
        <v>2722</v>
      </c>
      <c r="C1597">
        <v>506024</v>
      </c>
      <c r="D1597" t="s">
        <v>353</v>
      </c>
      <c r="E1597" t="s">
        <v>385</v>
      </c>
    </row>
    <row r="1598" spans="2:5">
      <c r="B1598" t="s">
        <v>2723</v>
      </c>
      <c r="C1598">
        <v>526931</v>
      </c>
      <c r="D1598" t="s">
        <v>353</v>
      </c>
      <c r="E1598" t="s">
        <v>538</v>
      </c>
    </row>
    <row r="1599" spans="2:5">
      <c r="B1599" t="s">
        <v>2724</v>
      </c>
      <c r="C1599">
        <v>530055</v>
      </c>
      <c r="D1599" t="s">
        <v>353</v>
      </c>
      <c r="E1599" t="s">
        <v>774</v>
      </c>
    </row>
    <row r="1600" spans="2:5">
      <c r="B1600" t="s">
        <v>2725</v>
      </c>
      <c r="C1600">
        <v>500467</v>
      </c>
      <c r="D1600" t="s">
        <v>2726</v>
      </c>
      <c r="E1600" t="s">
        <v>833</v>
      </c>
    </row>
    <row r="1601" spans="2:5">
      <c r="B1601" t="s">
        <v>2727</v>
      </c>
      <c r="C1601">
        <v>532855</v>
      </c>
      <c r="D1601" t="s">
        <v>353</v>
      </c>
      <c r="E1601" t="s">
        <v>373</v>
      </c>
    </row>
    <row r="1602" spans="2:5">
      <c r="B1602" t="s">
        <v>2728</v>
      </c>
      <c r="C1602">
        <v>530927</v>
      </c>
      <c r="D1602" t="s">
        <v>353</v>
      </c>
      <c r="E1602" t="s">
        <v>2686</v>
      </c>
    </row>
    <row r="1603" spans="2:5">
      <c r="B1603" t="s">
        <v>2729</v>
      </c>
      <c r="C1603">
        <v>524080</v>
      </c>
      <c r="D1603" t="s">
        <v>353</v>
      </c>
      <c r="E1603" t="s">
        <v>401</v>
      </c>
    </row>
    <row r="1604" spans="2:5">
      <c r="B1604" t="s">
        <v>2730</v>
      </c>
      <c r="C1604">
        <v>780014</v>
      </c>
      <c r="D1604" t="s">
        <v>353</v>
      </c>
      <c r="E1604" t="s">
        <v>444</v>
      </c>
    </row>
    <row r="1605" spans="2:5">
      <c r="B1605" t="s">
        <v>2731</v>
      </c>
      <c r="C1605">
        <v>531387</v>
      </c>
      <c r="D1605" t="s">
        <v>353</v>
      </c>
      <c r="E1605" t="s">
        <v>370</v>
      </c>
    </row>
    <row r="1606" spans="2:5">
      <c r="B1606" t="s">
        <v>2732</v>
      </c>
      <c r="C1606">
        <v>509073</v>
      </c>
      <c r="D1606" t="s">
        <v>2733</v>
      </c>
      <c r="E1606" t="s">
        <v>2734</v>
      </c>
    </row>
    <row r="1607" spans="2:5">
      <c r="B1607" t="s">
        <v>2735</v>
      </c>
      <c r="C1607">
        <v>533162</v>
      </c>
      <c r="D1607" t="s">
        <v>2736</v>
      </c>
      <c r="E1607" t="s">
        <v>1092</v>
      </c>
    </row>
    <row r="1608" spans="2:5">
      <c r="B1608" t="s">
        <v>2737</v>
      </c>
      <c r="C1608">
        <v>531531</v>
      </c>
      <c r="D1608" t="s">
        <v>2738</v>
      </c>
      <c r="E1608" t="s">
        <v>413</v>
      </c>
    </row>
    <row r="1609" spans="2:5">
      <c r="B1609" t="s">
        <v>2739</v>
      </c>
      <c r="C1609">
        <v>517354</v>
      </c>
      <c r="D1609" t="s">
        <v>2740</v>
      </c>
      <c r="E1609" t="s">
        <v>651</v>
      </c>
    </row>
    <row r="1610" spans="2:5">
      <c r="B1610" t="s">
        <v>2741</v>
      </c>
      <c r="C1610">
        <v>517354</v>
      </c>
      <c r="D1610" t="s">
        <v>2740</v>
      </c>
      <c r="E1610" t="s">
        <v>651</v>
      </c>
    </row>
    <row r="1611" spans="2:5">
      <c r="B1611" t="s">
        <v>2742</v>
      </c>
      <c r="C1611">
        <v>539176</v>
      </c>
      <c r="D1611" t="s">
        <v>353</v>
      </c>
      <c r="E1611" t="s">
        <v>361</v>
      </c>
    </row>
    <row r="1612" spans="2:5">
      <c r="B1612" t="s">
        <v>2743</v>
      </c>
      <c r="C1612">
        <v>508486</v>
      </c>
      <c r="D1612" t="s">
        <v>353</v>
      </c>
      <c r="E1612" t="s">
        <v>1399</v>
      </c>
    </row>
    <row r="1613" spans="2:5">
      <c r="B1613" t="s">
        <v>2744</v>
      </c>
      <c r="C1613">
        <v>532467</v>
      </c>
      <c r="D1613" t="s">
        <v>353</v>
      </c>
      <c r="E1613" t="s">
        <v>356</v>
      </c>
    </row>
    <row r="1614" spans="2:5">
      <c r="B1614" t="s">
        <v>2745</v>
      </c>
      <c r="C1614">
        <v>532334</v>
      </c>
      <c r="D1614" t="s">
        <v>353</v>
      </c>
      <c r="E1614" t="s">
        <v>439</v>
      </c>
    </row>
    <row r="1615" spans="2:5">
      <c r="B1615" t="s">
        <v>2746</v>
      </c>
      <c r="C1615">
        <v>508956</v>
      </c>
      <c r="D1615" t="s">
        <v>353</v>
      </c>
      <c r="E1615" t="s">
        <v>370</v>
      </c>
    </row>
    <row r="1616" spans="2:5">
      <c r="B1616" t="s">
        <v>2747</v>
      </c>
      <c r="C1616">
        <v>532333</v>
      </c>
      <c r="D1616" t="s">
        <v>353</v>
      </c>
      <c r="E1616" t="s">
        <v>336</v>
      </c>
    </row>
    <row r="1617" spans="2:5">
      <c r="B1617" t="s">
        <v>2748</v>
      </c>
      <c r="C1617">
        <v>532216</v>
      </c>
      <c r="D1617" t="s">
        <v>2749</v>
      </c>
      <c r="E1617" t="s">
        <v>370</v>
      </c>
    </row>
    <row r="1618" spans="2:5">
      <c r="B1618" t="s">
        <v>2750</v>
      </c>
      <c r="C1618">
        <v>517271</v>
      </c>
      <c r="D1618" t="s">
        <v>2751</v>
      </c>
      <c r="E1618" t="s">
        <v>651</v>
      </c>
    </row>
    <row r="1619" spans="2:5">
      <c r="B1619" t="s">
        <v>2752</v>
      </c>
      <c r="C1619">
        <v>539224</v>
      </c>
      <c r="D1619" t="s">
        <v>353</v>
      </c>
      <c r="E1619" t="s">
        <v>342</v>
      </c>
    </row>
    <row r="1620" spans="2:5">
      <c r="B1620" t="s">
        <v>2753</v>
      </c>
      <c r="C1620">
        <v>500179</v>
      </c>
      <c r="D1620" t="s">
        <v>2754</v>
      </c>
      <c r="E1620" t="s">
        <v>678</v>
      </c>
    </row>
    <row r="1621" spans="2:5">
      <c r="B1621" t="s">
        <v>2755</v>
      </c>
      <c r="C1621">
        <v>532281</v>
      </c>
      <c r="D1621" t="s">
        <v>2756</v>
      </c>
      <c r="E1621" t="s">
        <v>339</v>
      </c>
    </row>
    <row r="1622" spans="2:5">
      <c r="B1622" t="s">
        <v>2757</v>
      </c>
      <c r="C1622">
        <v>541729</v>
      </c>
      <c r="D1622" t="s">
        <v>2758</v>
      </c>
      <c r="E1622" t="s">
        <v>2759</v>
      </c>
    </row>
    <row r="1623" spans="2:5">
      <c r="B1623" t="s">
        <v>2760</v>
      </c>
      <c r="C1623">
        <v>500180</v>
      </c>
      <c r="D1623" t="s">
        <v>2761</v>
      </c>
      <c r="E1623" t="s">
        <v>671</v>
      </c>
    </row>
    <row r="1624" spans="2:5">
      <c r="B1624" t="s">
        <v>2762</v>
      </c>
      <c r="C1624">
        <v>533230</v>
      </c>
      <c r="D1624" t="s">
        <v>2763</v>
      </c>
      <c r="E1624" t="s">
        <v>336</v>
      </c>
    </row>
    <row r="1625" spans="2:5">
      <c r="B1625" t="s">
        <v>2764</v>
      </c>
      <c r="C1625">
        <v>540777</v>
      </c>
      <c r="D1625" t="s">
        <v>2765</v>
      </c>
      <c r="E1625" t="s">
        <v>2766</v>
      </c>
    </row>
    <row r="1626" spans="2:5">
      <c r="B1626" t="s">
        <v>2767</v>
      </c>
      <c r="C1626">
        <v>539787</v>
      </c>
      <c r="D1626" t="s">
        <v>2768</v>
      </c>
      <c r="E1626" t="s">
        <v>823</v>
      </c>
    </row>
    <row r="1627" spans="2:5">
      <c r="B1627" t="s">
        <v>2769</v>
      </c>
      <c r="C1627">
        <v>503689</v>
      </c>
      <c r="D1627" t="s">
        <v>353</v>
      </c>
      <c r="E1627" t="s">
        <v>774</v>
      </c>
    </row>
    <row r="1628" spans="2:5">
      <c r="B1628" t="s">
        <v>2770</v>
      </c>
      <c r="C1628" t="s">
        <v>353</v>
      </c>
      <c r="D1628" t="s">
        <v>2771</v>
      </c>
      <c r="E1628" t="s">
        <v>364</v>
      </c>
    </row>
    <row r="1629" spans="2:5">
      <c r="B1629" t="s">
        <v>2772</v>
      </c>
      <c r="C1629">
        <v>526967</v>
      </c>
      <c r="D1629" t="s">
        <v>353</v>
      </c>
      <c r="E1629" t="s">
        <v>385</v>
      </c>
    </row>
    <row r="1630" spans="2:5">
      <c r="B1630" t="s">
        <v>2773</v>
      </c>
      <c r="C1630">
        <v>509631</v>
      </c>
      <c r="D1630" t="s">
        <v>2774</v>
      </c>
      <c r="E1630" t="s">
        <v>538</v>
      </c>
    </row>
    <row r="1631" spans="2:5">
      <c r="B1631" t="s">
        <v>2775</v>
      </c>
      <c r="C1631">
        <v>500292</v>
      </c>
      <c r="D1631" t="s">
        <v>2776</v>
      </c>
      <c r="E1631" t="s">
        <v>366</v>
      </c>
    </row>
    <row r="1632" spans="2:5">
      <c r="B1632" t="s">
        <v>2777</v>
      </c>
      <c r="C1632">
        <v>500292</v>
      </c>
      <c r="D1632" t="s">
        <v>2776</v>
      </c>
      <c r="E1632" t="s">
        <v>366</v>
      </c>
    </row>
    <row r="1633" spans="2:5">
      <c r="B1633" t="s">
        <v>2778</v>
      </c>
      <c r="C1633">
        <v>539174</v>
      </c>
      <c r="D1633" t="s">
        <v>2779</v>
      </c>
      <c r="E1633" t="s">
        <v>370</v>
      </c>
    </row>
    <row r="1634" spans="2:5">
      <c r="B1634" t="s">
        <v>2780</v>
      </c>
      <c r="C1634">
        <v>505520</v>
      </c>
      <c r="D1634" t="s">
        <v>353</v>
      </c>
      <c r="E1634" t="s">
        <v>774</v>
      </c>
    </row>
    <row r="1635" spans="2:5">
      <c r="B1635" t="s">
        <v>2781</v>
      </c>
      <c r="C1635">
        <v>531178</v>
      </c>
      <c r="D1635" t="s">
        <v>353</v>
      </c>
      <c r="E1635" t="s">
        <v>375</v>
      </c>
    </row>
    <row r="1636" spans="2:5">
      <c r="B1636" t="s">
        <v>2782</v>
      </c>
      <c r="C1636">
        <v>524590</v>
      </c>
      <c r="D1636" t="s">
        <v>353</v>
      </c>
      <c r="E1636" t="s">
        <v>375</v>
      </c>
    </row>
    <row r="1637" spans="2:5">
      <c r="B1637" t="s">
        <v>2783</v>
      </c>
      <c r="C1637">
        <v>505720</v>
      </c>
      <c r="D1637" t="s">
        <v>2784</v>
      </c>
      <c r="E1637" t="s">
        <v>361</v>
      </c>
    </row>
    <row r="1638" spans="2:5">
      <c r="B1638" t="s">
        <v>2785</v>
      </c>
      <c r="C1638">
        <v>519552</v>
      </c>
      <c r="D1638" t="s">
        <v>2786</v>
      </c>
      <c r="E1638" t="s">
        <v>413</v>
      </c>
    </row>
    <row r="1639" spans="2:5">
      <c r="B1639" t="s">
        <v>2787</v>
      </c>
      <c r="C1639">
        <v>500182</v>
      </c>
      <c r="D1639" t="s">
        <v>2788</v>
      </c>
      <c r="E1639" t="s">
        <v>1011</v>
      </c>
    </row>
    <row r="1640" spans="2:5">
      <c r="B1640" t="s">
        <v>2789</v>
      </c>
      <c r="C1640">
        <v>524669</v>
      </c>
      <c r="D1640" t="s">
        <v>2790</v>
      </c>
      <c r="E1640" t="s">
        <v>391</v>
      </c>
    </row>
    <row r="1641" spans="2:5">
      <c r="B1641" t="s">
        <v>2791</v>
      </c>
      <c r="C1641">
        <v>534328</v>
      </c>
      <c r="D1641" t="s">
        <v>2792</v>
      </c>
      <c r="E1641" t="s">
        <v>375</v>
      </c>
    </row>
    <row r="1642" spans="2:5">
      <c r="B1642" t="s">
        <v>2793</v>
      </c>
      <c r="C1642">
        <v>532129</v>
      </c>
      <c r="D1642" t="s">
        <v>2794</v>
      </c>
      <c r="E1642" t="s">
        <v>339</v>
      </c>
    </row>
    <row r="1643" spans="2:5">
      <c r="B1643" t="s">
        <v>2795</v>
      </c>
      <c r="C1643">
        <v>504176</v>
      </c>
      <c r="D1643" t="s">
        <v>353</v>
      </c>
      <c r="E1643" t="s">
        <v>899</v>
      </c>
    </row>
    <row r="1644" spans="2:5">
      <c r="B1644" t="s">
        <v>2796</v>
      </c>
      <c r="C1644">
        <v>504176</v>
      </c>
      <c r="D1644" t="s">
        <v>353</v>
      </c>
      <c r="E1644" t="s">
        <v>899</v>
      </c>
    </row>
    <row r="1645" spans="2:5">
      <c r="B1645" t="s">
        <v>2797</v>
      </c>
      <c r="C1645">
        <v>517080</v>
      </c>
      <c r="D1645" t="s">
        <v>2798</v>
      </c>
      <c r="E1645" t="s">
        <v>751</v>
      </c>
    </row>
    <row r="1646" spans="2:5">
      <c r="B1646" t="s">
        <v>2799</v>
      </c>
      <c r="C1646">
        <v>531301</v>
      </c>
      <c r="D1646" t="s">
        <v>353</v>
      </c>
      <c r="E1646" t="s">
        <v>368</v>
      </c>
    </row>
    <row r="1647" spans="2:5">
      <c r="B1647" t="s">
        <v>2800</v>
      </c>
      <c r="C1647">
        <v>524735</v>
      </c>
      <c r="D1647" t="s">
        <v>2801</v>
      </c>
      <c r="E1647" t="s">
        <v>391</v>
      </c>
    </row>
    <row r="1648" spans="2:5">
      <c r="B1648" t="s">
        <v>2802</v>
      </c>
      <c r="C1648">
        <v>542332</v>
      </c>
      <c r="D1648" t="s">
        <v>2803</v>
      </c>
      <c r="E1648" t="s">
        <v>336</v>
      </c>
    </row>
    <row r="1649" spans="2:5">
      <c r="B1649" t="s">
        <v>2804</v>
      </c>
      <c r="C1649">
        <v>509675</v>
      </c>
      <c r="D1649" t="s">
        <v>2805</v>
      </c>
      <c r="E1649" t="s">
        <v>366</v>
      </c>
    </row>
    <row r="1650" spans="2:5">
      <c r="B1650" t="s">
        <v>2806</v>
      </c>
      <c r="C1650">
        <v>532847</v>
      </c>
      <c r="D1650" t="s">
        <v>2807</v>
      </c>
      <c r="E1650" t="s">
        <v>1273</v>
      </c>
    </row>
    <row r="1651" spans="2:5">
      <c r="B1651" t="s">
        <v>2808</v>
      </c>
      <c r="C1651">
        <v>505712</v>
      </c>
      <c r="D1651" t="s">
        <v>353</v>
      </c>
      <c r="E1651" t="s">
        <v>708</v>
      </c>
    </row>
    <row r="1652" spans="2:5">
      <c r="B1652" t="s">
        <v>2809</v>
      </c>
      <c r="C1652">
        <v>514010</v>
      </c>
      <c r="D1652" t="s">
        <v>353</v>
      </c>
      <c r="E1652" t="s">
        <v>368</v>
      </c>
    </row>
    <row r="1653" spans="2:5">
      <c r="B1653" t="s">
        <v>2810</v>
      </c>
      <c r="C1653">
        <v>500183</v>
      </c>
      <c r="D1653" t="s">
        <v>2811</v>
      </c>
      <c r="E1653" t="s">
        <v>623</v>
      </c>
    </row>
    <row r="1654" spans="2:5">
      <c r="B1654" t="s">
        <v>2812</v>
      </c>
      <c r="C1654">
        <v>500184</v>
      </c>
      <c r="D1654" t="s">
        <v>2813</v>
      </c>
      <c r="E1654" t="s">
        <v>513</v>
      </c>
    </row>
    <row r="1655" spans="2:5">
      <c r="B1655" t="s">
        <v>2814</v>
      </c>
      <c r="C1655">
        <v>526899</v>
      </c>
      <c r="D1655" t="s">
        <v>353</v>
      </c>
      <c r="E1655" t="s">
        <v>551</v>
      </c>
    </row>
    <row r="1656" spans="2:5">
      <c r="B1656" t="s">
        <v>2815</v>
      </c>
      <c r="C1656">
        <v>513723</v>
      </c>
      <c r="D1656" t="s">
        <v>353</v>
      </c>
      <c r="E1656" t="s">
        <v>881</v>
      </c>
    </row>
    <row r="1657" spans="2:5">
      <c r="B1657" t="s">
        <v>2816</v>
      </c>
      <c r="C1657">
        <v>511169</v>
      </c>
      <c r="D1657" t="s">
        <v>353</v>
      </c>
      <c r="E1657" t="s">
        <v>370</v>
      </c>
    </row>
    <row r="1658" spans="2:5">
      <c r="B1658" t="s">
        <v>2817</v>
      </c>
      <c r="C1658">
        <v>514043</v>
      </c>
      <c r="D1658" t="s">
        <v>2818</v>
      </c>
      <c r="E1658" t="s">
        <v>368</v>
      </c>
    </row>
    <row r="1659" spans="2:5">
      <c r="B1659" t="s">
        <v>2819</v>
      </c>
      <c r="C1659">
        <v>531979</v>
      </c>
      <c r="D1659" t="s">
        <v>353</v>
      </c>
      <c r="E1659" t="s">
        <v>658</v>
      </c>
    </row>
    <row r="1660" spans="2:5">
      <c r="B1660" t="s">
        <v>2820</v>
      </c>
      <c r="C1660">
        <v>538652</v>
      </c>
      <c r="D1660" t="s">
        <v>353</v>
      </c>
      <c r="E1660" t="s">
        <v>375</v>
      </c>
    </row>
    <row r="1661" spans="2:5">
      <c r="B1661" t="s">
        <v>2821</v>
      </c>
      <c r="C1661">
        <v>504036</v>
      </c>
      <c r="D1661" t="s">
        <v>2822</v>
      </c>
      <c r="E1661" t="s">
        <v>895</v>
      </c>
    </row>
    <row r="1662" spans="2:5">
      <c r="B1662" t="s">
        <v>2823</v>
      </c>
      <c r="C1662">
        <v>539114</v>
      </c>
      <c r="D1662" t="s">
        <v>353</v>
      </c>
      <c r="E1662" t="s">
        <v>370</v>
      </c>
    </row>
    <row r="1663" spans="2:5">
      <c r="B1663" t="s">
        <v>2824</v>
      </c>
      <c r="C1663">
        <v>503881</v>
      </c>
      <c r="D1663" t="s">
        <v>2825</v>
      </c>
      <c r="E1663" t="s">
        <v>368</v>
      </c>
    </row>
    <row r="1664" spans="2:5">
      <c r="B1664" t="s">
        <v>2826</v>
      </c>
      <c r="C1664">
        <v>500440</v>
      </c>
      <c r="D1664" t="s">
        <v>2827</v>
      </c>
      <c r="E1664" t="s">
        <v>658</v>
      </c>
    </row>
    <row r="1665" spans="2:5">
      <c r="B1665" t="s">
        <v>2828</v>
      </c>
      <c r="C1665" t="s">
        <v>353</v>
      </c>
      <c r="D1665" t="s">
        <v>2829</v>
      </c>
      <c r="E1665" t="s">
        <v>364</v>
      </c>
    </row>
    <row r="1666" spans="2:5">
      <c r="B1666" t="s">
        <v>2830</v>
      </c>
      <c r="C1666">
        <v>509895</v>
      </c>
      <c r="D1666" t="s">
        <v>353</v>
      </c>
      <c r="E1666" t="s">
        <v>368</v>
      </c>
    </row>
    <row r="1667" spans="2:5">
      <c r="B1667" t="s">
        <v>2831</v>
      </c>
      <c r="C1667">
        <v>532859</v>
      </c>
      <c r="D1667" t="s">
        <v>2832</v>
      </c>
      <c r="E1667" t="s">
        <v>683</v>
      </c>
    </row>
    <row r="1668" spans="2:5">
      <c r="B1668" t="s">
        <v>2833</v>
      </c>
      <c r="C1668">
        <v>500189</v>
      </c>
      <c r="D1668" t="s">
        <v>2834</v>
      </c>
      <c r="E1668" t="s">
        <v>1092</v>
      </c>
    </row>
    <row r="1669" spans="2:5">
      <c r="B1669" t="s">
        <v>2835</v>
      </c>
      <c r="C1669">
        <v>514428</v>
      </c>
      <c r="D1669" t="s">
        <v>353</v>
      </c>
      <c r="E1669" t="s">
        <v>473</v>
      </c>
    </row>
    <row r="1670" spans="2:5">
      <c r="B1670" t="s">
        <v>2836</v>
      </c>
      <c r="C1670">
        <v>541154</v>
      </c>
      <c r="D1670" t="s">
        <v>2837</v>
      </c>
      <c r="E1670" t="s">
        <v>2838</v>
      </c>
    </row>
    <row r="1671" spans="2:5">
      <c r="B1671" t="s">
        <v>2839</v>
      </c>
      <c r="C1671">
        <v>531918</v>
      </c>
      <c r="D1671" t="s">
        <v>353</v>
      </c>
      <c r="E1671" t="s">
        <v>375</v>
      </c>
    </row>
    <row r="1672" spans="2:5">
      <c r="B1672" t="s">
        <v>2840</v>
      </c>
      <c r="C1672">
        <v>532041</v>
      </c>
      <c r="D1672" t="s">
        <v>2841</v>
      </c>
      <c r="E1672" t="s">
        <v>446</v>
      </c>
    </row>
    <row r="1673" spans="2:5">
      <c r="B1673" t="s">
        <v>2842</v>
      </c>
      <c r="C1673">
        <v>509635</v>
      </c>
      <c r="D1673" t="s">
        <v>2843</v>
      </c>
      <c r="E1673" t="s">
        <v>708</v>
      </c>
    </row>
    <row r="1674" spans="2:5">
      <c r="B1674" t="s">
        <v>2844</v>
      </c>
      <c r="C1674">
        <v>500185</v>
      </c>
      <c r="D1674" t="s">
        <v>2845</v>
      </c>
      <c r="E1674" t="s">
        <v>751</v>
      </c>
    </row>
    <row r="1675" spans="2:5">
      <c r="B1675" t="s">
        <v>2846</v>
      </c>
      <c r="C1675">
        <v>513599</v>
      </c>
      <c r="D1675" t="s">
        <v>2847</v>
      </c>
      <c r="E1675" t="s">
        <v>427</v>
      </c>
    </row>
    <row r="1676" spans="2:5">
      <c r="B1676" t="s">
        <v>2848</v>
      </c>
      <c r="C1676">
        <v>505725</v>
      </c>
      <c r="D1676" t="s">
        <v>2849</v>
      </c>
      <c r="E1676" t="s">
        <v>538</v>
      </c>
    </row>
    <row r="1677" spans="2:5">
      <c r="B1677" t="s">
        <v>2850</v>
      </c>
      <c r="C1677">
        <v>524013</v>
      </c>
      <c r="D1677" t="s">
        <v>353</v>
      </c>
      <c r="E1677" t="s">
        <v>730</v>
      </c>
    </row>
    <row r="1678" spans="2:5">
      <c r="B1678" t="s">
        <v>2851</v>
      </c>
      <c r="C1678">
        <v>519126</v>
      </c>
      <c r="D1678" t="s">
        <v>353</v>
      </c>
      <c r="E1678" t="s">
        <v>413</v>
      </c>
    </row>
    <row r="1679" spans="2:5">
      <c r="B1679" t="s">
        <v>2852</v>
      </c>
      <c r="C1679">
        <v>505893</v>
      </c>
      <c r="D1679" t="s">
        <v>353</v>
      </c>
      <c r="E1679" t="s">
        <v>708</v>
      </c>
    </row>
    <row r="1680" spans="2:5">
      <c r="B1680" t="s">
        <v>2853</v>
      </c>
      <c r="C1680">
        <v>509650</v>
      </c>
      <c r="D1680" t="s">
        <v>353</v>
      </c>
      <c r="E1680" t="s">
        <v>411</v>
      </c>
    </row>
    <row r="1681" spans="2:5">
      <c r="B1681" t="s">
        <v>2854</v>
      </c>
      <c r="C1681">
        <v>533217</v>
      </c>
      <c r="D1681" t="s">
        <v>2855</v>
      </c>
      <c r="E1681" t="s">
        <v>877</v>
      </c>
    </row>
    <row r="1682" spans="2:5">
      <c r="B1682" t="s">
        <v>2856</v>
      </c>
      <c r="C1682">
        <v>500500</v>
      </c>
      <c r="D1682" t="s">
        <v>2857</v>
      </c>
      <c r="E1682" t="s">
        <v>2283</v>
      </c>
    </row>
    <row r="1683" spans="2:5">
      <c r="B1683" t="s">
        <v>2858</v>
      </c>
      <c r="C1683">
        <v>500186</v>
      </c>
      <c r="D1683" t="s">
        <v>2859</v>
      </c>
      <c r="E1683" t="s">
        <v>416</v>
      </c>
    </row>
    <row r="1684" spans="2:5">
      <c r="B1684" t="s">
        <v>2860</v>
      </c>
      <c r="C1684">
        <v>500449</v>
      </c>
      <c r="D1684" t="s">
        <v>353</v>
      </c>
      <c r="E1684" t="s">
        <v>401</v>
      </c>
    </row>
    <row r="1685" spans="2:5">
      <c r="B1685" t="s">
        <v>2861</v>
      </c>
      <c r="C1685">
        <v>500104</v>
      </c>
      <c r="D1685" t="s">
        <v>2862</v>
      </c>
      <c r="E1685" t="s">
        <v>1282</v>
      </c>
    </row>
    <row r="1686" spans="2:5">
      <c r="B1686" t="s">
        <v>2863</v>
      </c>
      <c r="C1686">
        <v>530315</v>
      </c>
      <c r="D1686" t="s">
        <v>353</v>
      </c>
      <c r="E1686" t="s">
        <v>548</v>
      </c>
    </row>
    <row r="1687" spans="2:5">
      <c r="B1687" t="s">
        <v>2864</v>
      </c>
      <c r="C1687">
        <v>500696</v>
      </c>
      <c r="D1687" t="s">
        <v>2865</v>
      </c>
      <c r="E1687" t="s">
        <v>535</v>
      </c>
    </row>
    <row r="1688" spans="2:5">
      <c r="B1688" t="s">
        <v>2866</v>
      </c>
      <c r="C1688">
        <v>504713</v>
      </c>
      <c r="D1688" t="s">
        <v>353</v>
      </c>
      <c r="E1688" t="s">
        <v>1273</v>
      </c>
    </row>
    <row r="1689" spans="2:5">
      <c r="B1689" t="s">
        <v>2867</v>
      </c>
      <c r="C1689">
        <v>500188</v>
      </c>
      <c r="D1689" t="s">
        <v>2868</v>
      </c>
      <c r="E1689" t="s">
        <v>2869</v>
      </c>
    </row>
    <row r="1690" spans="2:5">
      <c r="B1690" t="s">
        <v>2870</v>
      </c>
      <c r="C1690">
        <v>515145</v>
      </c>
      <c r="D1690" t="s">
        <v>2871</v>
      </c>
      <c r="E1690" t="s">
        <v>548</v>
      </c>
    </row>
    <row r="1691" spans="2:5">
      <c r="B1691" t="s">
        <v>2872</v>
      </c>
      <c r="C1691">
        <v>513039</v>
      </c>
      <c r="D1691" t="s">
        <v>353</v>
      </c>
      <c r="E1691" t="s">
        <v>361</v>
      </c>
    </row>
    <row r="1692" spans="2:5">
      <c r="B1692" t="s">
        <v>2873</v>
      </c>
      <c r="C1692">
        <v>539984</v>
      </c>
      <c r="D1692" t="s">
        <v>353</v>
      </c>
      <c r="E1692" t="s">
        <v>895</v>
      </c>
    </row>
    <row r="1693" spans="2:5">
      <c r="B1693" t="s">
        <v>2874</v>
      </c>
      <c r="C1693">
        <v>530853</v>
      </c>
      <c r="D1693" t="s">
        <v>353</v>
      </c>
      <c r="E1693" t="s">
        <v>2172</v>
      </c>
    </row>
    <row r="1694" spans="2:5">
      <c r="B1694" t="s">
        <v>2875</v>
      </c>
      <c r="C1694">
        <v>531743</v>
      </c>
      <c r="D1694" t="s">
        <v>353</v>
      </c>
      <c r="E1694" t="s">
        <v>375</v>
      </c>
    </row>
    <row r="1695" spans="2:5">
      <c r="B1695" t="s">
        <v>2876</v>
      </c>
      <c r="C1695">
        <v>590018</v>
      </c>
      <c r="D1695" t="s">
        <v>2877</v>
      </c>
      <c r="E1695" t="s">
        <v>385</v>
      </c>
    </row>
    <row r="1696" spans="2:5">
      <c r="B1696" t="s">
        <v>2878</v>
      </c>
      <c r="C1696">
        <v>521068</v>
      </c>
      <c r="D1696" t="s">
        <v>353</v>
      </c>
      <c r="E1696" t="s">
        <v>368</v>
      </c>
    </row>
    <row r="1697" spans="2:5">
      <c r="B1697" t="s">
        <v>2879</v>
      </c>
      <c r="C1697">
        <v>532359</v>
      </c>
      <c r="D1697" t="s">
        <v>353</v>
      </c>
      <c r="E1697" t="s">
        <v>446</v>
      </c>
    </row>
    <row r="1698" spans="2:5">
      <c r="B1698" t="s">
        <v>2880</v>
      </c>
      <c r="C1698">
        <v>526217</v>
      </c>
      <c r="D1698" t="s">
        <v>2881</v>
      </c>
      <c r="E1698" t="s">
        <v>548</v>
      </c>
    </row>
    <row r="1699" spans="2:5">
      <c r="B1699" t="s">
        <v>2882</v>
      </c>
      <c r="C1699" t="s">
        <v>353</v>
      </c>
      <c r="D1699" t="s">
        <v>2883</v>
      </c>
      <c r="E1699" t="s">
        <v>444</v>
      </c>
    </row>
    <row r="1700" spans="2:5">
      <c r="B1700" t="s">
        <v>2884</v>
      </c>
      <c r="C1700">
        <v>541627</v>
      </c>
      <c r="D1700" t="s">
        <v>2885</v>
      </c>
      <c r="E1700" t="s">
        <v>1722</v>
      </c>
    </row>
    <row r="1701" spans="2:5">
      <c r="B1701" t="s">
        <v>2886</v>
      </c>
      <c r="C1701">
        <v>531661</v>
      </c>
      <c r="D1701" t="s">
        <v>353</v>
      </c>
      <c r="E1701" t="s">
        <v>361</v>
      </c>
    </row>
    <row r="1702" spans="2:5">
      <c r="B1702" t="s">
        <v>2887</v>
      </c>
      <c r="C1702">
        <v>500191</v>
      </c>
      <c r="D1702" t="s">
        <v>2888</v>
      </c>
      <c r="E1702" t="s">
        <v>431</v>
      </c>
    </row>
    <row r="1703" spans="2:5">
      <c r="B1703" t="s">
        <v>2889</v>
      </c>
      <c r="C1703">
        <v>522064</v>
      </c>
      <c r="D1703" t="s">
        <v>2890</v>
      </c>
      <c r="E1703" t="s">
        <v>361</v>
      </c>
    </row>
    <row r="1704" spans="2:5">
      <c r="B1704" t="s">
        <v>2891</v>
      </c>
      <c r="C1704">
        <v>517174</v>
      </c>
      <c r="D1704" t="s">
        <v>2892</v>
      </c>
      <c r="E1704" t="s">
        <v>651</v>
      </c>
    </row>
    <row r="1705" spans="2:5">
      <c r="B1705" t="s">
        <v>2893</v>
      </c>
      <c r="C1705">
        <v>517174</v>
      </c>
      <c r="D1705" t="s">
        <v>2892</v>
      </c>
      <c r="E1705" t="s">
        <v>651</v>
      </c>
    </row>
    <row r="1706" spans="2:5">
      <c r="B1706" t="s">
        <v>2894</v>
      </c>
      <c r="C1706">
        <v>500193</v>
      </c>
      <c r="D1706" t="s">
        <v>2895</v>
      </c>
      <c r="E1706" t="s">
        <v>554</v>
      </c>
    </row>
    <row r="1707" spans="2:5">
      <c r="B1707" t="s">
        <v>2896</v>
      </c>
      <c r="C1707">
        <v>526683</v>
      </c>
      <c r="D1707" t="s">
        <v>2897</v>
      </c>
      <c r="E1707" t="s">
        <v>554</v>
      </c>
    </row>
    <row r="1708" spans="2:5">
      <c r="B1708" t="s">
        <v>2898</v>
      </c>
      <c r="C1708">
        <v>540530</v>
      </c>
      <c r="D1708" t="s">
        <v>2899</v>
      </c>
      <c r="E1708" t="s">
        <v>411</v>
      </c>
    </row>
    <row r="1709" spans="2:5">
      <c r="B1709" t="s">
        <v>2900</v>
      </c>
      <c r="C1709">
        <v>532873</v>
      </c>
      <c r="D1709" t="s">
        <v>2901</v>
      </c>
      <c r="E1709" t="s">
        <v>439</v>
      </c>
    </row>
    <row r="1710" spans="2:5">
      <c r="B1710" t="s">
        <v>2902</v>
      </c>
      <c r="C1710">
        <v>500010</v>
      </c>
      <c r="D1710" t="s">
        <v>2903</v>
      </c>
      <c r="E1710" t="s">
        <v>411</v>
      </c>
    </row>
    <row r="1711" spans="2:5">
      <c r="B1711" t="s">
        <v>2904</v>
      </c>
      <c r="C1711">
        <v>532761</v>
      </c>
      <c r="D1711" t="s">
        <v>2905</v>
      </c>
      <c r="E1711" t="s">
        <v>683</v>
      </c>
    </row>
    <row r="1712" spans="2:5">
      <c r="B1712" t="s">
        <v>2906</v>
      </c>
      <c r="C1712">
        <v>526761</v>
      </c>
      <c r="D1712" t="s">
        <v>353</v>
      </c>
      <c r="E1712" t="s">
        <v>554</v>
      </c>
    </row>
    <row r="1713" spans="2:5">
      <c r="B1713" t="s">
        <v>2907</v>
      </c>
      <c r="C1713">
        <v>535217</v>
      </c>
      <c r="D1713" t="s">
        <v>353</v>
      </c>
      <c r="E1713" t="s">
        <v>551</v>
      </c>
    </row>
    <row r="1714" spans="2:5">
      <c r="B1714" t="s">
        <v>2908</v>
      </c>
      <c r="C1714">
        <v>540136</v>
      </c>
      <c r="D1714" t="s">
        <v>2909</v>
      </c>
      <c r="E1714" t="s">
        <v>396</v>
      </c>
    </row>
    <row r="1715" spans="2:5">
      <c r="B1715" t="s">
        <v>2910</v>
      </c>
      <c r="C1715">
        <v>531724</v>
      </c>
      <c r="D1715" t="s">
        <v>353</v>
      </c>
      <c r="E1715" t="s">
        <v>774</v>
      </c>
    </row>
    <row r="1716" spans="2:5">
      <c r="B1716" t="s">
        <v>2911</v>
      </c>
      <c r="C1716">
        <v>500187</v>
      </c>
      <c r="D1716" t="s">
        <v>2912</v>
      </c>
      <c r="E1716" t="s">
        <v>548</v>
      </c>
    </row>
    <row r="1717" spans="2:5">
      <c r="B1717" t="s">
        <v>2913</v>
      </c>
      <c r="C1717">
        <v>532662</v>
      </c>
      <c r="D1717" t="s">
        <v>2914</v>
      </c>
      <c r="E1717" t="s">
        <v>877</v>
      </c>
    </row>
    <row r="1718" spans="2:5">
      <c r="B1718" t="s">
        <v>2915</v>
      </c>
      <c r="C1718">
        <v>532799</v>
      </c>
      <c r="D1718" t="s">
        <v>2916</v>
      </c>
      <c r="E1718" t="s">
        <v>439</v>
      </c>
    </row>
    <row r="1719" spans="2:5">
      <c r="B1719" t="s">
        <v>2917</v>
      </c>
      <c r="C1719">
        <v>509820</v>
      </c>
      <c r="D1719" t="s">
        <v>2918</v>
      </c>
      <c r="E1719" t="s">
        <v>548</v>
      </c>
    </row>
    <row r="1720" spans="2:5">
      <c r="B1720" t="s">
        <v>2919</v>
      </c>
      <c r="C1720">
        <v>542592</v>
      </c>
      <c r="D1720" t="s">
        <v>2920</v>
      </c>
      <c r="E1720" t="s">
        <v>458</v>
      </c>
    </row>
    <row r="1721" spans="2:5">
      <c r="B1721" t="s">
        <v>2921</v>
      </c>
      <c r="C1721" t="s">
        <v>353</v>
      </c>
      <c r="D1721" t="s">
        <v>2922</v>
      </c>
      <c r="E1721" t="s">
        <v>364</v>
      </c>
    </row>
    <row r="1722" spans="2:5">
      <c r="B1722" t="s">
        <v>2923</v>
      </c>
      <c r="C1722">
        <v>539724</v>
      </c>
      <c r="D1722" t="s">
        <v>353</v>
      </c>
      <c r="E1722" t="s">
        <v>339</v>
      </c>
    </row>
    <row r="1723" spans="2:5">
      <c r="B1723" t="s">
        <v>2924</v>
      </c>
      <c r="C1723">
        <v>519463</v>
      </c>
      <c r="D1723" t="s">
        <v>353</v>
      </c>
      <c r="E1723" t="s">
        <v>551</v>
      </c>
    </row>
    <row r="1724" spans="2:5">
      <c r="B1724" t="s">
        <v>2925</v>
      </c>
      <c r="C1724" t="s">
        <v>353</v>
      </c>
      <c r="D1724" t="s">
        <v>2926</v>
      </c>
      <c r="E1724" t="s">
        <v>364</v>
      </c>
    </row>
    <row r="1725" spans="2:5">
      <c r="B1725" t="s">
        <v>2927</v>
      </c>
      <c r="C1725">
        <v>532174</v>
      </c>
      <c r="D1725" t="s">
        <v>2928</v>
      </c>
      <c r="E1725" t="s">
        <v>671</v>
      </c>
    </row>
    <row r="1726" spans="2:5">
      <c r="B1726" t="s">
        <v>2929</v>
      </c>
      <c r="C1726">
        <v>540716</v>
      </c>
      <c r="D1726" t="s">
        <v>2930</v>
      </c>
      <c r="E1726" t="s">
        <v>2436</v>
      </c>
    </row>
    <row r="1727" spans="2:5">
      <c r="B1727" t="s">
        <v>2931</v>
      </c>
      <c r="C1727">
        <v>533244</v>
      </c>
      <c r="D1727" t="s">
        <v>2932</v>
      </c>
      <c r="E1727" t="s">
        <v>336</v>
      </c>
    </row>
    <row r="1728" spans="2:5">
      <c r="B1728" t="s">
        <v>2933</v>
      </c>
      <c r="C1728">
        <v>540133</v>
      </c>
      <c r="D1728" t="s">
        <v>2934</v>
      </c>
      <c r="E1728" t="s">
        <v>2766</v>
      </c>
    </row>
    <row r="1729" spans="2:5">
      <c r="B1729" t="s">
        <v>2935</v>
      </c>
      <c r="C1729">
        <v>555555</v>
      </c>
      <c r="D1729" t="s">
        <v>2936</v>
      </c>
      <c r="E1729" t="s">
        <v>336</v>
      </c>
    </row>
    <row r="1730" spans="2:5">
      <c r="B1730" t="s">
        <v>2937</v>
      </c>
      <c r="C1730">
        <v>541179</v>
      </c>
      <c r="D1730" t="s">
        <v>2938</v>
      </c>
      <c r="E1730" t="s">
        <v>336</v>
      </c>
    </row>
    <row r="1731" spans="2:5">
      <c r="B1731" t="s">
        <v>2939</v>
      </c>
      <c r="C1731">
        <v>532835</v>
      </c>
      <c r="D1731" t="s">
        <v>2940</v>
      </c>
      <c r="E1731" t="s">
        <v>336</v>
      </c>
    </row>
    <row r="1732" spans="2:5">
      <c r="B1732" t="s">
        <v>2941</v>
      </c>
      <c r="C1732">
        <v>531524</v>
      </c>
      <c r="D1732" t="s">
        <v>2942</v>
      </c>
      <c r="E1732" t="s">
        <v>651</v>
      </c>
    </row>
    <row r="1733" spans="2:5">
      <c r="B1733" t="s">
        <v>2943</v>
      </c>
      <c r="C1733">
        <v>531524</v>
      </c>
      <c r="D1733" t="s">
        <v>2942</v>
      </c>
      <c r="E1733" t="s">
        <v>651</v>
      </c>
    </row>
    <row r="1734" spans="2:5">
      <c r="B1734" t="s">
        <v>2944</v>
      </c>
      <c r="C1734">
        <v>500116</v>
      </c>
      <c r="D1734" t="s">
        <v>2945</v>
      </c>
      <c r="E1734" t="s">
        <v>671</v>
      </c>
    </row>
    <row r="1735" spans="2:5">
      <c r="B1735" t="s">
        <v>2946</v>
      </c>
      <c r="C1735">
        <v>539437</v>
      </c>
      <c r="D1735" t="s">
        <v>2947</v>
      </c>
      <c r="E1735" t="s">
        <v>671</v>
      </c>
    </row>
    <row r="1736" spans="2:5">
      <c r="B1736" t="s">
        <v>2948</v>
      </c>
      <c r="C1736" t="s">
        <v>353</v>
      </c>
      <c r="D1736" t="s">
        <v>2949</v>
      </c>
      <c r="E1736" t="s">
        <v>671</v>
      </c>
    </row>
    <row r="1737" spans="2:5">
      <c r="B1737" t="s">
        <v>2950</v>
      </c>
      <c r="C1737">
        <v>532659</v>
      </c>
      <c r="D1737" t="s">
        <v>2951</v>
      </c>
      <c r="E1737" t="s">
        <v>370</v>
      </c>
    </row>
    <row r="1738" spans="2:5">
      <c r="B1738" t="s">
        <v>2952</v>
      </c>
      <c r="C1738">
        <v>507438</v>
      </c>
      <c r="D1738" t="s">
        <v>2953</v>
      </c>
      <c r="E1738" t="s">
        <v>985</v>
      </c>
    </row>
    <row r="1739" spans="2:5">
      <c r="B1739" t="s">
        <v>2954</v>
      </c>
      <c r="C1739">
        <v>505726</v>
      </c>
      <c r="D1739" t="s">
        <v>2955</v>
      </c>
      <c r="E1739" t="s">
        <v>1118</v>
      </c>
    </row>
    <row r="1740" spans="2:5">
      <c r="B1740" t="s">
        <v>2956</v>
      </c>
      <c r="C1740">
        <v>500106</v>
      </c>
      <c r="D1740" t="s">
        <v>2957</v>
      </c>
      <c r="E1740" t="s">
        <v>2686</v>
      </c>
    </row>
    <row r="1741" spans="2:5">
      <c r="B1741" t="s">
        <v>2958</v>
      </c>
      <c r="C1741">
        <v>540774</v>
      </c>
      <c r="D1741" t="s">
        <v>2959</v>
      </c>
      <c r="E1741" t="s">
        <v>538</v>
      </c>
    </row>
    <row r="1742" spans="2:5">
      <c r="B1742" t="s">
        <v>2960</v>
      </c>
      <c r="C1742">
        <v>540377</v>
      </c>
      <c r="D1742" t="s">
        <v>353</v>
      </c>
      <c r="E1742" t="s">
        <v>375</v>
      </c>
    </row>
    <row r="1743" spans="2:5">
      <c r="B1743" t="s">
        <v>2961</v>
      </c>
      <c r="C1743">
        <v>522289</v>
      </c>
      <c r="D1743" t="s">
        <v>353</v>
      </c>
      <c r="E1743" t="s">
        <v>375</v>
      </c>
    </row>
    <row r="1744" spans="2:5">
      <c r="B1744" t="s">
        <v>2962</v>
      </c>
      <c r="C1744">
        <v>500199</v>
      </c>
      <c r="D1744" t="s">
        <v>2963</v>
      </c>
      <c r="E1744" t="s">
        <v>401</v>
      </c>
    </row>
    <row r="1745" spans="2:5">
      <c r="B1745" t="s">
        <v>2964</v>
      </c>
      <c r="C1745">
        <v>517380</v>
      </c>
      <c r="D1745" t="s">
        <v>2965</v>
      </c>
      <c r="E1745" t="s">
        <v>708</v>
      </c>
    </row>
    <row r="1746" spans="2:5">
      <c r="B1746" t="s">
        <v>2966</v>
      </c>
      <c r="C1746">
        <v>517380</v>
      </c>
      <c r="D1746" t="s">
        <v>2965</v>
      </c>
      <c r="E1746" t="s">
        <v>708</v>
      </c>
    </row>
    <row r="1747" spans="2:5">
      <c r="B1747" t="s">
        <v>2967</v>
      </c>
      <c r="C1747">
        <v>539449</v>
      </c>
      <c r="D1747" t="s">
        <v>353</v>
      </c>
      <c r="E1747" t="s">
        <v>375</v>
      </c>
    </row>
    <row r="1748" spans="2:5">
      <c r="B1748" t="s">
        <v>2968</v>
      </c>
      <c r="C1748">
        <v>532636</v>
      </c>
      <c r="D1748" t="s">
        <v>2969</v>
      </c>
      <c r="E1748" t="s">
        <v>336</v>
      </c>
    </row>
    <row r="1749" spans="2:5">
      <c r="B1749" t="s">
        <v>2970</v>
      </c>
      <c r="C1749">
        <v>531968</v>
      </c>
      <c r="D1749" t="s">
        <v>2971</v>
      </c>
      <c r="E1749" t="s">
        <v>439</v>
      </c>
    </row>
    <row r="1750" spans="2:5">
      <c r="B1750" t="s">
        <v>2972</v>
      </c>
      <c r="C1750">
        <v>514238</v>
      </c>
      <c r="D1750" t="s">
        <v>353</v>
      </c>
      <c r="E1750" t="s">
        <v>336</v>
      </c>
    </row>
    <row r="1751" spans="2:5">
      <c r="B1751" t="s">
        <v>2973</v>
      </c>
      <c r="C1751">
        <v>532414</v>
      </c>
      <c r="D1751" t="s">
        <v>353</v>
      </c>
      <c r="E1751" t="s">
        <v>446</v>
      </c>
    </row>
    <row r="1752" spans="2:5">
      <c r="B1752" t="s">
        <v>2974</v>
      </c>
      <c r="C1752">
        <v>532907</v>
      </c>
      <c r="D1752" t="s">
        <v>2975</v>
      </c>
      <c r="E1752" t="s">
        <v>751</v>
      </c>
    </row>
    <row r="1753" spans="2:5">
      <c r="B1753" t="s">
        <v>2976</v>
      </c>
      <c r="C1753">
        <v>511208</v>
      </c>
      <c r="D1753" t="s">
        <v>2977</v>
      </c>
      <c r="E1753" t="s">
        <v>2759</v>
      </c>
    </row>
    <row r="1754" spans="2:5">
      <c r="B1754" t="s">
        <v>2978</v>
      </c>
      <c r="C1754">
        <v>533177</v>
      </c>
      <c r="D1754" t="s">
        <v>2979</v>
      </c>
      <c r="E1754" t="s">
        <v>948</v>
      </c>
    </row>
    <row r="1755" spans="2:5">
      <c r="B1755" t="s">
        <v>2980</v>
      </c>
      <c r="C1755">
        <v>511628</v>
      </c>
      <c r="D1755" t="s">
        <v>353</v>
      </c>
      <c r="E1755" t="s">
        <v>370</v>
      </c>
    </row>
    <row r="1756" spans="2:5">
      <c r="B1756" t="s">
        <v>2981</v>
      </c>
      <c r="C1756">
        <v>505539</v>
      </c>
      <c r="D1756" t="s">
        <v>353</v>
      </c>
      <c r="E1756" t="s">
        <v>774</v>
      </c>
    </row>
    <row r="1757" spans="2:5">
      <c r="B1757" t="s">
        <v>2982</v>
      </c>
      <c r="C1757">
        <v>513295</v>
      </c>
      <c r="D1757" t="s">
        <v>353</v>
      </c>
      <c r="E1757" t="s">
        <v>385</v>
      </c>
    </row>
    <row r="1758" spans="2:5">
      <c r="B1758" t="s">
        <v>2983</v>
      </c>
      <c r="C1758">
        <v>517571</v>
      </c>
      <c r="D1758" t="s">
        <v>2984</v>
      </c>
      <c r="E1758" t="s">
        <v>396</v>
      </c>
    </row>
    <row r="1759" spans="2:5">
      <c r="B1759" t="s">
        <v>2985</v>
      </c>
      <c r="C1759">
        <v>532614</v>
      </c>
      <c r="D1759" t="s">
        <v>2986</v>
      </c>
      <c r="E1759" t="s">
        <v>385</v>
      </c>
    </row>
    <row r="1760" spans="2:5">
      <c r="B1760" t="s">
        <v>2987</v>
      </c>
      <c r="C1760">
        <v>531129</v>
      </c>
      <c r="D1760" t="s">
        <v>353</v>
      </c>
      <c r="E1760" t="s">
        <v>881</v>
      </c>
    </row>
    <row r="1761" spans="2:5">
      <c r="B1761" t="s">
        <v>2988</v>
      </c>
      <c r="C1761">
        <v>531672</v>
      </c>
      <c r="D1761" t="s">
        <v>353</v>
      </c>
      <c r="E1761" t="s">
        <v>336</v>
      </c>
    </row>
    <row r="1762" spans="2:5">
      <c r="B1762" t="s">
        <v>2989</v>
      </c>
      <c r="C1762">
        <v>517370</v>
      </c>
      <c r="D1762" t="s">
        <v>353</v>
      </c>
      <c r="E1762" t="s">
        <v>651</v>
      </c>
    </row>
    <row r="1763" spans="2:5">
      <c r="B1763" t="s">
        <v>2990</v>
      </c>
      <c r="C1763">
        <v>538541</v>
      </c>
      <c r="D1763" t="s">
        <v>353</v>
      </c>
      <c r="E1763" t="s">
        <v>375</v>
      </c>
    </row>
    <row r="1764" spans="2:5">
      <c r="B1764" t="s">
        <v>2991</v>
      </c>
      <c r="C1764">
        <v>531594</v>
      </c>
      <c r="D1764" t="s">
        <v>353</v>
      </c>
      <c r="E1764" t="s">
        <v>361</v>
      </c>
    </row>
    <row r="1765" spans="2:5">
      <c r="B1765" t="s">
        <v>2992</v>
      </c>
      <c r="C1765">
        <v>523465</v>
      </c>
      <c r="D1765" t="s">
        <v>353</v>
      </c>
      <c r="E1765" t="s">
        <v>411</v>
      </c>
    </row>
    <row r="1766" spans="2:5">
      <c r="B1766" t="s">
        <v>2993</v>
      </c>
      <c r="C1766">
        <v>536709</v>
      </c>
      <c r="D1766" t="s">
        <v>353</v>
      </c>
      <c r="E1766" t="s">
        <v>492</v>
      </c>
    </row>
    <row r="1767" spans="2:5">
      <c r="B1767" t="s">
        <v>2994</v>
      </c>
      <c r="C1767">
        <v>509162</v>
      </c>
      <c r="D1767" t="s">
        <v>353</v>
      </c>
      <c r="E1767" t="s">
        <v>833</v>
      </c>
    </row>
    <row r="1768" spans="2:5">
      <c r="B1768" t="s">
        <v>2995</v>
      </c>
      <c r="C1768">
        <v>517077</v>
      </c>
      <c r="D1768" t="s">
        <v>353</v>
      </c>
      <c r="E1768" t="s">
        <v>375</v>
      </c>
    </row>
    <row r="1769" spans="2:5">
      <c r="B1769" t="s">
        <v>2996</v>
      </c>
      <c r="C1769">
        <v>511473</v>
      </c>
      <c r="D1769" t="s">
        <v>2997</v>
      </c>
      <c r="E1769" t="s">
        <v>336</v>
      </c>
    </row>
    <row r="1770" spans="2:5">
      <c r="B1770" t="s">
        <v>2998</v>
      </c>
      <c r="C1770">
        <v>531505</v>
      </c>
      <c r="D1770" t="s">
        <v>353</v>
      </c>
      <c r="E1770" t="s">
        <v>370</v>
      </c>
    </row>
    <row r="1771" spans="2:5">
      <c r="B1771" t="s">
        <v>2999</v>
      </c>
      <c r="C1771">
        <v>511355</v>
      </c>
      <c r="D1771" t="s">
        <v>353</v>
      </c>
      <c r="E1771" t="s">
        <v>370</v>
      </c>
    </row>
    <row r="1772" spans="2:5">
      <c r="B1772" t="s">
        <v>3000</v>
      </c>
      <c r="C1772">
        <v>535667</v>
      </c>
      <c r="D1772" t="s">
        <v>353</v>
      </c>
      <c r="E1772" t="s">
        <v>370</v>
      </c>
    </row>
    <row r="1773" spans="2:5">
      <c r="B1773" t="s">
        <v>3001</v>
      </c>
      <c r="C1773">
        <v>531253</v>
      </c>
      <c r="D1773" t="s">
        <v>353</v>
      </c>
      <c r="E1773" t="s">
        <v>513</v>
      </c>
    </row>
    <row r="1774" spans="2:5">
      <c r="B1774" t="s">
        <v>3002</v>
      </c>
      <c r="C1774">
        <v>500201</v>
      </c>
      <c r="D1774" t="s">
        <v>3003</v>
      </c>
      <c r="E1774" t="s">
        <v>401</v>
      </c>
    </row>
    <row r="1775" spans="2:5">
      <c r="B1775" t="s">
        <v>3004</v>
      </c>
      <c r="C1775">
        <v>540152</v>
      </c>
      <c r="D1775" t="s">
        <v>353</v>
      </c>
      <c r="E1775" t="s">
        <v>439</v>
      </c>
    </row>
    <row r="1776" spans="2:5">
      <c r="B1776" t="s">
        <v>3005</v>
      </c>
      <c r="C1776">
        <v>540565</v>
      </c>
      <c r="D1776" t="s">
        <v>3006</v>
      </c>
      <c r="E1776" t="s">
        <v>373</v>
      </c>
    </row>
    <row r="1777" spans="2:5">
      <c r="B1777" t="s">
        <v>3007</v>
      </c>
      <c r="C1777">
        <v>530979</v>
      </c>
      <c r="D1777" t="s">
        <v>353</v>
      </c>
      <c r="E1777" t="s">
        <v>411</v>
      </c>
    </row>
    <row r="1778" spans="2:5">
      <c r="B1778" t="s">
        <v>3008</v>
      </c>
      <c r="C1778">
        <v>531343</v>
      </c>
      <c r="D1778" t="s">
        <v>353</v>
      </c>
      <c r="E1778" t="s">
        <v>774</v>
      </c>
    </row>
    <row r="1779" spans="2:5">
      <c r="B1779" t="s">
        <v>3009</v>
      </c>
      <c r="C1779">
        <v>590065</v>
      </c>
      <c r="D1779" t="s">
        <v>3010</v>
      </c>
      <c r="E1779" t="s">
        <v>375</v>
      </c>
    </row>
    <row r="1780" spans="2:5">
      <c r="B1780" t="s">
        <v>3011</v>
      </c>
      <c r="C1780">
        <v>532240</v>
      </c>
      <c r="D1780" t="s">
        <v>3012</v>
      </c>
      <c r="E1780" t="s">
        <v>708</v>
      </c>
    </row>
    <row r="1781" spans="2:5">
      <c r="B1781" t="s">
        <v>3013</v>
      </c>
      <c r="C1781">
        <v>513361</v>
      </c>
      <c r="D1781" t="s">
        <v>353</v>
      </c>
      <c r="E1781" t="s">
        <v>385</v>
      </c>
    </row>
    <row r="1782" spans="2:5">
      <c r="B1782" t="s">
        <v>3014</v>
      </c>
      <c r="C1782">
        <v>532189</v>
      </c>
      <c r="D1782" t="s">
        <v>3015</v>
      </c>
      <c r="E1782" t="s">
        <v>554</v>
      </c>
    </row>
    <row r="1783" spans="2:5">
      <c r="B1783" t="s">
        <v>3016</v>
      </c>
      <c r="C1783">
        <v>535789</v>
      </c>
      <c r="D1783" t="s">
        <v>3017</v>
      </c>
      <c r="E1783" t="s">
        <v>411</v>
      </c>
    </row>
    <row r="1784" spans="2:5">
      <c r="B1784" t="s">
        <v>3018</v>
      </c>
      <c r="C1784">
        <v>533520</v>
      </c>
      <c r="D1784" t="s">
        <v>3019</v>
      </c>
      <c r="E1784" t="s">
        <v>375</v>
      </c>
    </row>
    <row r="1785" spans="2:5">
      <c r="B1785" t="s">
        <v>3020</v>
      </c>
      <c r="C1785">
        <v>532832</v>
      </c>
      <c r="D1785" t="s">
        <v>3021</v>
      </c>
      <c r="E1785" t="s">
        <v>439</v>
      </c>
    </row>
    <row r="1786" spans="2:5">
      <c r="B1786" t="s">
        <v>3022</v>
      </c>
      <c r="C1786">
        <v>532960</v>
      </c>
      <c r="D1786" t="s">
        <v>3023</v>
      </c>
      <c r="E1786" t="s">
        <v>336</v>
      </c>
    </row>
    <row r="1787" spans="2:5">
      <c r="B1787" t="s">
        <v>3024</v>
      </c>
      <c r="C1787">
        <v>514165</v>
      </c>
      <c r="D1787" t="s">
        <v>353</v>
      </c>
      <c r="E1787" t="s">
        <v>730</v>
      </c>
    </row>
    <row r="1788" spans="2:5">
      <c r="B1788" t="s">
        <v>3025</v>
      </c>
      <c r="C1788">
        <v>532814</v>
      </c>
      <c r="D1788" t="s">
        <v>3026</v>
      </c>
      <c r="E1788" t="s">
        <v>671</v>
      </c>
    </row>
    <row r="1789" spans="2:5">
      <c r="B1789" t="s">
        <v>3027</v>
      </c>
      <c r="C1789">
        <v>504731</v>
      </c>
      <c r="D1789" t="s">
        <v>353</v>
      </c>
      <c r="E1789" t="s">
        <v>385</v>
      </c>
    </row>
    <row r="1790" spans="2:5">
      <c r="B1790" t="s">
        <v>3028</v>
      </c>
      <c r="C1790">
        <v>509692</v>
      </c>
      <c r="D1790" t="s">
        <v>3029</v>
      </c>
      <c r="E1790" t="s">
        <v>368</v>
      </c>
    </row>
    <row r="1791" spans="2:5">
      <c r="B1791" t="s">
        <v>3030</v>
      </c>
      <c r="C1791">
        <v>540750</v>
      </c>
      <c r="D1791" t="s">
        <v>3031</v>
      </c>
      <c r="E1791" t="s">
        <v>492</v>
      </c>
    </row>
    <row r="1792" spans="2:5">
      <c r="B1792" t="s">
        <v>3032</v>
      </c>
      <c r="C1792">
        <v>524614</v>
      </c>
      <c r="D1792" t="s">
        <v>353</v>
      </c>
      <c r="E1792" t="s">
        <v>433</v>
      </c>
    </row>
    <row r="1793" spans="2:5">
      <c r="B1793" t="s">
        <v>3033</v>
      </c>
      <c r="C1793">
        <v>504741</v>
      </c>
      <c r="D1793" t="s">
        <v>3034</v>
      </c>
      <c r="E1793" t="s">
        <v>366</v>
      </c>
    </row>
    <row r="1794" spans="2:5">
      <c r="B1794" t="s">
        <v>3035</v>
      </c>
      <c r="C1794">
        <v>509051</v>
      </c>
      <c r="D1794" t="s">
        <v>353</v>
      </c>
      <c r="E1794" t="s">
        <v>446</v>
      </c>
    </row>
    <row r="1795" spans="2:5">
      <c r="B1795" t="s">
        <v>3036</v>
      </c>
      <c r="C1795">
        <v>504746</v>
      </c>
      <c r="D1795" t="s">
        <v>353</v>
      </c>
      <c r="E1795" t="s">
        <v>1273</v>
      </c>
    </row>
    <row r="1796" spans="2:5">
      <c r="B1796" t="s">
        <v>3037</v>
      </c>
      <c r="C1796">
        <v>533047</v>
      </c>
      <c r="D1796" t="s">
        <v>3038</v>
      </c>
      <c r="E1796" t="s">
        <v>385</v>
      </c>
    </row>
    <row r="1797" spans="2:5">
      <c r="B1797" t="s">
        <v>3039</v>
      </c>
      <c r="C1797">
        <v>530965</v>
      </c>
      <c r="D1797" t="s">
        <v>3040</v>
      </c>
      <c r="E1797" t="s">
        <v>563</v>
      </c>
    </row>
    <row r="1798" spans="2:5">
      <c r="B1798" t="s">
        <v>3041</v>
      </c>
      <c r="C1798">
        <v>532388</v>
      </c>
      <c r="D1798" t="s">
        <v>3042</v>
      </c>
      <c r="E1798" t="s">
        <v>671</v>
      </c>
    </row>
    <row r="1799" spans="2:5">
      <c r="B1799" t="s">
        <v>3043</v>
      </c>
      <c r="C1799">
        <v>500319</v>
      </c>
      <c r="D1799" t="s">
        <v>353</v>
      </c>
      <c r="E1799" t="s">
        <v>1052</v>
      </c>
    </row>
    <row r="1800" spans="2:5">
      <c r="B1800" t="s">
        <v>3044</v>
      </c>
      <c r="C1800">
        <v>533329</v>
      </c>
      <c r="D1800" t="s">
        <v>3045</v>
      </c>
      <c r="E1800" t="s">
        <v>467</v>
      </c>
    </row>
    <row r="1801" spans="2:5">
      <c r="B1801" t="s">
        <v>3046</v>
      </c>
      <c r="C1801">
        <v>523586</v>
      </c>
      <c r="D1801" t="s">
        <v>353</v>
      </c>
      <c r="E1801" t="s">
        <v>513</v>
      </c>
    </row>
    <row r="1802" spans="2:5">
      <c r="B1802" t="s">
        <v>3047</v>
      </c>
      <c r="C1802">
        <v>501700</v>
      </c>
      <c r="D1802" t="s">
        <v>353</v>
      </c>
      <c r="E1802" t="s">
        <v>370</v>
      </c>
    </row>
    <row r="1803" spans="2:5">
      <c r="B1803" t="s">
        <v>3048</v>
      </c>
      <c r="C1803">
        <v>532745</v>
      </c>
      <c r="D1803" t="s">
        <v>353</v>
      </c>
      <c r="E1803" t="s">
        <v>336</v>
      </c>
    </row>
    <row r="1804" spans="2:5">
      <c r="B1804" t="s">
        <v>3049</v>
      </c>
      <c r="C1804">
        <v>524648</v>
      </c>
      <c r="D1804" t="s">
        <v>353</v>
      </c>
      <c r="E1804" t="s">
        <v>401</v>
      </c>
    </row>
    <row r="1805" spans="2:5">
      <c r="B1805" t="s">
        <v>3050</v>
      </c>
      <c r="C1805">
        <v>530747</v>
      </c>
      <c r="D1805" t="s">
        <v>353</v>
      </c>
      <c r="E1805" t="s">
        <v>370</v>
      </c>
    </row>
    <row r="1806" spans="2:5">
      <c r="B1806" t="s">
        <v>3051</v>
      </c>
      <c r="C1806">
        <v>524342</v>
      </c>
      <c r="D1806" t="s">
        <v>353</v>
      </c>
      <c r="E1806" t="s">
        <v>401</v>
      </c>
    </row>
    <row r="1807" spans="2:5">
      <c r="B1807" t="s">
        <v>3052</v>
      </c>
      <c r="C1807">
        <v>538838</v>
      </c>
      <c r="D1807" t="s">
        <v>353</v>
      </c>
      <c r="E1807" t="s">
        <v>368</v>
      </c>
    </row>
    <row r="1808" spans="2:5">
      <c r="B1808" t="s">
        <v>3053</v>
      </c>
      <c r="C1808">
        <v>521016</v>
      </c>
      <c r="D1808" t="s">
        <v>3054</v>
      </c>
      <c r="E1808" t="s">
        <v>368</v>
      </c>
    </row>
    <row r="1809" spans="2:5">
      <c r="B1809" t="s">
        <v>3055</v>
      </c>
      <c r="C1809">
        <v>526887</v>
      </c>
      <c r="D1809" t="s">
        <v>353</v>
      </c>
      <c r="E1809" t="s">
        <v>370</v>
      </c>
    </row>
    <row r="1810" spans="2:5">
      <c r="B1810" t="s">
        <v>3056</v>
      </c>
      <c r="C1810">
        <v>524458</v>
      </c>
      <c r="D1810" t="s">
        <v>353</v>
      </c>
      <c r="E1810" t="s">
        <v>513</v>
      </c>
    </row>
    <row r="1811" spans="2:5">
      <c r="B1811" t="s">
        <v>3057</v>
      </c>
      <c r="C1811">
        <v>506945</v>
      </c>
      <c r="D1811" t="s">
        <v>353</v>
      </c>
      <c r="E1811" t="s">
        <v>513</v>
      </c>
    </row>
    <row r="1812" spans="2:5">
      <c r="B1812" t="s">
        <v>3058</v>
      </c>
      <c r="C1812">
        <v>531565</v>
      </c>
      <c r="D1812" t="s">
        <v>353</v>
      </c>
      <c r="E1812" t="s">
        <v>439</v>
      </c>
    </row>
    <row r="1813" spans="2:5">
      <c r="B1813" t="s">
        <v>3059</v>
      </c>
      <c r="C1813">
        <v>500207</v>
      </c>
      <c r="D1813" t="s">
        <v>3060</v>
      </c>
      <c r="E1813" t="s">
        <v>368</v>
      </c>
    </row>
    <row r="1814" spans="2:5">
      <c r="B1814" t="s">
        <v>3061</v>
      </c>
      <c r="C1814">
        <v>500207</v>
      </c>
      <c r="D1814" t="s">
        <v>3060</v>
      </c>
      <c r="E1814" t="s">
        <v>368</v>
      </c>
    </row>
    <row r="1815" spans="2:5">
      <c r="B1815" t="s">
        <v>3062</v>
      </c>
      <c r="C1815">
        <v>532717</v>
      </c>
      <c r="D1815" t="s">
        <v>3063</v>
      </c>
      <c r="E1815" t="s">
        <v>396</v>
      </c>
    </row>
    <row r="1816" spans="2:5">
      <c r="B1816" t="s">
        <v>3064</v>
      </c>
      <c r="C1816">
        <v>533676</v>
      </c>
      <c r="D1816" t="s">
        <v>3065</v>
      </c>
      <c r="E1816" t="s">
        <v>336</v>
      </c>
    </row>
    <row r="1817" spans="2:5">
      <c r="B1817" t="s">
        <v>3066</v>
      </c>
      <c r="C1817">
        <v>541304</v>
      </c>
      <c r="D1817" t="s">
        <v>353</v>
      </c>
      <c r="E1817" t="s">
        <v>551</v>
      </c>
    </row>
    <row r="1818" spans="2:5">
      <c r="B1818" t="s">
        <v>3067</v>
      </c>
      <c r="C1818">
        <v>532100</v>
      </c>
      <c r="D1818" t="s">
        <v>353</v>
      </c>
      <c r="E1818" t="s">
        <v>446</v>
      </c>
    </row>
    <row r="1819" spans="2:5">
      <c r="B1819" t="s">
        <v>3068</v>
      </c>
      <c r="C1819">
        <v>532612</v>
      </c>
      <c r="D1819" t="s">
        <v>3069</v>
      </c>
      <c r="E1819" t="s">
        <v>391</v>
      </c>
    </row>
    <row r="1820" spans="2:5">
      <c r="B1820" t="s">
        <v>3070</v>
      </c>
      <c r="C1820">
        <v>539433</v>
      </c>
      <c r="D1820" t="s">
        <v>353</v>
      </c>
      <c r="E1820" t="s">
        <v>823</v>
      </c>
    </row>
    <row r="1821" spans="2:5">
      <c r="B1821" t="s">
        <v>3071</v>
      </c>
      <c r="C1821">
        <v>504092</v>
      </c>
      <c r="D1821" t="s">
        <v>353</v>
      </c>
      <c r="E1821" t="s">
        <v>513</v>
      </c>
    </row>
    <row r="1822" spans="2:5">
      <c r="B1822" t="s">
        <v>3072</v>
      </c>
      <c r="C1822">
        <v>504058</v>
      </c>
      <c r="D1822" t="s">
        <v>3073</v>
      </c>
      <c r="E1822" t="s">
        <v>899</v>
      </c>
    </row>
    <row r="1823" spans="2:5">
      <c r="B1823" t="s">
        <v>3074</v>
      </c>
      <c r="C1823">
        <v>533257</v>
      </c>
      <c r="D1823" t="s">
        <v>3075</v>
      </c>
      <c r="E1823" t="s">
        <v>651</v>
      </c>
    </row>
    <row r="1824" spans="2:5">
      <c r="B1824" t="s">
        <v>3076</v>
      </c>
      <c r="C1824">
        <v>541336</v>
      </c>
      <c r="D1824" t="s">
        <v>3077</v>
      </c>
      <c r="E1824" t="s">
        <v>370</v>
      </c>
    </row>
    <row r="1825" spans="2:5">
      <c r="B1825" t="s">
        <v>3078</v>
      </c>
      <c r="C1825">
        <v>521005</v>
      </c>
      <c r="D1825" t="s">
        <v>353</v>
      </c>
      <c r="E1825" t="s">
        <v>368</v>
      </c>
    </row>
    <row r="1826" spans="2:5">
      <c r="B1826" t="s">
        <v>3079</v>
      </c>
      <c r="C1826">
        <v>532894</v>
      </c>
      <c r="D1826" t="s">
        <v>3080</v>
      </c>
      <c r="E1826" t="s">
        <v>492</v>
      </c>
    </row>
    <row r="1827" spans="2:5">
      <c r="B1827" t="s">
        <v>3081</v>
      </c>
      <c r="C1827">
        <v>539175</v>
      </c>
      <c r="D1827" t="s">
        <v>353</v>
      </c>
      <c r="E1827" t="s">
        <v>861</v>
      </c>
    </row>
    <row r="1828" spans="2:5">
      <c r="B1828" t="s">
        <v>3082</v>
      </c>
      <c r="C1828">
        <v>532514</v>
      </c>
      <c r="D1828" t="s">
        <v>3083</v>
      </c>
      <c r="E1828" t="s">
        <v>378</v>
      </c>
    </row>
    <row r="1829" spans="2:5">
      <c r="B1829" t="s">
        <v>3084</v>
      </c>
      <c r="C1829">
        <v>532150</v>
      </c>
      <c r="D1829" t="s">
        <v>3085</v>
      </c>
      <c r="E1829" t="s">
        <v>823</v>
      </c>
    </row>
    <row r="1830" spans="2:5">
      <c r="B1830" t="s">
        <v>3086</v>
      </c>
      <c r="C1830">
        <v>526445</v>
      </c>
      <c r="D1830" t="s">
        <v>3087</v>
      </c>
      <c r="E1830" t="s">
        <v>551</v>
      </c>
    </row>
    <row r="1831" spans="2:5">
      <c r="B1831" t="s">
        <v>3088</v>
      </c>
      <c r="C1831">
        <v>522165</v>
      </c>
      <c r="D1831" t="s">
        <v>353</v>
      </c>
      <c r="E1831" t="s">
        <v>385</v>
      </c>
    </row>
    <row r="1832" spans="2:5">
      <c r="B1832" t="s">
        <v>3089</v>
      </c>
      <c r="C1832">
        <v>503639</v>
      </c>
      <c r="D1832" t="s">
        <v>353</v>
      </c>
      <c r="E1832" t="s">
        <v>774</v>
      </c>
    </row>
    <row r="1833" spans="2:5">
      <c r="B1833" t="s">
        <v>3090</v>
      </c>
      <c r="C1833">
        <v>532305</v>
      </c>
      <c r="D1833" t="s">
        <v>3091</v>
      </c>
      <c r="E1833" t="s">
        <v>391</v>
      </c>
    </row>
    <row r="1834" spans="2:5">
      <c r="B1834" t="s">
        <v>3092</v>
      </c>
      <c r="C1834">
        <v>524652</v>
      </c>
      <c r="D1834" t="s">
        <v>3093</v>
      </c>
      <c r="E1834" t="s">
        <v>391</v>
      </c>
    </row>
    <row r="1835" spans="2:5">
      <c r="B1835" t="s">
        <v>3094</v>
      </c>
      <c r="C1835">
        <v>532001</v>
      </c>
      <c r="D1835" t="s">
        <v>353</v>
      </c>
      <c r="E1835" t="s">
        <v>385</v>
      </c>
    </row>
    <row r="1836" spans="2:5">
      <c r="B1836" t="s">
        <v>3095</v>
      </c>
      <c r="C1836">
        <v>531841</v>
      </c>
      <c r="D1836" t="s">
        <v>353</v>
      </c>
      <c r="E1836" t="s">
        <v>370</v>
      </c>
    </row>
    <row r="1837" spans="2:5">
      <c r="B1837" t="s">
        <v>3096</v>
      </c>
      <c r="C1837">
        <v>532187</v>
      </c>
      <c r="D1837" t="s">
        <v>3097</v>
      </c>
      <c r="E1837" t="s">
        <v>671</v>
      </c>
    </row>
    <row r="1838" spans="2:5">
      <c r="B1838" t="s">
        <v>3098</v>
      </c>
      <c r="C1838">
        <v>501298</v>
      </c>
      <c r="D1838" t="s">
        <v>353</v>
      </c>
      <c r="E1838" t="s">
        <v>373</v>
      </c>
    </row>
    <row r="1839" spans="2:5">
      <c r="B1839" t="s">
        <v>3099</v>
      </c>
      <c r="C1839">
        <v>501295</v>
      </c>
      <c r="D1839" t="s">
        <v>3100</v>
      </c>
      <c r="E1839" t="s">
        <v>370</v>
      </c>
    </row>
    <row r="1840" spans="2:5">
      <c r="B1840" t="s">
        <v>3101</v>
      </c>
      <c r="C1840">
        <v>506222</v>
      </c>
      <c r="D1840" t="s">
        <v>3102</v>
      </c>
      <c r="E1840" t="s">
        <v>513</v>
      </c>
    </row>
    <row r="1841" spans="2:5">
      <c r="B1841" t="s">
        <v>3103</v>
      </c>
      <c r="C1841">
        <v>506222</v>
      </c>
      <c r="D1841" t="s">
        <v>3102</v>
      </c>
      <c r="E1841" t="s">
        <v>513</v>
      </c>
    </row>
    <row r="1842" spans="2:5">
      <c r="B1842" t="s">
        <v>3104</v>
      </c>
      <c r="C1842">
        <v>512025</v>
      </c>
      <c r="D1842" t="s">
        <v>353</v>
      </c>
      <c r="E1842" t="s">
        <v>774</v>
      </c>
    </row>
    <row r="1843" spans="2:5">
      <c r="B1843" t="s">
        <v>3105</v>
      </c>
      <c r="C1843">
        <v>539807</v>
      </c>
      <c r="D1843" t="s">
        <v>3106</v>
      </c>
      <c r="E1843" t="s">
        <v>359</v>
      </c>
    </row>
    <row r="1844" spans="2:5">
      <c r="B1844" t="s">
        <v>3107</v>
      </c>
      <c r="C1844">
        <v>533154</v>
      </c>
      <c r="D1844" t="s">
        <v>3108</v>
      </c>
      <c r="E1844" t="s">
        <v>339</v>
      </c>
    </row>
    <row r="1845" spans="2:5">
      <c r="B1845" t="s">
        <v>3109</v>
      </c>
      <c r="C1845">
        <v>533154</v>
      </c>
      <c r="D1845" t="s">
        <v>3108</v>
      </c>
      <c r="E1845" t="s">
        <v>339</v>
      </c>
    </row>
    <row r="1846" spans="2:5">
      <c r="B1846" t="s">
        <v>3110</v>
      </c>
      <c r="C1846">
        <v>541083</v>
      </c>
      <c r="D1846" t="s">
        <v>353</v>
      </c>
      <c r="E1846" t="s">
        <v>1399</v>
      </c>
    </row>
    <row r="1847" spans="2:5">
      <c r="B1847" t="s">
        <v>3111</v>
      </c>
      <c r="C1847">
        <v>532777</v>
      </c>
      <c r="D1847" t="s">
        <v>3112</v>
      </c>
      <c r="E1847" t="s">
        <v>3113</v>
      </c>
    </row>
    <row r="1848" spans="2:5">
      <c r="B1848" t="s">
        <v>3114</v>
      </c>
      <c r="C1848">
        <v>532777</v>
      </c>
      <c r="D1848" t="s">
        <v>3112</v>
      </c>
      <c r="E1848" t="s">
        <v>3113</v>
      </c>
    </row>
    <row r="1849" spans="2:5">
      <c r="B1849" t="s">
        <v>3115</v>
      </c>
      <c r="C1849" t="s">
        <v>353</v>
      </c>
      <c r="D1849" t="s">
        <v>3116</v>
      </c>
      <c r="E1849" t="s">
        <v>364</v>
      </c>
    </row>
    <row r="1850" spans="2:5">
      <c r="B1850" t="s">
        <v>3117</v>
      </c>
      <c r="C1850">
        <v>504810</v>
      </c>
      <c r="D1850" t="s">
        <v>353</v>
      </c>
      <c r="E1850" t="s">
        <v>683</v>
      </c>
    </row>
    <row r="1851" spans="2:5">
      <c r="B1851" t="s">
        <v>3118</v>
      </c>
      <c r="C1851">
        <v>504810</v>
      </c>
      <c r="D1851" t="s">
        <v>353</v>
      </c>
      <c r="E1851" t="s">
        <v>683</v>
      </c>
    </row>
    <row r="1852" spans="2:5">
      <c r="B1852" t="s">
        <v>3119</v>
      </c>
      <c r="C1852">
        <v>500209</v>
      </c>
      <c r="D1852" t="s">
        <v>3120</v>
      </c>
      <c r="E1852" t="s">
        <v>339</v>
      </c>
    </row>
    <row r="1853" spans="2:5">
      <c r="B1853" t="s">
        <v>3121</v>
      </c>
      <c r="C1853">
        <v>530777</v>
      </c>
      <c r="D1853" t="s">
        <v>353</v>
      </c>
      <c r="E1853" t="s">
        <v>473</v>
      </c>
    </row>
    <row r="1854" spans="2:5">
      <c r="B1854" t="s">
        <v>3122</v>
      </c>
      <c r="C1854">
        <v>537985</v>
      </c>
      <c r="D1854" t="s">
        <v>353</v>
      </c>
      <c r="E1854" t="s">
        <v>446</v>
      </c>
    </row>
    <row r="1855" spans="2:5">
      <c r="B1855" t="s">
        <v>3123</v>
      </c>
      <c r="C1855">
        <v>500210</v>
      </c>
      <c r="D1855" t="s">
        <v>3124</v>
      </c>
      <c r="E1855" t="s">
        <v>361</v>
      </c>
    </row>
    <row r="1856" spans="2:5">
      <c r="B1856" t="s">
        <v>3125</v>
      </c>
      <c r="C1856">
        <v>500210</v>
      </c>
      <c r="D1856" t="s">
        <v>3124</v>
      </c>
      <c r="E1856" t="s">
        <v>361</v>
      </c>
    </row>
    <row r="1857" spans="2:5">
      <c r="B1857" t="s">
        <v>3126</v>
      </c>
      <c r="C1857">
        <v>530787</v>
      </c>
      <c r="D1857" t="s">
        <v>353</v>
      </c>
      <c r="E1857" t="s">
        <v>2346</v>
      </c>
    </row>
    <row r="1858" spans="2:5">
      <c r="B1858" t="s">
        <v>3127</v>
      </c>
      <c r="C1858">
        <v>531929</v>
      </c>
      <c r="D1858" t="s">
        <v>3128</v>
      </c>
      <c r="E1858" t="s">
        <v>473</v>
      </c>
    </row>
    <row r="1859" spans="2:5">
      <c r="B1859" t="s">
        <v>3129</v>
      </c>
      <c r="C1859" t="s">
        <v>353</v>
      </c>
      <c r="D1859" t="s">
        <v>3130</v>
      </c>
      <c r="E1859" t="s">
        <v>364</v>
      </c>
    </row>
    <row r="1860" spans="2:5">
      <c r="B1860" t="s">
        <v>3131</v>
      </c>
      <c r="C1860">
        <v>533315</v>
      </c>
      <c r="D1860" t="s">
        <v>353</v>
      </c>
      <c r="E1860" t="s">
        <v>519</v>
      </c>
    </row>
    <row r="1861" spans="2:5">
      <c r="B1861" t="s">
        <v>3132</v>
      </c>
      <c r="C1861">
        <v>517433</v>
      </c>
      <c r="D1861" t="s">
        <v>353</v>
      </c>
      <c r="E1861" t="s">
        <v>339</v>
      </c>
    </row>
    <row r="1862" spans="2:5">
      <c r="B1862" t="s">
        <v>3133</v>
      </c>
      <c r="C1862">
        <v>541983</v>
      </c>
      <c r="D1862" t="s">
        <v>353</v>
      </c>
      <c r="E1862" t="s">
        <v>3134</v>
      </c>
    </row>
    <row r="1863" spans="2:5">
      <c r="B1863" t="s">
        <v>3135</v>
      </c>
      <c r="C1863">
        <v>541983</v>
      </c>
      <c r="D1863" t="s">
        <v>353</v>
      </c>
      <c r="E1863" t="s">
        <v>3134</v>
      </c>
    </row>
    <row r="1864" spans="2:5">
      <c r="B1864" t="s">
        <v>3136</v>
      </c>
      <c r="C1864">
        <v>523840</v>
      </c>
      <c r="D1864" t="s">
        <v>353</v>
      </c>
      <c r="E1864" t="s">
        <v>548</v>
      </c>
    </row>
    <row r="1865" spans="2:5">
      <c r="B1865" t="s">
        <v>3137</v>
      </c>
      <c r="C1865" t="s">
        <v>353</v>
      </c>
      <c r="D1865" t="s">
        <v>3138</v>
      </c>
      <c r="E1865" t="s">
        <v>364</v>
      </c>
    </row>
    <row r="1866" spans="2:5">
      <c r="B1866" t="s">
        <v>3139</v>
      </c>
      <c r="C1866">
        <v>541353</v>
      </c>
      <c r="D1866" t="s">
        <v>353</v>
      </c>
      <c r="E1866" t="s">
        <v>751</v>
      </c>
    </row>
    <row r="1867" spans="2:5">
      <c r="B1867" t="s">
        <v>3140</v>
      </c>
      <c r="C1867">
        <v>532706</v>
      </c>
      <c r="D1867" t="s">
        <v>3141</v>
      </c>
      <c r="E1867" t="s">
        <v>354</v>
      </c>
    </row>
    <row r="1868" spans="2:5">
      <c r="B1868" t="s">
        <v>3142</v>
      </c>
      <c r="C1868">
        <v>539083</v>
      </c>
      <c r="D1868" t="s">
        <v>3143</v>
      </c>
      <c r="E1868" t="s">
        <v>396</v>
      </c>
    </row>
    <row r="1869" spans="2:5">
      <c r="B1869" t="s">
        <v>3144</v>
      </c>
      <c r="C1869">
        <v>532851</v>
      </c>
      <c r="D1869" t="s">
        <v>3145</v>
      </c>
      <c r="E1869" t="s">
        <v>497</v>
      </c>
    </row>
    <row r="1870" spans="2:5">
      <c r="B1870" t="s">
        <v>3146</v>
      </c>
      <c r="C1870">
        <v>532851</v>
      </c>
      <c r="D1870" t="s">
        <v>3145</v>
      </c>
      <c r="E1870" t="s">
        <v>497</v>
      </c>
    </row>
    <row r="1871" spans="2:5">
      <c r="B1871" t="s">
        <v>3147</v>
      </c>
      <c r="C1871">
        <v>500211</v>
      </c>
      <c r="D1871" t="s">
        <v>353</v>
      </c>
      <c r="E1871" t="s">
        <v>538</v>
      </c>
    </row>
    <row r="1872" spans="2:5">
      <c r="B1872" t="s">
        <v>3148</v>
      </c>
      <c r="C1872">
        <v>532774</v>
      </c>
      <c r="D1872" t="s">
        <v>3149</v>
      </c>
      <c r="E1872" t="s">
        <v>339</v>
      </c>
    </row>
    <row r="1873" spans="2:5">
      <c r="B1873" t="s">
        <v>3150</v>
      </c>
      <c r="C1873">
        <v>526871</v>
      </c>
      <c r="D1873" t="s">
        <v>353</v>
      </c>
      <c r="E1873" t="s">
        <v>336</v>
      </c>
    </row>
    <row r="1874" spans="2:5">
      <c r="B1874" t="s">
        <v>3151</v>
      </c>
      <c r="C1874">
        <v>531314</v>
      </c>
      <c r="D1874" t="s">
        <v>3152</v>
      </c>
      <c r="E1874" t="s">
        <v>370</v>
      </c>
    </row>
    <row r="1875" spans="2:5">
      <c r="B1875" t="s">
        <v>3153</v>
      </c>
      <c r="C1875">
        <v>505358</v>
      </c>
      <c r="D1875" t="s">
        <v>353</v>
      </c>
      <c r="E1875" t="s">
        <v>361</v>
      </c>
    </row>
    <row r="1876" spans="2:5">
      <c r="B1876" t="s">
        <v>3154</v>
      </c>
      <c r="C1876">
        <v>505358</v>
      </c>
      <c r="D1876" t="s">
        <v>353</v>
      </c>
      <c r="E1876" t="s">
        <v>361</v>
      </c>
    </row>
    <row r="1877" spans="2:5">
      <c r="B1877" t="s">
        <v>3155</v>
      </c>
      <c r="C1877">
        <v>535958</v>
      </c>
      <c r="D1877" t="s">
        <v>3156</v>
      </c>
      <c r="E1877" t="s">
        <v>467</v>
      </c>
    </row>
    <row r="1878" spans="2:5">
      <c r="B1878" t="s">
        <v>3157</v>
      </c>
      <c r="C1878">
        <v>517423</v>
      </c>
      <c r="D1878" t="s">
        <v>353</v>
      </c>
      <c r="E1878" t="s">
        <v>651</v>
      </c>
    </row>
    <row r="1879" spans="2:5">
      <c r="B1879" t="s">
        <v>3158</v>
      </c>
      <c r="C1879">
        <v>536868</v>
      </c>
      <c r="D1879" t="s">
        <v>353</v>
      </c>
      <c r="E1879" t="s">
        <v>339</v>
      </c>
    </row>
    <row r="1880" spans="2:5">
      <c r="B1880" t="s">
        <v>3159</v>
      </c>
      <c r="C1880">
        <v>539149</v>
      </c>
      <c r="D1880" t="s">
        <v>353</v>
      </c>
      <c r="E1880" t="s">
        <v>437</v>
      </c>
    </row>
    <row r="1881" spans="2:5">
      <c r="B1881" t="s">
        <v>3160</v>
      </c>
      <c r="C1881">
        <v>500212</v>
      </c>
      <c r="D1881" t="s">
        <v>353</v>
      </c>
      <c r="E1881" t="s">
        <v>370</v>
      </c>
    </row>
    <row r="1882" spans="2:5">
      <c r="B1882" t="s">
        <v>3161</v>
      </c>
      <c r="C1882">
        <v>519606</v>
      </c>
      <c r="D1882" t="s">
        <v>353</v>
      </c>
      <c r="E1882" t="s">
        <v>602</v>
      </c>
    </row>
    <row r="1883" spans="2:5">
      <c r="B1883" t="s">
        <v>3162</v>
      </c>
      <c r="C1883">
        <v>531889</v>
      </c>
      <c r="D1883" t="s">
        <v>353</v>
      </c>
      <c r="E1883" t="s">
        <v>895</v>
      </c>
    </row>
    <row r="1884" spans="2:5">
      <c r="B1884" t="s">
        <v>3163</v>
      </c>
      <c r="C1884">
        <v>530921</v>
      </c>
      <c r="D1884" t="s">
        <v>353</v>
      </c>
      <c r="E1884" t="s">
        <v>473</v>
      </c>
    </row>
    <row r="1885" spans="2:5">
      <c r="B1885" t="s">
        <v>3164</v>
      </c>
      <c r="C1885">
        <v>538835</v>
      </c>
      <c r="D1885" t="s">
        <v>3165</v>
      </c>
      <c r="E1885" t="s">
        <v>446</v>
      </c>
    </row>
    <row r="1886" spans="2:5">
      <c r="B1886" t="s">
        <v>3166</v>
      </c>
      <c r="C1886">
        <v>534732</v>
      </c>
      <c r="D1886" t="s">
        <v>353</v>
      </c>
      <c r="E1886" t="s">
        <v>336</v>
      </c>
    </row>
    <row r="1887" spans="2:5">
      <c r="B1887" t="s">
        <v>3167</v>
      </c>
      <c r="C1887">
        <v>506134</v>
      </c>
      <c r="D1887" t="s">
        <v>353</v>
      </c>
      <c r="E1887" t="s">
        <v>473</v>
      </c>
    </row>
    <row r="1888" spans="2:5">
      <c r="B1888" t="s">
        <v>3168</v>
      </c>
      <c r="C1888">
        <v>532326</v>
      </c>
      <c r="D1888" t="s">
        <v>3169</v>
      </c>
      <c r="E1888" t="s">
        <v>446</v>
      </c>
    </row>
    <row r="1889" spans="2:5">
      <c r="B1889" t="s">
        <v>3170</v>
      </c>
      <c r="C1889">
        <v>511391</v>
      </c>
      <c r="D1889" t="s">
        <v>353</v>
      </c>
      <c r="E1889" t="s">
        <v>370</v>
      </c>
    </row>
    <row r="1890" spans="2:5">
      <c r="B1890" t="s">
        <v>3171</v>
      </c>
      <c r="C1890">
        <v>530259</v>
      </c>
      <c r="D1890" t="s">
        <v>353</v>
      </c>
      <c r="E1890" t="s">
        <v>425</v>
      </c>
    </row>
    <row r="1891" spans="2:5">
      <c r="B1891" t="s">
        <v>3172</v>
      </c>
      <c r="C1891">
        <v>539692</v>
      </c>
      <c r="D1891" t="s">
        <v>353</v>
      </c>
      <c r="E1891" t="s">
        <v>370</v>
      </c>
    </row>
    <row r="1892" spans="2:5">
      <c r="B1892" t="s">
        <v>3173</v>
      </c>
      <c r="C1892">
        <v>539448</v>
      </c>
      <c r="D1892" t="s">
        <v>3174</v>
      </c>
      <c r="E1892" t="s">
        <v>2491</v>
      </c>
    </row>
    <row r="1893" spans="2:5">
      <c r="B1893" t="s">
        <v>3175</v>
      </c>
      <c r="C1893">
        <v>526512</v>
      </c>
      <c r="D1893" t="s">
        <v>353</v>
      </c>
      <c r="E1893" t="s">
        <v>416</v>
      </c>
    </row>
    <row r="1894" spans="2:5">
      <c r="B1894" t="s">
        <v>3176</v>
      </c>
      <c r="C1894">
        <v>505737</v>
      </c>
      <c r="D1894" t="s">
        <v>353</v>
      </c>
      <c r="E1894" t="s">
        <v>361</v>
      </c>
    </row>
    <row r="1895" spans="2:5">
      <c r="B1895" t="s">
        <v>3177</v>
      </c>
      <c r="C1895">
        <v>505737</v>
      </c>
      <c r="D1895" t="s">
        <v>353</v>
      </c>
      <c r="E1895" t="s">
        <v>361</v>
      </c>
    </row>
    <row r="1896" spans="2:5">
      <c r="B1896" t="s">
        <v>3178</v>
      </c>
      <c r="C1896" t="s">
        <v>353</v>
      </c>
      <c r="D1896" t="s">
        <v>3179</v>
      </c>
      <c r="E1896" t="s">
        <v>444</v>
      </c>
    </row>
    <row r="1897" spans="2:5">
      <c r="B1897" t="s">
        <v>3180</v>
      </c>
      <c r="C1897">
        <v>509709</v>
      </c>
      <c r="D1897" t="s">
        <v>353</v>
      </c>
      <c r="E1897" t="s">
        <v>473</v>
      </c>
    </row>
    <row r="1898" spans="2:5">
      <c r="B1898" t="s">
        <v>3181</v>
      </c>
      <c r="C1898">
        <v>517044</v>
      </c>
      <c r="D1898" t="s">
        <v>353</v>
      </c>
      <c r="E1898" t="s">
        <v>437</v>
      </c>
    </row>
    <row r="1899" spans="2:5">
      <c r="B1899" t="s">
        <v>3182</v>
      </c>
      <c r="C1899">
        <v>530781</v>
      </c>
      <c r="D1899" t="s">
        <v>353</v>
      </c>
      <c r="E1899" t="s">
        <v>411</v>
      </c>
    </row>
    <row r="1900" spans="2:5">
      <c r="B1900" t="s">
        <v>3183</v>
      </c>
      <c r="C1900">
        <v>502330</v>
      </c>
      <c r="D1900" t="s">
        <v>3184</v>
      </c>
      <c r="E1900" t="s">
        <v>347</v>
      </c>
    </row>
    <row r="1901" spans="2:5">
      <c r="B1901" t="s">
        <v>3185</v>
      </c>
      <c r="C1901">
        <v>500213</v>
      </c>
      <c r="D1901" t="s">
        <v>353</v>
      </c>
      <c r="E1901" t="s">
        <v>1356</v>
      </c>
    </row>
    <row r="1902" spans="2:5">
      <c r="B1902" t="s">
        <v>3186</v>
      </c>
      <c r="C1902">
        <v>532072</v>
      </c>
      <c r="D1902" t="s">
        <v>353</v>
      </c>
      <c r="E1902" t="s">
        <v>356</v>
      </c>
    </row>
    <row r="1903" spans="2:5">
      <c r="B1903" t="s">
        <v>3187</v>
      </c>
      <c r="C1903">
        <v>533181</v>
      </c>
      <c r="D1903" t="s">
        <v>3188</v>
      </c>
      <c r="E1903" t="s">
        <v>3113</v>
      </c>
    </row>
    <row r="1904" spans="2:5">
      <c r="B1904" t="s">
        <v>3189</v>
      </c>
      <c r="C1904">
        <v>533506</v>
      </c>
      <c r="D1904" t="s">
        <v>3190</v>
      </c>
      <c r="E1904" t="s">
        <v>336</v>
      </c>
    </row>
    <row r="1905" spans="2:5">
      <c r="B1905" t="s">
        <v>3191</v>
      </c>
      <c r="C1905">
        <v>533172</v>
      </c>
      <c r="D1905" t="s">
        <v>3192</v>
      </c>
      <c r="E1905" t="s">
        <v>336</v>
      </c>
    </row>
    <row r="1906" spans="2:5">
      <c r="B1906" t="s">
        <v>3193</v>
      </c>
      <c r="C1906">
        <v>504786</v>
      </c>
      <c r="D1906" t="s">
        <v>353</v>
      </c>
      <c r="E1906" t="s">
        <v>1273</v>
      </c>
    </row>
    <row r="1907" spans="2:5">
      <c r="B1907" t="s">
        <v>3194</v>
      </c>
      <c r="C1907">
        <v>523844</v>
      </c>
      <c r="D1907" t="s">
        <v>353</v>
      </c>
      <c r="E1907" t="s">
        <v>1520</v>
      </c>
    </row>
    <row r="1908" spans="2:5">
      <c r="B1908" t="s">
        <v>3195</v>
      </c>
      <c r="C1908">
        <v>523752</v>
      </c>
      <c r="D1908" t="s">
        <v>353</v>
      </c>
      <c r="E1908" t="s">
        <v>361</v>
      </c>
    </row>
    <row r="1909" spans="2:5">
      <c r="B1909" t="s">
        <v>3196</v>
      </c>
      <c r="C1909">
        <v>524164</v>
      </c>
      <c r="D1909" t="s">
        <v>3197</v>
      </c>
      <c r="E1909" t="s">
        <v>391</v>
      </c>
    </row>
    <row r="1910" spans="2:5">
      <c r="B1910" t="s">
        <v>3198</v>
      </c>
      <c r="C1910">
        <v>500214</v>
      </c>
      <c r="D1910" t="s">
        <v>353</v>
      </c>
      <c r="E1910" t="s">
        <v>361</v>
      </c>
    </row>
    <row r="1911" spans="2:5">
      <c r="B1911" t="s">
        <v>3199</v>
      </c>
      <c r="C1911">
        <v>500214</v>
      </c>
      <c r="D1911" t="s">
        <v>353</v>
      </c>
      <c r="E1911" t="s">
        <v>361</v>
      </c>
    </row>
    <row r="1912" spans="2:5">
      <c r="B1912" t="s">
        <v>3200</v>
      </c>
      <c r="C1912">
        <v>523638</v>
      </c>
      <c r="D1912" t="s">
        <v>353</v>
      </c>
      <c r="E1912" t="s">
        <v>708</v>
      </c>
    </row>
    <row r="1913" spans="2:5">
      <c r="B1913" t="s">
        <v>3201</v>
      </c>
      <c r="C1913">
        <v>524494</v>
      </c>
      <c r="D1913" t="s">
        <v>3202</v>
      </c>
      <c r="E1913" t="s">
        <v>391</v>
      </c>
    </row>
    <row r="1914" spans="2:5">
      <c r="B1914" t="s">
        <v>3203</v>
      </c>
      <c r="C1914">
        <v>512405</v>
      </c>
      <c r="D1914" t="s">
        <v>353</v>
      </c>
      <c r="E1914" t="s">
        <v>359</v>
      </c>
    </row>
    <row r="1915" spans="2:5">
      <c r="B1915" t="s">
        <v>3204</v>
      </c>
      <c r="C1915">
        <v>512405</v>
      </c>
      <c r="D1915" t="s">
        <v>353</v>
      </c>
      <c r="E1915" t="s">
        <v>359</v>
      </c>
    </row>
    <row r="1916" spans="2:5">
      <c r="B1916" t="s">
        <v>3205</v>
      </c>
      <c r="C1916">
        <v>532947</v>
      </c>
      <c r="D1916" t="s">
        <v>3206</v>
      </c>
      <c r="E1916" t="s">
        <v>948</v>
      </c>
    </row>
    <row r="1917" spans="2:5">
      <c r="B1917" t="s">
        <v>3207</v>
      </c>
      <c r="C1917">
        <v>540526</v>
      </c>
      <c r="D1917" t="s">
        <v>3208</v>
      </c>
      <c r="E1917" t="s">
        <v>373</v>
      </c>
    </row>
    <row r="1918" spans="2:5">
      <c r="B1918" t="s">
        <v>3209</v>
      </c>
      <c r="C1918">
        <v>541956</v>
      </c>
      <c r="D1918" t="s">
        <v>3210</v>
      </c>
      <c r="E1918" t="s">
        <v>751</v>
      </c>
    </row>
    <row r="1919" spans="2:5">
      <c r="B1919" t="s">
        <v>3211</v>
      </c>
      <c r="C1919">
        <v>540735</v>
      </c>
      <c r="D1919" t="s">
        <v>353</v>
      </c>
      <c r="E1919" t="s">
        <v>446</v>
      </c>
    </row>
    <row r="1920" spans="2:5">
      <c r="B1920" t="s">
        <v>3212</v>
      </c>
      <c r="C1920" t="s">
        <v>353</v>
      </c>
      <c r="D1920" t="s">
        <v>3213</v>
      </c>
      <c r="E1920" t="s">
        <v>364</v>
      </c>
    </row>
    <row r="1921" spans="2:5">
      <c r="B1921" t="s">
        <v>3214</v>
      </c>
      <c r="C1921">
        <v>531337</v>
      </c>
      <c r="D1921" t="s">
        <v>353</v>
      </c>
      <c r="E1921" t="s">
        <v>336</v>
      </c>
    </row>
    <row r="1922" spans="2:5">
      <c r="B1922" t="s">
        <v>3215</v>
      </c>
      <c r="C1922">
        <v>526859</v>
      </c>
      <c r="D1922" t="s">
        <v>353</v>
      </c>
      <c r="E1922" t="s">
        <v>370</v>
      </c>
    </row>
    <row r="1923" spans="2:5">
      <c r="B1923" t="s">
        <v>3216</v>
      </c>
      <c r="C1923">
        <v>533033</v>
      </c>
      <c r="D1923" t="s">
        <v>353</v>
      </c>
      <c r="E1923" t="s">
        <v>361</v>
      </c>
    </row>
    <row r="1924" spans="2:5">
      <c r="B1924" t="s">
        <v>3217</v>
      </c>
      <c r="C1924">
        <v>540134</v>
      </c>
      <c r="D1924" t="s">
        <v>353</v>
      </c>
      <c r="E1924" t="s">
        <v>751</v>
      </c>
    </row>
    <row r="1925" spans="2:5">
      <c r="B1925" t="s">
        <v>3218</v>
      </c>
      <c r="C1925">
        <v>531109</v>
      </c>
      <c r="D1925" t="s">
        <v>353</v>
      </c>
      <c r="E1925" t="s">
        <v>513</v>
      </c>
    </row>
    <row r="1926" spans="2:5">
      <c r="B1926" t="s">
        <v>3219</v>
      </c>
      <c r="C1926">
        <v>524400</v>
      </c>
      <c r="D1926" t="s">
        <v>353</v>
      </c>
      <c r="E1926" t="s">
        <v>391</v>
      </c>
    </row>
    <row r="1927" spans="2:5">
      <c r="B1927" t="s">
        <v>3220</v>
      </c>
      <c r="C1927">
        <v>506161</v>
      </c>
      <c r="D1927" t="s">
        <v>353</v>
      </c>
      <c r="E1927" t="s">
        <v>370</v>
      </c>
    </row>
    <row r="1928" spans="2:5">
      <c r="B1928" t="s">
        <v>3221</v>
      </c>
      <c r="C1928">
        <v>511609</v>
      </c>
      <c r="D1928" t="s">
        <v>353</v>
      </c>
      <c r="E1928" t="s">
        <v>370</v>
      </c>
    </row>
    <row r="1929" spans="2:5">
      <c r="B1929" t="s">
        <v>3222</v>
      </c>
      <c r="C1929">
        <v>532479</v>
      </c>
      <c r="D1929" t="s">
        <v>3223</v>
      </c>
      <c r="E1929" t="s">
        <v>385</v>
      </c>
    </row>
    <row r="1930" spans="2:5">
      <c r="B1930" t="s">
        <v>3224</v>
      </c>
      <c r="C1930">
        <v>508807</v>
      </c>
      <c r="D1930" t="s">
        <v>353</v>
      </c>
      <c r="E1930" t="s">
        <v>708</v>
      </c>
    </row>
    <row r="1931" spans="2:5">
      <c r="B1931" t="s">
        <v>3225</v>
      </c>
      <c r="C1931">
        <v>524622</v>
      </c>
      <c r="D1931" t="s">
        <v>353</v>
      </c>
      <c r="E1931" t="s">
        <v>3113</v>
      </c>
    </row>
    <row r="1932" spans="2:5">
      <c r="B1932" t="s">
        <v>1058</v>
      </c>
      <c r="C1932">
        <v>500875</v>
      </c>
      <c r="D1932" t="s">
        <v>1059</v>
      </c>
      <c r="E1932" t="s">
        <v>2524</v>
      </c>
    </row>
    <row r="1933" spans="2:5">
      <c r="B1933" t="s">
        <v>3226</v>
      </c>
      <c r="C1933">
        <v>509496</v>
      </c>
      <c r="D1933" t="s">
        <v>3227</v>
      </c>
      <c r="E1933" t="s">
        <v>751</v>
      </c>
    </row>
    <row r="1934" spans="2:5">
      <c r="B1934" t="s">
        <v>3228</v>
      </c>
      <c r="C1934">
        <v>509496</v>
      </c>
      <c r="D1934" t="s">
        <v>3227</v>
      </c>
      <c r="E1934" t="s">
        <v>751</v>
      </c>
    </row>
    <row r="1935" spans="2:5">
      <c r="B1935" t="s">
        <v>3229</v>
      </c>
      <c r="C1935">
        <v>523610</v>
      </c>
      <c r="D1935" t="s">
        <v>3230</v>
      </c>
      <c r="E1935" t="s">
        <v>499</v>
      </c>
    </row>
    <row r="1936" spans="2:5">
      <c r="B1936" t="s">
        <v>3231</v>
      </c>
      <c r="C1936">
        <v>522183</v>
      </c>
      <c r="D1936" t="s">
        <v>353</v>
      </c>
      <c r="E1936" t="s">
        <v>361</v>
      </c>
    </row>
    <row r="1937" spans="2:5">
      <c r="B1937" t="s">
        <v>3232</v>
      </c>
      <c r="C1937">
        <v>507580</v>
      </c>
      <c r="D1937" t="s">
        <v>3233</v>
      </c>
      <c r="E1937" t="s">
        <v>401</v>
      </c>
    </row>
    <row r="1938" spans="2:5">
      <c r="B1938" t="s">
        <v>3234</v>
      </c>
      <c r="C1938">
        <v>530773</v>
      </c>
      <c r="D1938" t="s">
        <v>3235</v>
      </c>
      <c r="E1938" t="s">
        <v>751</v>
      </c>
    </row>
    <row r="1939" spans="2:5">
      <c r="B1939" t="s">
        <v>3236</v>
      </c>
      <c r="C1939">
        <v>522245</v>
      </c>
      <c r="D1939" t="s">
        <v>353</v>
      </c>
      <c r="E1939" t="s">
        <v>538</v>
      </c>
    </row>
    <row r="1940" spans="2:5">
      <c r="B1940" t="s">
        <v>3237</v>
      </c>
      <c r="C1940">
        <v>532341</v>
      </c>
      <c r="D1940" t="s">
        <v>3238</v>
      </c>
      <c r="E1940" t="s">
        <v>339</v>
      </c>
    </row>
    <row r="1941" spans="2:5">
      <c r="B1941" t="s">
        <v>3239</v>
      </c>
      <c r="C1941">
        <v>538539</v>
      </c>
      <c r="D1941" t="s">
        <v>353</v>
      </c>
      <c r="E1941" t="s">
        <v>373</v>
      </c>
    </row>
    <row r="1942" spans="2:5">
      <c r="B1942" t="s">
        <v>3240</v>
      </c>
      <c r="C1942">
        <v>530049</v>
      </c>
      <c r="D1942" t="s">
        <v>353</v>
      </c>
      <c r="E1942" t="s">
        <v>368</v>
      </c>
    </row>
    <row r="1943" spans="2:5">
      <c r="B1943" t="s">
        <v>3241</v>
      </c>
      <c r="C1943">
        <v>523062</v>
      </c>
      <c r="D1943" t="s">
        <v>353</v>
      </c>
      <c r="E1943" t="s">
        <v>370</v>
      </c>
    </row>
    <row r="1944" spans="2:5">
      <c r="B1944" t="s">
        <v>3242</v>
      </c>
      <c r="C1944">
        <v>532940</v>
      </c>
      <c r="D1944" t="s">
        <v>3243</v>
      </c>
      <c r="E1944" t="s">
        <v>751</v>
      </c>
    </row>
    <row r="1945" spans="2:5">
      <c r="B1945" t="s">
        <v>3244</v>
      </c>
      <c r="C1945">
        <v>506522</v>
      </c>
      <c r="D1945" t="s">
        <v>353</v>
      </c>
      <c r="E1945" t="s">
        <v>535</v>
      </c>
    </row>
    <row r="1946" spans="2:5">
      <c r="B1946" t="s">
        <v>3245</v>
      </c>
      <c r="C1946">
        <v>506522</v>
      </c>
      <c r="D1946" t="s">
        <v>353</v>
      </c>
      <c r="E1946" t="s">
        <v>535</v>
      </c>
    </row>
    <row r="1947" spans="2:5">
      <c r="B1947" t="s">
        <v>3246</v>
      </c>
      <c r="C1947">
        <v>530915</v>
      </c>
      <c r="D1947" t="s">
        <v>353</v>
      </c>
      <c r="E1947" t="s">
        <v>602</v>
      </c>
    </row>
    <row r="1948" spans="2:5">
      <c r="B1948" t="s">
        <v>3247</v>
      </c>
      <c r="C1948">
        <v>538422</v>
      </c>
      <c r="D1948" t="s">
        <v>353</v>
      </c>
      <c r="E1948" t="s">
        <v>373</v>
      </c>
    </row>
    <row r="1949" spans="2:5">
      <c r="B1949" t="s">
        <v>3248</v>
      </c>
      <c r="C1949">
        <v>530711</v>
      </c>
      <c r="D1949" t="s">
        <v>353</v>
      </c>
      <c r="E1949" t="s">
        <v>708</v>
      </c>
    </row>
    <row r="1950" spans="2:5">
      <c r="B1950" t="s">
        <v>3249</v>
      </c>
      <c r="C1950">
        <v>507155</v>
      </c>
      <c r="D1950" t="s">
        <v>353</v>
      </c>
      <c r="E1950" t="s">
        <v>985</v>
      </c>
    </row>
    <row r="1951" spans="2:5">
      <c r="B1951" t="s">
        <v>3250</v>
      </c>
      <c r="C1951">
        <v>532825</v>
      </c>
      <c r="D1951" t="s">
        <v>353</v>
      </c>
      <c r="E1951" t="s">
        <v>368</v>
      </c>
    </row>
    <row r="1952" spans="2:5">
      <c r="B1952" t="s">
        <v>3251</v>
      </c>
      <c r="C1952">
        <v>532705</v>
      </c>
      <c r="D1952" t="s">
        <v>3252</v>
      </c>
      <c r="E1952" t="s">
        <v>877</v>
      </c>
    </row>
    <row r="1953" spans="2:5">
      <c r="B1953" t="s">
        <v>3253</v>
      </c>
      <c r="C1953">
        <v>520139</v>
      </c>
      <c r="D1953" t="s">
        <v>353</v>
      </c>
      <c r="E1953" t="s">
        <v>2491</v>
      </c>
    </row>
    <row r="1954" spans="2:5">
      <c r="B1954" t="s">
        <v>3254</v>
      </c>
      <c r="C1954">
        <v>530601</v>
      </c>
      <c r="D1954" t="s">
        <v>353</v>
      </c>
      <c r="E1954" t="s">
        <v>370</v>
      </c>
    </row>
    <row r="1955" spans="2:5">
      <c r="B1955" t="s">
        <v>3255</v>
      </c>
      <c r="C1955">
        <v>507789</v>
      </c>
      <c r="D1955" t="s">
        <v>3256</v>
      </c>
      <c r="E1955" t="s">
        <v>391</v>
      </c>
    </row>
    <row r="1956" spans="2:5">
      <c r="B1956" t="s">
        <v>3257</v>
      </c>
      <c r="C1956">
        <v>532976</v>
      </c>
      <c r="D1956" t="s">
        <v>3258</v>
      </c>
      <c r="E1956" t="s">
        <v>385</v>
      </c>
    </row>
    <row r="1957" spans="2:5">
      <c r="B1957" t="s">
        <v>3259</v>
      </c>
      <c r="C1957">
        <v>512237</v>
      </c>
      <c r="D1957" t="s">
        <v>3260</v>
      </c>
      <c r="E1957" t="s">
        <v>385</v>
      </c>
    </row>
    <row r="1958" spans="2:5">
      <c r="B1958" t="s">
        <v>3261</v>
      </c>
      <c r="C1958">
        <v>523467</v>
      </c>
      <c r="D1958" t="s">
        <v>353</v>
      </c>
      <c r="E1958" t="s">
        <v>881</v>
      </c>
    </row>
    <row r="1959" spans="2:5">
      <c r="B1959" t="s">
        <v>3262</v>
      </c>
      <c r="C1959">
        <v>531339</v>
      </c>
      <c r="D1959" t="s">
        <v>3263</v>
      </c>
      <c r="E1959" t="s">
        <v>751</v>
      </c>
    </row>
    <row r="1960" spans="2:5">
      <c r="B1960" t="s">
        <v>3264</v>
      </c>
      <c r="C1960">
        <v>514312</v>
      </c>
      <c r="D1960" t="s">
        <v>353</v>
      </c>
      <c r="E1960" t="s">
        <v>368</v>
      </c>
    </row>
    <row r="1961" spans="2:5">
      <c r="B1961" t="s">
        <v>3265</v>
      </c>
      <c r="C1961">
        <v>500219</v>
      </c>
      <c r="D1961" t="s">
        <v>3266</v>
      </c>
      <c r="E1961" t="s">
        <v>473</v>
      </c>
    </row>
    <row r="1962" spans="2:5">
      <c r="B1962" t="s">
        <v>3265</v>
      </c>
      <c r="C1962">
        <v>570004</v>
      </c>
      <c r="D1962" t="s">
        <v>3267</v>
      </c>
      <c r="E1962" t="s">
        <v>473</v>
      </c>
    </row>
    <row r="1963" spans="2:5">
      <c r="B1963" t="s">
        <v>3268</v>
      </c>
      <c r="C1963">
        <v>539119</v>
      </c>
      <c r="D1963" t="s">
        <v>353</v>
      </c>
      <c r="E1963" t="s">
        <v>881</v>
      </c>
    </row>
    <row r="1964" spans="2:5">
      <c r="B1964" t="s">
        <v>3269</v>
      </c>
      <c r="C1964">
        <v>532033</v>
      </c>
      <c r="D1964" t="s">
        <v>3270</v>
      </c>
      <c r="E1964" t="s">
        <v>1092</v>
      </c>
    </row>
    <row r="1965" spans="2:5">
      <c r="B1965" t="s">
        <v>3271</v>
      </c>
      <c r="C1965">
        <v>526865</v>
      </c>
      <c r="D1965" t="s">
        <v>353</v>
      </c>
      <c r="E1965" t="s">
        <v>375</v>
      </c>
    </row>
    <row r="1966" spans="2:5">
      <c r="B1966" t="s">
        <v>3272</v>
      </c>
      <c r="C1966">
        <v>526865</v>
      </c>
      <c r="D1966" t="s">
        <v>353</v>
      </c>
      <c r="E1966" t="s">
        <v>375</v>
      </c>
    </row>
    <row r="1967" spans="2:5">
      <c r="B1967" t="s">
        <v>3273</v>
      </c>
      <c r="C1967">
        <v>505212</v>
      </c>
      <c r="D1967" t="s">
        <v>353</v>
      </c>
      <c r="E1967" t="s">
        <v>708</v>
      </c>
    </row>
    <row r="1968" spans="2:5">
      <c r="B1968" t="s">
        <v>3274</v>
      </c>
      <c r="C1968">
        <v>505840</v>
      </c>
      <c r="D1968" t="s">
        <v>353</v>
      </c>
      <c r="E1968" t="s">
        <v>1118</v>
      </c>
    </row>
    <row r="1969" spans="2:5">
      <c r="B1969" t="s">
        <v>3275</v>
      </c>
      <c r="C1969">
        <v>532532</v>
      </c>
      <c r="D1969" t="s">
        <v>3276</v>
      </c>
      <c r="E1969" t="s">
        <v>751</v>
      </c>
    </row>
    <row r="1970" spans="2:5">
      <c r="B1970" t="s">
        <v>3277</v>
      </c>
      <c r="C1970">
        <v>532627</v>
      </c>
      <c r="D1970" t="s">
        <v>3278</v>
      </c>
      <c r="E1970" t="s">
        <v>492</v>
      </c>
    </row>
    <row r="1971" spans="2:5">
      <c r="B1971" t="s">
        <v>3279</v>
      </c>
      <c r="C1971">
        <v>780001</v>
      </c>
      <c r="D1971" t="s">
        <v>353</v>
      </c>
      <c r="E1971" t="s">
        <v>444</v>
      </c>
    </row>
    <row r="1972" spans="2:5">
      <c r="B1972" t="s">
        <v>3280</v>
      </c>
      <c r="C1972" t="s">
        <v>353</v>
      </c>
      <c r="D1972" t="s">
        <v>3281</v>
      </c>
      <c r="E1972" t="s">
        <v>364</v>
      </c>
    </row>
    <row r="1973" spans="2:5">
      <c r="B1973" t="s">
        <v>3282</v>
      </c>
      <c r="C1973" t="s">
        <v>353</v>
      </c>
      <c r="D1973" t="s">
        <v>3283</v>
      </c>
      <c r="E1973" t="s">
        <v>364</v>
      </c>
    </row>
    <row r="1974" spans="2:5">
      <c r="B1974" t="s">
        <v>3284</v>
      </c>
      <c r="C1974" t="s">
        <v>353</v>
      </c>
      <c r="D1974" t="s">
        <v>3283</v>
      </c>
      <c r="E1974" t="s">
        <v>364</v>
      </c>
    </row>
    <row r="1975" spans="2:5">
      <c r="B1975" t="s">
        <v>3285</v>
      </c>
      <c r="C1975">
        <v>538564</v>
      </c>
      <c r="D1975" t="s">
        <v>353</v>
      </c>
      <c r="E1975" t="s">
        <v>760</v>
      </c>
    </row>
    <row r="1976" spans="2:5">
      <c r="B1976" t="s">
        <v>3286</v>
      </c>
      <c r="C1976">
        <v>520051</v>
      </c>
      <c r="D1976" t="s">
        <v>3287</v>
      </c>
      <c r="E1976" t="s">
        <v>708</v>
      </c>
    </row>
    <row r="1977" spans="2:5">
      <c r="B1977" t="s">
        <v>3288</v>
      </c>
      <c r="C1977">
        <v>502901</v>
      </c>
      <c r="D1977" t="s">
        <v>353</v>
      </c>
      <c r="E1977" t="s">
        <v>368</v>
      </c>
    </row>
    <row r="1978" spans="2:5">
      <c r="B1978" t="s">
        <v>3289</v>
      </c>
      <c r="C1978">
        <v>500220</v>
      </c>
      <c r="D1978" t="s">
        <v>353</v>
      </c>
      <c r="E1978" t="s">
        <v>368</v>
      </c>
    </row>
    <row r="1979" spans="2:5">
      <c r="B1979" t="s">
        <v>3290</v>
      </c>
      <c r="C1979">
        <v>540394</v>
      </c>
      <c r="D1979" t="s">
        <v>353</v>
      </c>
      <c r="E1979" t="s">
        <v>375</v>
      </c>
    </row>
    <row r="1980" spans="2:5">
      <c r="B1980" t="s">
        <v>3291</v>
      </c>
      <c r="C1980" t="s">
        <v>353</v>
      </c>
      <c r="D1980" t="s">
        <v>3292</v>
      </c>
      <c r="E1980" t="s">
        <v>364</v>
      </c>
    </row>
    <row r="1981" spans="2:5">
      <c r="B1981" t="s">
        <v>3293</v>
      </c>
      <c r="C1981">
        <v>514318</v>
      </c>
      <c r="D1981" t="s">
        <v>353</v>
      </c>
      <c r="E1981" t="s">
        <v>368</v>
      </c>
    </row>
    <row r="1982" spans="2:5">
      <c r="B1982" t="s">
        <v>3294</v>
      </c>
      <c r="C1982">
        <v>526001</v>
      </c>
      <c r="D1982" t="s">
        <v>353</v>
      </c>
      <c r="E1982" t="s">
        <v>548</v>
      </c>
    </row>
    <row r="1983" spans="2:5">
      <c r="B1983" t="s">
        <v>3295</v>
      </c>
      <c r="C1983">
        <v>520066</v>
      </c>
      <c r="D1983" t="s">
        <v>3296</v>
      </c>
      <c r="E1983" t="s">
        <v>708</v>
      </c>
    </row>
    <row r="1984" spans="2:5">
      <c r="B1984" t="s">
        <v>3297</v>
      </c>
      <c r="C1984">
        <v>509715</v>
      </c>
      <c r="D1984" t="s">
        <v>353</v>
      </c>
      <c r="E1984" t="s">
        <v>760</v>
      </c>
    </row>
    <row r="1985" spans="2:5">
      <c r="B1985" t="s">
        <v>3298</v>
      </c>
      <c r="C1985">
        <v>513252</v>
      </c>
      <c r="D1985" t="s">
        <v>353</v>
      </c>
      <c r="E1985" t="s">
        <v>708</v>
      </c>
    </row>
    <row r="1986" spans="2:5">
      <c r="B1986" t="s">
        <v>3299</v>
      </c>
      <c r="C1986">
        <v>524330</v>
      </c>
      <c r="D1986" t="s">
        <v>3300</v>
      </c>
      <c r="E1986" t="s">
        <v>513</v>
      </c>
    </row>
    <row r="1987" spans="2:5">
      <c r="B1987" t="s">
        <v>3301</v>
      </c>
      <c r="C1987">
        <v>522285</v>
      </c>
      <c r="D1987" t="s">
        <v>3302</v>
      </c>
      <c r="E1987" t="s">
        <v>385</v>
      </c>
    </row>
    <row r="1988" spans="2:5">
      <c r="B1988" t="s">
        <v>3303</v>
      </c>
      <c r="C1988">
        <v>539005</v>
      </c>
      <c r="D1988" t="s">
        <v>353</v>
      </c>
      <c r="E1988" t="s">
        <v>774</v>
      </c>
    </row>
    <row r="1989" spans="2:5">
      <c r="B1989" t="s">
        <v>3304</v>
      </c>
      <c r="C1989">
        <v>531323</v>
      </c>
      <c r="D1989" t="s">
        <v>353</v>
      </c>
      <c r="E1989" t="s">
        <v>368</v>
      </c>
    </row>
    <row r="1990" spans="2:5">
      <c r="B1990" t="s">
        <v>3305</v>
      </c>
      <c r="C1990">
        <v>512233</v>
      </c>
      <c r="D1990" t="s">
        <v>353</v>
      </c>
      <c r="E1990" t="s">
        <v>368</v>
      </c>
    </row>
    <row r="1991" spans="2:5">
      <c r="B1991" t="s">
        <v>3306</v>
      </c>
      <c r="C1991">
        <v>500306</v>
      </c>
      <c r="D1991" t="s">
        <v>353</v>
      </c>
      <c r="E1991" t="s">
        <v>370</v>
      </c>
    </row>
    <row r="1992" spans="2:5">
      <c r="B1992" t="s">
        <v>3307</v>
      </c>
      <c r="C1992">
        <v>533207</v>
      </c>
      <c r="D1992" t="s">
        <v>3308</v>
      </c>
      <c r="E1992" t="s">
        <v>948</v>
      </c>
    </row>
    <row r="1993" spans="2:5">
      <c r="B1993" t="s">
        <v>3309</v>
      </c>
      <c r="C1993">
        <v>506520</v>
      </c>
      <c r="D1993" t="s">
        <v>353</v>
      </c>
      <c r="E1993" t="s">
        <v>401</v>
      </c>
    </row>
    <row r="1994" spans="2:5">
      <c r="B1994" t="s">
        <v>3310</v>
      </c>
      <c r="C1994" t="s">
        <v>353</v>
      </c>
      <c r="D1994" t="s">
        <v>3311</v>
      </c>
      <c r="E1994" t="s">
        <v>444</v>
      </c>
    </row>
    <row r="1995" spans="2:5">
      <c r="B1995" t="s">
        <v>3312</v>
      </c>
      <c r="C1995">
        <v>506910</v>
      </c>
      <c r="D1995" t="s">
        <v>353</v>
      </c>
      <c r="E1995" t="s">
        <v>513</v>
      </c>
    </row>
    <row r="1996" spans="2:5">
      <c r="B1996" t="s">
        <v>3313</v>
      </c>
      <c r="C1996">
        <v>506910</v>
      </c>
      <c r="D1996" t="s">
        <v>353</v>
      </c>
      <c r="E1996" t="s">
        <v>513</v>
      </c>
    </row>
    <row r="1997" spans="2:5">
      <c r="B1997" t="s">
        <v>3314</v>
      </c>
      <c r="C1997">
        <v>506943</v>
      </c>
      <c r="D1997" t="s">
        <v>3315</v>
      </c>
      <c r="E1997" t="s">
        <v>391</v>
      </c>
    </row>
    <row r="1998" spans="2:5">
      <c r="B1998" t="s">
        <v>3316</v>
      </c>
      <c r="C1998">
        <v>514034</v>
      </c>
      <c r="D1998" t="s">
        <v>3317</v>
      </c>
      <c r="E1998" t="s">
        <v>730</v>
      </c>
    </row>
    <row r="1999" spans="2:5">
      <c r="B1999" t="s">
        <v>3318</v>
      </c>
      <c r="C1999">
        <v>532605</v>
      </c>
      <c r="D1999" t="s">
        <v>3319</v>
      </c>
      <c r="E1999" t="s">
        <v>708</v>
      </c>
    </row>
    <row r="2000" spans="2:5">
      <c r="B2000" t="s">
        <v>3320</v>
      </c>
      <c r="C2000">
        <v>500223</v>
      </c>
      <c r="D2000" t="s">
        <v>353</v>
      </c>
      <c r="E2000" t="s">
        <v>368</v>
      </c>
    </row>
    <row r="2001" spans="2:5">
      <c r="B2001" t="s">
        <v>3321</v>
      </c>
      <c r="C2001">
        <v>524592</v>
      </c>
      <c r="D2001" t="s">
        <v>353</v>
      </c>
      <c r="E2001" t="s">
        <v>513</v>
      </c>
    </row>
    <row r="2002" spans="2:5">
      <c r="B2002" t="s">
        <v>3322</v>
      </c>
      <c r="C2002">
        <v>538837</v>
      </c>
      <c r="D2002" t="s">
        <v>353</v>
      </c>
      <c r="E2002" t="s">
        <v>359</v>
      </c>
    </row>
    <row r="2003" spans="2:5">
      <c r="B2003" t="s">
        <v>3323</v>
      </c>
      <c r="C2003">
        <v>524731</v>
      </c>
      <c r="D2003" t="s">
        <v>353</v>
      </c>
      <c r="E2003" t="s">
        <v>391</v>
      </c>
    </row>
    <row r="2004" spans="2:5">
      <c r="B2004" t="s">
        <v>3324</v>
      </c>
      <c r="C2004">
        <v>532617</v>
      </c>
      <c r="D2004" t="s">
        <v>3325</v>
      </c>
      <c r="E2004" t="s">
        <v>2491</v>
      </c>
    </row>
    <row r="2005" spans="2:5">
      <c r="B2005" t="s">
        <v>3326</v>
      </c>
      <c r="C2005">
        <v>532617</v>
      </c>
      <c r="D2005" t="s">
        <v>3325</v>
      </c>
      <c r="E2005" t="s">
        <v>2491</v>
      </c>
    </row>
    <row r="2006" spans="2:5">
      <c r="B2006" t="s">
        <v>3327</v>
      </c>
      <c r="C2006" t="s">
        <v>353</v>
      </c>
      <c r="D2006" t="s">
        <v>3328</v>
      </c>
      <c r="E2006" t="s">
        <v>364</v>
      </c>
    </row>
    <row r="2007" spans="2:5">
      <c r="B2007" t="s">
        <v>3329</v>
      </c>
      <c r="C2007">
        <v>538794</v>
      </c>
      <c r="D2007" t="s">
        <v>353</v>
      </c>
      <c r="E2007" t="s">
        <v>439</v>
      </c>
    </row>
    <row r="2008" spans="2:5">
      <c r="B2008" t="s">
        <v>3330</v>
      </c>
      <c r="C2008" t="s">
        <v>353</v>
      </c>
      <c r="D2008" t="s">
        <v>3331</v>
      </c>
      <c r="E2008" t="s">
        <v>364</v>
      </c>
    </row>
    <row r="2009" spans="2:5">
      <c r="B2009" t="s">
        <v>3332</v>
      </c>
      <c r="C2009">
        <v>517063</v>
      </c>
      <c r="D2009" t="s">
        <v>353</v>
      </c>
      <c r="E2009" t="s">
        <v>838</v>
      </c>
    </row>
    <row r="2010" spans="2:5">
      <c r="B2010" t="s">
        <v>3333</v>
      </c>
      <c r="C2010">
        <v>540850</v>
      </c>
      <c r="D2010" t="s">
        <v>353</v>
      </c>
      <c r="E2010" t="s">
        <v>413</v>
      </c>
    </row>
    <row r="2011" spans="2:5">
      <c r="B2011" t="s">
        <v>3334</v>
      </c>
      <c r="C2011">
        <v>531550</v>
      </c>
      <c r="D2011" t="s">
        <v>353</v>
      </c>
      <c r="E2011" t="s">
        <v>336</v>
      </c>
    </row>
    <row r="2012" spans="2:5">
      <c r="B2012" t="s">
        <v>3335</v>
      </c>
      <c r="C2012">
        <v>532771</v>
      </c>
      <c r="D2012" t="s">
        <v>3336</v>
      </c>
      <c r="E2012" t="s">
        <v>535</v>
      </c>
    </row>
    <row r="2013" spans="2:5">
      <c r="B2013" t="s">
        <v>3337</v>
      </c>
      <c r="C2013">
        <v>540651</v>
      </c>
      <c r="D2013" t="s">
        <v>353</v>
      </c>
      <c r="E2013" t="s">
        <v>651</v>
      </c>
    </row>
    <row r="2014" spans="2:5">
      <c r="B2014" t="s">
        <v>3338</v>
      </c>
      <c r="C2014">
        <v>780019</v>
      </c>
      <c r="D2014" t="s">
        <v>353</v>
      </c>
      <c r="E2014" t="s">
        <v>444</v>
      </c>
    </row>
    <row r="2015" spans="2:5">
      <c r="B2015" t="s">
        <v>3339</v>
      </c>
      <c r="C2015">
        <v>511618</v>
      </c>
      <c r="D2015" t="s">
        <v>3340</v>
      </c>
      <c r="E2015" t="s">
        <v>375</v>
      </c>
    </row>
    <row r="2016" spans="2:5">
      <c r="B2016" t="s">
        <v>3341</v>
      </c>
      <c r="C2016">
        <v>542653</v>
      </c>
      <c r="D2016" t="s">
        <v>3342</v>
      </c>
      <c r="E2016" t="s">
        <v>909</v>
      </c>
    </row>
    <row r="2017" spans="2:5">
      <c r="B2017" t="s">
        <v>3343</v>
      </c>
      <c r="C2017">
        <v>530405</v>
      </c>
      <c r="D2017" t="s">
        <v>353</v>
      </c>
      <c r="E2017" t="s">
        <v>336</v>
      </c>
    </row>
    <row r="2018" spans="2:5">
      <c r="B2018" t="s">
        <v>3344</v>
      </c>
      <c r="C2018">
        <v>533103</v>
      </c>
      <c r="D2018" t="s">
        <v>3345</v>
      </c>
      <c r="E2018" t="s">
        <v>368</v>
      </c>
    </row>
    <row r="2019" spans="2:5">
      <c r="B2019" t="s">
        <v>3346</v>
      </c>
      <c r="C2019">
        <v>511034</v>
      </c>
      <c r="D2019" t="s">
        <v>3347</v>
      </c>
      <c r="E2019" t="s">
        <v>416</v>
      </c>
    </row>
    <row r="2020" spans="2:5">
      <c r="B2020" t="s">
        <v>3348</v>
      </c>
      <c r="C2020">
        <v>507981</v>
      </c>
      <c r="D2020" t="s">
        <v>353</v>
      </c>
      <c r="E2020" t="s">
        <v>554</v>
      </c>
    </row>
    <row r="2021" spans="2:5">
      <c r="B2021" t="s">
        <v>3349</v>
      </c>
      <c r="C2021">
        <v>539947</v>
      </c>
      <c r="D2021" t="s">
        <v>353</v>
      </c>
      <c r="E2021" t="s">
        <v>373</v>
      </c>
    </row>
    <row r="2022" spans="2:5">
      <c r="B2022" t="s">
        <v>3350</v>
      </c>
      <c r="C2022">
        <v>532624</v>
      </c>
      <c r="D2022" t="s">
        <v>3351</v>
      </c>
      <c r="E2022" t="s">
        <v>1592</v>
      </c>
    </row>
    <row r="2023" spans="2:5">
      <c r="B2023" t="s">
        <v>3352</v>
      </c>
      <c r="C2023">
        <v>500227</v>
      </c>
      <c r="D2023" t="s">
        <v>3353</v>
      </c>
      <c r="E2023" t="s">
        <v>401</v>
      </c>
    </row>
    <row r="2024" spans="2:5">
      <c r="B2024" t="s">
        <v>3354</v>
      </c>
      <c r="C2024">
        <v>536773</v>
      </c>
      <c r="D2024" t="s">
        <v>3355</v>
      </c>
      <c r="E2024" t="s">
        <v>336</v>
      </c>
    </row>
    <row r="2025" spans="2:5">
      <c r="B2025" t="s">
        <v>3356</v>
      </c>
      <c r="C2025">
        <v>500378</v>
      </c>
      <c r="D2025" t="s">
        <v>3357</v>
      </c>
      <c r="E2025" t="s">
        <v>751</v>
      </c>
    </row>
    <row r="2026" spans="2:5">
      <c r="B2026" t="s">
        <v>3358</v>
      </c>
      <c r="C2026">
        <v>539597</v>
      </c>
      <c r="D2026" t="s">
        <v>3359</v>
      </c>
      <c r="E2026" t="s">
        <v>676</v>
      </c>
    </row>
    <row r="2027" spans="2:5">
      <c r="B2027" t="s">
        <v>3360</v>
      </c>
      <c r="C2027">
        <v>532508</v>
      </c>
      <c r="D2027" t="s">
        <v>3361</v>
      </c>
      <c r="E2027" t="s">
        <v>385</v>
      </c>
    </row>
    <row r="2028" spans="2:5">
      <c r="B2028" t="s">
        <v>3362</v>
      </c>
      <c r="C2028">
        <v>532286</v>
      </c>
      <c r="D2028" t="s">
        <v>3363</v>
      </c>
      <c r="E2028" t="s">
        <v>385</v>
      </c>
    </row>
    <row r="2029" spans="2:5">
      <c r="B2029" t="s">
        <v>3364</v>
      </c>
      <c r="C2029">
        <v>531543</v>
      </c>
      <c r="D2029" t="s">
        <v>3365</v>
      </c>
      <c r="E2029" t="s">
        <v>368</v>
      </c>
    </row>
    <row r="2030" spans="2:5">
      <c r="B2030" t="s">
        <v>3366</v>
      </c>
      <c r="C2030">
        <v>540311</v>
      </c>
      <c r="D2030" t="s">
        <v>3367</v>
      </c>
      <c r="E2030" t="s">
        <v>476</v>
      </c>
    </row>
    <row r="2031" spans="2:5">
      <c r="B2031" t="s">
        <v>3368</v>
      </c>
      <c r="C2031">
        <v>539225</v>
      </c>
      <c r="D2031" t="s">
        <v>353</v>
      </c>
      <c r="E2031" t="s">
        <v>378</v>
      </c>
    </row>
    <row r="2032" spans="2:5">
      <c r="B2032" t="s">
        <v>3369</v>
      </c>
      <c r="C2032">
        <v>536493</v>
      </c>
      <c r="D2032" t="s">
        <v>353</v>
      </c>
      <c r="E2032" t="s">
        <v>551</v>
      </c>
    </row>
    <row r="2033" spans="2:5">
      <c r="B2033" t="s">
        <v>3370</v>
      </c>
      <c r="C2033">
        <v>532644</v>
      </c>
      <c r="D2033" t="s">
        <v>3371</v>
      </c>
      <c r="E2033" t="s">
        <v>366</v>
      </c>
    </row>
    <row r="2034" spans="2:5">
      <c r="B2034" t="s">
        <v>3372</v>
      </c>
      <c r="C2034">
        <v>500380</v>
      </c>
      <c r="D2034" t="s">
        <v>3373</v>
      </c>
      <c r="E2034" t="s">
        <v>366</v>
      </c>
    </row>
    <row r="2035" spans="2:5">
      <c r="B2035" t="s">
        <v>3374</v>
      </c>
      <c r="C2035">
        <v>532162</v>
      </c>
      <c r="D2035" t="s">
        <v>3375</v>
      </c>
      <c r="E2035" t="s">
        <v>347</v>
      </c>
    </row>
    <row r="2036" spans="2:5">
      <c r="B2036" t="s">
        <v>3376</v>
      </c>
      <c r="C2036">
        <v>530007</v>
      </c>
      <c r="D2036" t="s">
        <v>3377</v>
      </c>
      <c r="E2036" t="s">
        <v>833</v>
      </c>
    </row>
    <row r="2037" spans="2:5">
      <c r="B2037" t="s">
        <v>3378</v>
      </c>
      <c r="C2037">
        <v>538765</v>
      </c>
      <c r="D2037" t="s">
        <v>353</v>
      </c>
      <c r="E2037" t="s">
        <v>3113</v>
      </c>
    </row>
    <row r="2038" spans="2:5">
      <c r="B2038" t="s">
        <v>3379</v>
      </c>
      <c r="C2038">
        <v>523405</v>
      </c>
      <c r="D2038" t="s">
        <v>3380</v>
      </c>
      <c r="E2038" t="s">
        <v>519</v>
      </c>
    </row>
    <row r="2039" spans="2:5">
      <c r="B2039" t="s">
        <v>3381</v>
      </c>
      <c r="C2039">
        <v>522263</v>
      </c>
      <c r="D2039" t="s">
        <v>3382</v>
      </c>
      <c r="E2039" t="s">
        <v>751</v>
      </c>
    </row>
    <row r="2040" spans="2:5">
      <c r="B2040" t="s">
        <v>3383</v>
      </c>
      <c r="C2040">
        <v>522263</v>
      </c>
      <c r="D2040" t="s">
        <v>3382</v>
      </c>
      <c r="E2040" t="s">
        <v>751</v>
      </c>
    </row>
    <row r="2041" spans="2:5">
      <c r="B2041" t="s">
        <v>3384</v>
      </c>
      <c r="C2041">
        <v>511092</v>
      </c>
      <c r="D2041" t="s">
        <v>353</v>
      </c>
      <c r="E2041" t="s">
        <v>356</v>
      </c>
    </row>
    <row r="2042" spans="2:5">
      <c r="B2042" t="s">
        <v>3385</v>
      </c>
      <c r="C2042">
        <v>523712</v>
      </c>
      <c r="D2042" t="s">
        <v>353</v>
      </c>
      <c r="E2042" t="s">
        <v>473</v>
      </c>
    </row>
    <row r="2043" spans="2:5">
      <c r="B2043" t="s">
        <v>3386</v>
      </c>
      <c r="C2043">
        <v>513691</v>
      </c>
      <c r="D2043" t="s">
        <v>3387</v>
      </c>
      <c r="E2043" t="s">
        <v>708</v>
      </c>
    </row>
    <row r="2044" spans="2:5">
      <c r="B2044" t="s">
        <v>3388</v>
      </c>
      <c r="C2044" t="s">
        <v>353</v>
      </c>
      <c r="D2044" t="s">
        <v>3389</v>
      </c>
      <c r="E2044" t="s">
        <v>444</v>
      </c>
    </row>
    <row r="2045" spans="2:5">
      <c r="B2045" t="s">
        <v>3390</v>
      </c>
      <c r="C2045">
        <v>523398</v>
      </c>
      <c r="D2045" t="s">
        <v>3391</v>
      </c>
      <c r="E2045" t="s">
        <v>722</v>
      </c>
    </row>
    <row r="2046" spans="2:5">
      <c r="B2046" t="s">
        <v>3392</v>
      </c>
      <c r="C2046">
        <v>523398</v>
      </c>
      <c r="D2046" t="s">
        <v>3391</v>
      </c>
      <c r="E2046" t="s">
        <v>722</v>
      </c>
    </row>
    <row r="2047" spans="2:5">
      <c r="B2047" t="s">
        <v>3393</v>
      </c>
      <c r="C2047">
        <v>531861</v>
      </c>
      <c r="D2047" t="s">
        <v>353</v>
      </c>
      <c r="E2047" t="s">
        <v>336</v>
      </c>
    </row>
    <row r="2048" spans="2:5">
      <c r="B2048" t="s">
        <v>3394</v>
      </c>
      <c r="C2048">
        <v>534659</v>
      </c>
      <c r="D2048" t="s">
        <v>353</v>
      </c>
      <c r="E2048" t="s">
        <v>339</v>
      </c>
    </row>
    <row r="2049" spans="2:5">
      <c r="B2049" t="s">
        <v>3395</v>
      </c>
      <c r="C2049">
        <v>542446</v>
      </c>
      <c r="D2049" t="s">
        <v>3396</v>
      </c>
      <c r="E2049" t="s">
        <v>437</v>
      </c>
    </row>
    <row r="2050" spans="2:5">
      <c r="B2050" t="s">
        <v>3397</v>
      </c>
      <c r="C2050">
        <v>538092</v>
      </c>
      <c r="D2050" t="s">
        <v>353</v>
      </c>
      <c r="E2050" t="s">
        <v>760</v>
      </c>
    </row>
    <row r="2051" spans="2:5">
      <c r="B2051" t="s">
        <v>3398</v>
      </c>
      <c r="C2051">
        <v>505750</v>
      </c>
      <c r="D2051" t="s">
        <v>353</v>
      </c>
      <c r="E2051" t="s">
        <v>361</v>
      </c>
    </row>
    <row r="2052" spans="2:5">
      <c r="B2052" t="s">
        <v>3399</v>
      </c>
      <c r="C2052">
        <v>508929</v>
      </c>
      <c r="D2052" t="s">
        <v>353</v>
      </c>
      <c r="E2052" t="s">
        <v>439</v>
      </c>
    </row>
    <row r="2053" spans="2:5">
      <c r="B2053" t="s">
        <v>3400</v>
      </c>
      <c r="C2053">
        <v>530985</v>
      </c>
      <c r="D2053" t="s">
        <v>353</v>
      </c>
      <c r="E2053" t="s">
        <v>370</v>
      </c>
    </row>
    <row r="2054" spans="2:5">
      <c r="B2054" t="s">
        <v>3401</v>
      </c>
      <c r="C2054">
        <v>506016</v>
      </c>
      <c r="D2054" t="s">
        <v>353</v>
      </c>
      <c r="E2054" t="s">
        <v>751</v>
      </c>
    </row>
    <row r="2055" spans="2:5">
      <c r="B2055" t="s">
        <v>3402</v>
      </c>
      <c r="C2055">
        <v>504080</v>
      </c>
      <c r="D2055" t="s">
        <v>353</v>
      </c>
      <c r="E2055" t="s">
        <v>651</v>
      </c>
    </row>
    <row r="2056" spans="2:5">
      <c r="B2056" t="s">
        <v>3403</v>
      </c>
      <c r="C2056">
        <v>533148</v>
      </c>
      <c r="D2056" t="s">
        <v>3404</v>
      </c>
      <c r="E2056" t="s">
        <v>492</v>
      </c>
    </row>
    <row r="2057" spans="2:5">
      <c r="B2057" t="s">
        <v>3405</v>
      </c>
      <c r="C2057">
        <v>532642</v>
      </c>
      <c r="D2057" t="s">
        <v>3406</v>
      </c>
      <c r="E2057" t="s">
        <v>519</v>
      </c>
    </row>
    <row r="2058" spans="2:5">
      <c r="B2058" t="s">
        <v>3407</v>
      </c>
      <c r="C2058">
        <v>500228</v>
      </c>
      <c r="D2058" t="s">
        <v>3408</v>
      </c>
      <c r="E2058" t="s">
        <v>385</v>
      </c>
    </row>
    <row r="2059" spans="2:5">
      <c r="B2059" t="s">
        <v>3409</v>
      </c>
      <c r="C2059">
        <v>520057</v>
      </c>
      <c r="D2059" t="s">
        <v>3410</v>
      </c>
      <c r="E2059" t="s">
        <v>708</v>
      </c>
    </row>
    <row r="2060" spans="2:5">
      <c r="B2060" t="s">
        <v>3411</v>
      </c>
      <c r="C2060">
        <v>520057</v>
      </c>
      <c r="D2060" t="s">
        <v>3412</v>
      </c>
      <c r="E2060" t="s">
        <v>708</v>
      </c>
    </row>
    <row r="2061" spans="2:5">
      <c r="B2061" t="s">
        <v>3413</v>
      </c>
      <c r="C2061">
        <v>534600</v>
      </c>
      <c r="D2061" t="s">
        <v>353</v>
      </c>
      <c r="E2061" t="s">
        <v>676</v>
      </c>
    </row>
    <row r="2062" spans="2:5">
      <c r="B2062" t="s">
        <v>3414</v>
      </c>
      <c r="C2062">
        <v>533155</v>
      </c>
      <c r="D2062" t="s">
        <v>3415</v>
      </c>
      <c r="E2062" t="s">
        <v>842</v>
      </c>
    </row>
    <row r="2063" spans="2:5">
      <c r="B2063" t="s">
        <v>3416</v>
      </c>
      <c r="C2063">
        <v>533320</v>
      </c>
      <c r="D2063" t="s">
        <v>3417</v>
      </c>
      <c r="E2063" t="s">
        <v>497</v>
      </c>
    </row>
    <row r="2064" spans="2:5">
      <c r="B2064" t="s">
        <v>3418</v>
      </c>
      <c r="C2064">
        <v>530019</v>
      </c>
      <c r="D2064" t="s">
        <v>3419</v>
      </c>
      <c r="E2064" t="s">
        <v>391</v>
      </c>
    </row>
    <row r="2065" spans="2:5">
      <c r="B2065" t="s">
        <v>3420</v>
      </c>
      <c r="C2065" t="s">
        <v>353</v>
      </c>
      <c r="D2065" t="s">
        <v>3421</v>
      </c>
      <c r="E2065" t="s">
        <v>444</v>
      </c>
    </row>
    <row r="2066" spans="2:5">
      <c r="B2066" t="s">
        <v>3422</v>
      </c>
      <c r="C2066">
        <v>516078</v>
      </c>
      <c r="D2066" t="s">
        <v>353</v>
      </c>
      <c r="E2066" t="s">
        <v>548</v>
      </c>
    </row>
    <row r="2067" spans="2:5">
      <c r="B2067" t="s">
        <v>3423</v>
      </c>
      <c r="C2067">
        <v>511060</v>
      </c>
      <c r="D2067" t="s">
        <v>353</v>
      </c>
      <c r="E2067" t="s">
        <v>774</v>
      </c>
    </row>
    <row r="2068" spans="2:5">
      <c r="B2068" t="s">
        <v>3424</v>
      </c>
      <c r="C2068">
        <v>539216</v>
      </c>
      <c r="D2068" t="s">
        <v>353</v>
      </c>
      <c r="E2068" t="s">
        <v>368</v>
      </c>
    </row>
    <row r="2069" spans="2:5">
      <c r="B2069" t="s">
        <v>3425</v>
      </c>
      <c r="C2069">
        <v>507987</v>
      </c>
      <c r="D2069" t="s">
        <v>353</v>
      </c>
      <c r="E2069" t="s">
        <v>370</v>
      </c>
    </row>
    <row r="2070" spans="2:5">
      <c r="B2070" t="s">
        <v>3426</v>
      </c>
      <c r="C2070">
        <v>534623</v>
      </c>
      <c r="D2070" t="s">
        <v>353</v>
      </c>
      <c r="E2070" t="s">
        <v>3113</v>
      </c>
    </row>
    <row r="2071" spans="2:5">
      <c r="B2071" t="s">
        <v>3427</v>
      </c>
      <c r="C2071">
        <v>535648</v>
      </c>
      <c r="D2071" t="s">
        <v>3428</v>
      </c>
      <c r="E2071" t="s">
        <v>877</v>
      </c>
    </row>
    <row r="2072" spans="2:5">
      <c r="B2072" t="s">
        <v>3429</v>
      </c>
      <c r="C2072">
        <v>531035</v>
      </c>
      <c r="D2072" t="s">
        <v>353</v>
      </c>
      <c r="E2072" t="s">
        <v>1011</v>
      </c>
    </row>
    <row r="2073" spans="2:5">
      <c r="B2073" t="s">
        <v>3430</v>
      </c>
      <c r="C2073">
        <v>519248</v>
      </c>
      <c r="D2073" t="s">
        <v>3431</v>
      </c>
      <c r="E2073" t="s">
        <v>602</v>
      </c>
    </row>
    <row r="2074" spans="2:5">
      <c r="B2074" t="s">
        <v>3432</v>
      </c>
      <c r="C2074">
        <v>542544</v>
      </c>
      <c r="D2074" t="s">
        <v>3433</v>
      </c>
      <c r="E2074" t="s">
        <v>336</v>
      </c>
    </row>
    <row r="2075" spans="2:5">
      <c r="B2075" t="s">
        <v>3434</v>
      </c>
      <c r="C2075">
        <v>532926</v>
      </c>
      <c r="D2075" t="s">
        <v>3435</v>
      </c>
      <c r="E2075" t="s">
        <v>2172</v>
      </c>
    </row>
    <row r="2076" spans="2:5">
      <c r="B2076" t="s">
        <v>3436</v>
      </c>
      <c r="C2076">
        <v>504076</v>
      </c>
      <c r="D2076" t="s">
        <v>353</v>
      </c>
      <c r="E2076" t="s">
        <v>396</v>
      </c>
    </row>
    <row r="2077" spans="2:5">
      <c r="B2077" t="s">
        <v>3437</v>
      </c>
      <c r="C2077">
        <v>514448</v>
      </c>
      <c r="D2077" t="s">
        <v>353</v>
      </c>
      <c r="E2077" t="s">
        <v>513</v>
      </c>
    </row>
    <row r="2078" spans="2:5">
      <c r="B2078" t="s">
        <v>3438</v>
      </c>
      <c r="C2078">
        <v>513250</v>
      </c>
      <c r="D2078" t="s">
        <v>3439</v>
      </c>
      <c r="E2078" t="s">
        <v>396</v>
      </c>
    </row>
    <row r="2079" spans="2:5">
      <c r="B2079" t="s">
        <v>3440</v>
      </c>
      <c r="C2079">
        <v>539246</v>
      </c>
      <c r="D2079" t="s">
        <v>353</v>
      </c>
      <c r="E2079" t="s">
        <v>375</v>
      </c>
    </row>
    <row r="2080" spans="2:5">
      <c r="B2080" t="s">
        <v>3441</v>
      </c>
      <c r="C2080">
        <v>532673</v>
      </c>
      <c r="D2080" t="s">
        <v>3442</v>
      </c>
      <c r="E2080" t="s">
        <v>1052</v>
      </c>
    </row>
    <row r="2081" spans="2:5">
      <c r="B2081" t="s">
        <v>3443</v>
      </c>
      <c r="C2081">
        <v>539686</v>
      </c>
      <c r="D2081" t="s">
        <v>353</v>
      </c>
      <c r="E2081" t="s">
        <v>492</v>
      </c>
    </row>
    <row r="2082" spans="2:5">
      <c r="B2082" t="s">
        <v>3444</v>
      </c>
      <c r="C2082">
        <v>532889</v>
      </c>
      <c r="D2082" t="s">
        <v>3445</v>
      </c>
      <c r="E2082" t="s">
        <v>368</v>
      </c>
    </row>
    <row r="2083" spans="2:5">
      <c r="B2083" t="s">
        <v>3446</v>
      </c>
      <c r="C2083">
        <v>511728</v>
      </c>
      <c r="D2083" t="s">
        <v>353</v>
      </c>
      <c r="E2083" t="s">
        <v>370</v>
      </c>
    </row>
    <row r="2084" spans="2:5">
      <c r="B2084" t="s">
        <v>3447</v>
      </c>
      <c r="C2084">
        <v>514360</v>
      </c>
      <c r="D2084" t="s">
        <v>353</v>
      </c>
      <c r="E2084" t="s">
        <v>751</v>
      </c>
    </row>
    <row r="2085" spans="2:5">
      <c r="B2085" t="s">
        <v>3448</v>
      </c>
      <c r="C2085">
        <v>542323</v>
      </c>
      <c r="D2085" t="s">
        <v>3449</v>
      </c>
      <c r="E2085" t="s">
        <v>492</v>
      </c>
    </row>
    <row r="2086" spans="2:5">
      <c r="B2086" t="s">
        <v>3450</v>
      </c>
      <c r="C2086">
        <v>540756</v>
      </c>
      <c r="D2086" t="s">
        <v>353</v>
      </c>
      <c r="E2086" t="s">
        <v>3134</v>
      </c>
    </row>
    <row r="2087" spans="2:5">
      <c r="B2087" t="s">
        <v>3451</v>
      </c>
      <c r="C2087">
        <v>539393</v>
      </c>
      <c r="D2087" t="s">
        <v>353</v>
      </c>
      <c r="E2087" t="s">
        <v>1031</v>
      </c>
    </row>
    <row r="2088" spans="2:5">
      <c r="B2088" t="s">
        <v>3452</v>
      </c>
      <c r="C2088">
        <v>524322</v>
      </c>
      <c r="D2088" t="s">
        <v>353</v>
      </c>
      <c r="E2088" t="s">
        <v>391</v>
      </c>
    </row>
    <row r="2089" spans="2:5">
      <c r="B2089" t="s">
        <v>3453</v>
      </c>
      <c r="C2089">
        <v>524109</v>
      </c>
      <c r="D2089" t="s">
        <v>3454</v>
      </c>
      <c r="E2089" t="s">
        <v>361</v>
      </c>
    </row>
    <row r="2090" spans="2:5">
      <c r="B2090" t="s">
        <v>3455</v>
      </c>
      <c r="C2090">
        <v>524675</v>
      </c>
      <c r="D2090" t="s">
        <v>353</v>
      </c>
      <c r="E2090" t="s">
        <v>375</v>
      </c>
    </row>
    <row r="2091" spans="2:5">
      <c r="B2091" t="s">
        <v>3456</v>
      </c>
      <c r="C2091">
        <v>531778</v>
      </c>
      <c r="D2091" t="s">
        <v>353</v>
      </c>
      <c r="E2091" t="s">
        <v>333</v>
      </c>
    </row>
    <row r="2092" spans="2:5">
      <c r="B2092" t="s">
        <v>3457</v>
      </c>
      <c r="C2092">
        <v>504840</v>
      </c>
      <c r="D2092" t="s">
        <v>353</v>
      </c>
      <c r="E2092" t="s">
        <v>548</v>
      </c>
    </row>
    <row r="2093" spans="2:5">
      <c r="B2093" t="s">
        <v>3458</v>
      </c>
      <c r="C2093">
        <v>531780</v>
      </c>
      <c r="D2093" t="s">
        <v>353</v>
      </c>
      <c r="E2093" t="s">
        <v>375</v>
      </c>
    </row>
    <row r="2094" spans="2:5">
      <c r="B2094" t="s">
        <v>3459</v>
      </c>
      <c r="C2094">
        <v>500233</v>
      </c>
      <c r="D2094" t="s">
        <v>3460</v>
      </c>
      <c r="E2094" t="s">
        <v>630</v>
      </c>
    </row>
    <row r="2095" spans="2:5">
      <c r="B2095" t="s">
        <v>3461</v>
      </c>
      <c r="C2095">
        <v>500234</v>
      </c>
      <c r="D2095" t="s">
        <v>3462</v>
      </c>
      <c r="E2095" t="s">
        <v>366</v>
      </c>
    </row>
    <row r="2096" spans="2:5">
      <c r="B2096" t="s">
        <v>3463</v>
      </c>
      <c r="C2096">
        <v>521054</v>
      </c>
      <c r="D2096" t="s">
        <v>353</v>
      </c>
      <c r="E2096" t="s">
        <v>368</v>
      </c>
    </row>
    <row r="2097" spans="2:5">
      <c r="B2097" t="s">
        <v>3464</v>
      </c>
      <c r="C2097">
        <v>530201</v>
      </c>
      <c r="D2097" t="s">
        <v>353</v>
      </c>
      <c r="E2097" t="s">
        <v>368</v>
      </c>
    </row>
    <row r="2098" spans="2:5">
      <c r="B2098" t="s">
        <v>3465</v>
      </c>
      <c r="C2098">
        <v>539014</v>
      </c>
      <c r="D2098" t="s">
        <v>353</v>
      </c>
      <c r="E2098" t="s">
        <v>375</v>
      </c>
    </row>
    <row r="2099" spans="2:5">
      <c r="B2099" t="s">
        <v>3466</v>
      </c>
      <c r="C2099">
        <v>522287</v>
      </c>
      <c r="D2099" t="s">
        <v>3467</v>
      </c>
      <c r="E2099" t="s">
        <v>396</v>
      </c>
    </row>
    <row r="2100" spans="2:5">
      <c r="B2100" t="s">
        <v>3468</v>
      </c>
      <c r="C2100" t="s">
        <v>353</v>
      </c>
      <c r="D2100" t="s">
        <v>3469</v>
      </c>
      <c r="E2100" t="s">
        <v>444</v>
      </c>
    </row>
    <row r="2101" spans="2:5">
      <c r="B2101" t="s">
        <v>3470</v>
      </c>
      <c r="C2101">
        <v>513509</v>
      </c>
      <c r="D2101" t="s">
        <v>3471</v>
      </c>
      <c r="E2101" t="s">
        <v>708</v>
      </c>
    </row>
    <row r="2102" spans="2:5">
      <c r="B2102" t="s">
        <v>3472</v>
      </c>
      <c r="C2102">
        <v>533302</v>
      </c>
      <c r="D2102" t="s">
        <v>3473</v>
      </c>
      <c r="E2102" t="s">
        <v>373</v>
      </c>
    </row>
    <row r="2103" spans="2:5">
      <c r="B2103" t="s">
        <v>3474</v>
      </c>
      <c r="C2103">
        <v>500235</v>
      </c>
      <c r="D2103" t="s">
        <v>3475</v>
      </c>
      <c r="E2103" t="s">
        <v>385</v>
      </c>
    </row>
    <row r="2104" spans="2:5">
      <c r="B2104" t="s">
        <v>3476</v>
      </c>
      <c r="C2104">
        <v>532468</v>
      </c>
      <c r="D2104" t="s">
        <v>353</v>
      </c>
      <c r="E2104" t="s">
        <v>519</v>
      </c>
    </row>
    <row r="2105" spans="2:5">
      <c r="B2105" t="s">
        <v>3477</v>
      </c>
      <c r="C2105">
        <v>514322</v>
      </c>
      <c r="D2105" t="s">
        <v>353</v>
      </c>
      <c r="E2105" t="s">
        <v>368</v>
      </c>
    </row>
    <row r="2106" spans="2:5">
      <c r="B2106" t="s">
        <v>3478</v>
      </c>
      <c r="C2106">
        <v>511131</v>
      </c>
      <c r="D2106" t="s">
        <v>353</v>
      </c>
      <c r="E2106" t="s">
        <v>439</v>
      </c>
    </row>
    <row r="2107" spans="2:5">
      <c r="B2107" t="s">
        <v>3479</v>
      </c>
      <c r="C2107">
        <v>526668</v>
      </c>
      <c r="D2107" t="s">
        <v>3480</v>
      </c>
      <c r="E2107" t="s">
        <v>554</v>
      </c>
    </row>
    <row r="2108" spans="2:5">
      <c r="B2108" t="s">
        <v>3481</v>
      </c>
      <c r="C2108">
        <v>532741</v>
      </c>
      <c r="D2108" t="s">
        <v>3482</v>
      </c>
      <c r="E2108" t="s">
        <v>385</v>
      </c>
    </row>
    <row r="2109" spans="2:5">
      <c r="B2109" t="s">
        <v>3483</v>
      </c>
      <c r="C2109">
        <v>524604</v>
      </c>
      <c r="D2109" t="s">
        <v>353</v>
      </c>
      <c r="E2109" t="s">
        <v>391</v>
      </c>
    </row>
    <row r="2110" spans="2:5">
      <c r="B2110" t="s">
        <v>3484</v>
      </c>
      <c r="C2110">
        <v>780003</v>
      </c>
      <c r="D2110" t="s">
        <v>353</v>
      </c>
      <c r="E2110" t="s">
        <v>444</v>
      </c>
    </row>
    <row r="2111" spans="2:5">
      <c r="B2111" t="s">
        <v>3485</v>
      </c>
      <c r="C2111">
        <v>506184</v>
      </c>
      <c r="D2111" t="s">
        <v>3486</v>
      </c>
      <c r="E2111" t="s">
        <v>467</v>
      </c>
    </row>
    <row r="2112" spans="2:5">
      <c r="B2112" t="s">
        <v>3487</v>
      </c>
      <c r="C2112">
        <v>538896</v>
      </c>
      <c r="D2112" t="s">
        <v>353</v>
      </c>
      <c r="E2112" t="s">
        <v>401</v>
      </c>
    </row>
    <row r="2113" spans="2:5">
      <c r="B2113" t="s">
        <v>3488</v>
      </c>
      <c r="C2113">
        <v>541005</v>
      </c>
      <c r="D2113" t="s">
        <v>353</v>
      </c>
      <c r="E2113" t="s">
        <v>760</v>
      </c>
    </row>
    <row r="2114" spans="2:5">
      <c r="B2114" t="s">
        <v>3489</v>
      </c>
      <c r="C2114">
        <v>521242</v>
      </c>
      <c r="D2114" t="s">
        <v>353</v>
      </c>
      <c r="E2114" t="s">
        <v>368</v>
      </c>
    </row>
    <row r="2115" spans="2:5">
      <c r="B2115" t="s">
        <v>3490</v>
      </c>
      <c r="C2115">
        <v>500236</v>
      </c>
      <c r="D2115" t="s">
        <v>3491</v>
      </c>
      <c r="E2115" t="s">
        <v>719</v>
      </c>
    </row>
    <row r="2116" spans="2:5">
      <c r="B2116" t="s">
        <v>3492</v>
      </c>
      <c r="C2116">
        <v>513456</v>
      </c>
      <c r="D2116" t="s">
        <v>353</v>
      </c>
      <c r="E2116" t="s">
        <v>676</v>
      </c>
    </row>
    <row r="2117" spans="2:5">
      <c r="B2117" t="s">
        <v>3493</v>
      </c>
      <c r="C2117">
        <v>506525</v>
      </c>
      <c r="D2117" t="s">
        <v>3494</v>
      </c>
      <c r="E2117" t="s">
        <v>401</v>
      </c>
    </row>
    <row r="2118" spans="2:5">
      <c r="B2118" t="s">
        <v>3495</v>
      </c>
      <c r="C2118">
        <v>507779</v>
      </c>
      <c r="D2118" t="s">
        <v>353</v>
      </c>
      <c r="E2118" t="s">
        <v>548</v>
      </c>
    </row>
    <row r="2119" spans="2:5">
      <c r="B2119" t="s">
        <v>3496</v>
      </c>
      <c r="C2119">
        <v>500165</v>
      </c>
      <c r="D2119" t="s">
        <v>3497</v>
      </c>
      <c r="E2119" t="s">
        <v>630</v>
      </c>
    </row>
    <row r="2120" spans="2:5">
      <c r="B2120" t="s">
        <v>3498</v>
      </c>
      <c r="C2120">
        <v>540515</v>
      </c>
      <c r="D2120" t="s">
        <v>353</v>
      </c>
      <c r="E2120" t="s">
        <v>336</v>
      </c>
    </row>
    <row r="2121" spans="2:5">
      <c r="B2121" t="s">
        <v>3499</v>
      </c>
      <c r="C2121">
        <v>512399</v>
      </c>
      <c r="D2121" t="s">
        <v>353</v>
      </c>
      <c r="E2121" t="s">
        <v>336</v>
      </c>
    </row>
    <row r="2122" spans="2:5">
      <c r="B2122" t="s">
        <v>3500</v>
      </c>
      <c r="C2122">
        <v>512036</v>
      </c>
      <c r="D2122" t="s">
        <v>353</v>
      </c>
      <c r="E2122" t="s">
        <v>368</v>
      </c>
    </row>
    <row r="2123" spans="2:5">
      <c r="B2123" t="s">
        <v>3501</v>
      </c>
      <c r="C2123">
        <v>539679</v>
      </c>
      <c r="D2123" t="s">
        <v>353</v>
      </c>
      <c r="E2123" t="s">
        <v>370</v>
      </c>
    </row>
    <row r="2124" spans="2:5">
      <c r="B2124" t="s">
        <v>3502</v>
      </c>
      <c r="C2124" t="s">
        <v>353</v>
      </c>
      <c r="D2124" t="s">
        <v>3503</v>
      </c>
      <c r="E2124" t="s">
        <v>364</v>
      </c>
    </row>
    <row r="2125" spans="2:5">
      <c r="B2125" t="s">
        <v>3504</v>
      </c>
      <c r="C2125">
        <v>526115</v>
      </c>
      <c r="D2125" t="s">
        <v>353</v>
      </c>
      <c r="E2125" t="s">
        <v>467</v>
      </c>
    </row>
    <row r="2126" spans="2:5">
      <c r="B2126" t="s">
        <v>3505</v>
      </c>
      <c r="C2126">
        <v>541161</v>
      </c>
      <c r="D2126" t="s">
        <v>3506</v>
      </c>
      <c r="E2126" t="s">
        <v>439</v>
      </c>
    </row>
    <row r="2127" spans="2:5">
      <c r="B2127" t="s">
        <v>3507</v>
      </c>
      <c r="C2127">
        <v>533451</v>
      </c>
      <c r="D2127" t="s">
        <v>3508</v>
      </c>
      <c r="E2127" t="s">
        <v>492</v>
      </c>
    </row>
    <row r="2128" spans="2:5">
      <c r="B2128" t="s">
        <v>3509</v>
      </c>
      <c r="C2128">
        <v>538928</v>
      </c>
      <c r="D2128" t="s">
        <v>353</v>
      </c>
      <c r="E2128" t="s">
        <v>370</v>
      </c>
    </row>
    <row r="2129" spans="2:5">
      <c r="B2129" t="s">
        <v>3510</v>
      </c>
      <c r="C2129">
        <v>537784</v>
      </c>
      <c r="D2129" t="s">
        <v>353</v>
      </c>
      <c r="E2129" t="s">
        <v>774</v>
      </c>
    </row>
    <row r="2130" spans="2:5">
      <c r="B2130" t="s">
        <v>3511</v>
      </c>
      <c r="C2130">
        <v>590003</v>
      </c>
      <c r="D2130" t="s">
        <v>3512</v>
      </c>
      <c r="E2130" t="s">
        <v>671</v>
      </c>
    </row>
    <row r="2131" spans="2:5">
      <c r="B2131" t="s">
        <v>3513</v>
      </c>
      <c r="C2131">
        <v>531687</v>
      </c>
      <c r="D2131" t="s">
        <v>3514</v>
      </c>
      <c r="E2131" t="s">
        <v>551</v>
      </c>
    </row>
    <row r="2132" spans="2:5">
      <c r="B2132" t="s">
        <v>3515</v>
      </c>
      <c r="C2132">
        <v>539533</v>
      </c>
      <c r="D2132" t="s">
        <v>353</v>
      </c>
      <c r="E2132" t="s">
        <v>336</v>
      </c>
    </row>
    <row r="2133" spans="2:5">
      <c r="B2133" t="s">
        <v>3516</v>
      </c>
      <c r="C2133">
        <v>502933</v>
      </c>
      <c r="D2133" t="s">
        <v>353</v>
      </c>
      <c r="E2133" t="s">
        <v>368</v>
      </c>
    </row>
    <row r="2134" spans="2:5">
      <c r="B2134" t="s">
        <v>3517</v>
      </c>
      <c r="C2134">
        <v>532925</v>
      </c>
      <c r="D2134" t="s">
        <v>3518</v>
      </c>
      <c r="E2134" t="s">
        <v>751</v>
      </c>
    </row>
    <row r="2135" spans="2:5">
      <c r="B2135" t="s">
        <v>3519</v>
      </c>
      <c r="C2135">
        <v>532899</v>
      </c>
      <c r="D2135" t="s">
        <v>3520</v>
      </c>
      <c r="E2135" t="s">
        <v>551</v>
      </c>
    </row>
    <row r="2136" spans="2:5">
      <c r="B2136" t="s">
        <v>3521</v>
      </c>
      <c r="C2136">
        <v>524444</v>
      </c>
      <c r="D2136" t="s">
        <v>353</v>
      </c>
      <c r="E2136" t="s">
        <v>602</v>
      </c>
    </row>
    <row r="2137" spans="2:5">
      <c r="B2137" t="s">
        <v>3522</v>
      </c>
      <c r="C2137">
        <v>535136</v>
      </c>
      <c r="D2137" t="s">
        <v>353</v>
      </c>
      <c r="E2137" t="s">
        <v>368</v>
      </c>
    </row>
    <row r="2138" spans="2:5">
      <c r="B2138" t="s">
        <v>3523</v>
      </c>
      <c r="C2138">
        <v>590041</v>
      </c>
      <c r="D2138" t="s">
        <v>3524</v>
      </c>
      <c r="E2138" t="s">
        <v>499</v>
      </c>
    </row>
    <row r="2139" spans="2:5">
      <c r="B2139" t="s">
        <v>3525</v>
      </c>
      <c r="C2139">
        <v>530255</v>
      </c>
      <c r="D2139" t="s">
        <v>353</v>
      </c>
      <c r="E2139" t="s">
        <v>347</v>
      </c>
    </row>
    <row r="2140" spans="2:5">
      <c r="B2140" t="s">
        <v>3526</v>
      </c>
      <c r="C2140">
        <v>539276</v>
      </c>
      <c r="D2140" t="s">
        <v>3527</v>
      </c>
      <c r="E2140" t="s">
        <v>3134</v>
      </c>
    </row>
    <row r="2141" spans="2:5">
      <c r="B2141" t="s">
        <v>3528</v>
      </c>
      <c r="C2141">
        <v>504084</v>
      </c>
      <c r="D2141" t="s">
        <v>353</v>
      </c>
      <c r="E2141" t="s">
        <v>651</v>
      </c>
    </row>
    <row r="2142" spans="2:5">
      <c r="B2142" t="s">
        <v>3529</v>
      </c>
      <c r="C2142">
        <v>539562</v>
      </c>
      <c r="D2142" t="s">
        <v>353</v>
      </c>
      <c r="E2142" t="s">
        <v>336</v>
      </c>
    </row>
    <row r="2143" spans="2:5">
      <c r="B2143" t="s">
        <v>3530</v>
      </c>
      <c r="C2143">
        <v>530357</v>
      </c>
      <c r="D2143" t="s">
        <v>353</v>
      </c>
      <c r="E2143" t="s">
        <v>336</v>
      </c>
    </row>
    <row r="2144" spans="2:5">
      <c r="B2144" t="s">
        <v>3531</v>
      </c>
      <c r="C2144">
        <v>530357</v>
      </c>
      <c r="D2144" t="s">
        <v>353</v>
      </c>
      <c r="E2144" t="s">
        <v>336</v>
      </c>
    </row>
    <row r="2145" spans="2:5">
      <c r="B2145" t="s">
        <v>3532</v>
      </c>
      <c r="C2145">
        <v>526067</v>
      </c>
      <c r="D2145" t="s">
        <v>353</v>
      </c>
      <c r="E2145" t="s">
        <v>548</v>
      </c>
    </row>
    <row r="2146" spans="2:5">
      <c r="B2146" t="s">
        <v>3533</v>
      </c>
      <c r="C2146">
        <v>531784</v>
      </c>
      <c r="D2146" t="s">
        <v>353</v>
      </c>
      <c r="E2146" t="s">
        <v>751</v>
      </c>
    </row>
    <row r="2147" spans="2:5">
      <c r="B2147" t="s">
        <v>3534</v>
      </c>
      <c r="C2147">
        <v>590066</v>
      </c>
      <c r="D2147" t="s">
        <v>3535</v>
      </c>
      <c r="E2147" t="s">
        <v>366</v>
      </c>
    </row>
    <row r="2148" spans="2:5">
      <c r="B2148" t="s">
        <v>3536</v>
      </c>
      <c r="C2148">
        <v>533192</v>
      </c>
      <c r="D2148" t="s">
        <v>3537</v>
      </c>
      <c r="E2148" t="s">
        <v>1052</v>
      </c>
    </row>
    <row r="2149" spans="2:5">
      <c r="B2149" t="s">
        <v>3538</v>
      </c>
      <c r="C2149">
        <v>540385</v>
      </c>
      <c r="D2149" t="s">
        <v>353</v>
      </c>
      <c r="E2149" t="s">
        <v>336</v>
      </c>
    </row>
    <row r="2150" spans="2:5">
      <c r="B2150" t="s">
        <v>3539</v>
      </c>
      <c r="C2150">
        <v>532054</v>
      </c>
      <c r="D2150" t="s">
        <v>3540</v>
      </c>
      <c r="E2150" t="s">
        <v>467</v>
      </c>
    </row>
    <row r="2151" spans="2:5">
      <c r="B2151" t="s">
        <v>3541</v>
      </c>
      <c r="C2151">
        <v>532714</v>
      </c>
      <c r="D2151" t="s">
        <v>3542</v>
      </c>
      <c r="E2151" t="s">
        <v>396</v>
      </c>
    </row>
    <row r="2152" spans="2:5">
      <c r="B2152" t="s">
        <v>3543</v>
      </c>
      <c r="C2152">
        <v>508993</v>
      </c>
      <c r="D2152" t="s">
        <v>353</v>
      </c>
      <c r="E2152" t="s">
        <v>439</v>
      </c>
    </row>
    <row r="2153" spans="2:5">
      <c r="B2153" t="s">
        <v>3544</v>
      </c>
      <c r="C2153">
        <v>518011</v>
      </c>
      <c r="D2153" t="s">
        <v>353</v>
      </c>
      <c r="E2153" t="s">
        <v>366</v>
      </c>
    </row>
    <row r="2154" spans="2:5">
      <c r="B2154" t="s">
        <v>3545</v>
      </c>
      <c r="C2154" t="s">
        <v>353</v>
      </c>
      <c r="D2154" t="s">
        <v>3546</v>
      </c>
      <c r="E2154" t="s">
        <v>364</v>
      </c>
    </row>
    <row r="2155" spans="2:5">
      <c r="B2155" t="s">
        <v>3547</v>
      </c>
      <c r="C2155">
        <v>517569</v>
      </c>
      <c r="D2155" t="s">
        <v>3548</v>
      </c>
      <c r="E2155" t="s">
        <v>651</v>
      </c>
    </row>
    <row r="2156" spans="2:5">
      <c r="B2156" t="s">
        <v>3549</v>
      </c>
      <c r="C2156">
        <v>519602</v>
      </c>
      <c r="D2156" t="s">
        <v>3550</v>
      </c>
      <c r="E2156" t="s">
        <v>446</v>
      </c>
    </row>
    <row r="2157" spans="2:5">
      <c r="B2157" t="s">
        <v>3551</v>
      </c>
      <c r="C2157">
        <v>506528</v>
      </c>
      <c r="D2157" t="s">
        <v>353</v>
      </c>
      <c r="E2157" t="s">
        <v>513</v>
      </c>
    </row>
    <row r="2158" spans="2:5">
      <c r="B2158" t="s">
        <v>3552</v>
      </c>
      <c r="C2158">
        <v>531163</v>
      </c>
      <c r="D2158" t="s">
        <v>3553</v>
      </c>
      <c r="E2158" t="s">
        <v>513</v>
      </c>
    </row>
    <row r="2159" spans="2:5">
      <c r="B2159" t="s">
        <v>3554</v>
      </c>
      <c r="C2159">
        <v>506530</v>
      </c>
      <c r="D2159" t="s">
        <v>353</v>
      </c>
      <c r="E2159" t="s">
        <v>548</v>
      </c>
    </row>
    <row r="2160" spans="2:5">
      <c r="B2160" t="s">
        <v>3555</v>
      </c>
      <c r="C2160">
        <v>505890</v>
      </c>
      <c r="D2160" t="s">
        <v>353</v>
      </c>
      <c r="E2160" t="s">
        <v>361</v>
      </c>
    </row>
    <row r="2161" spans="2:5">
      <c r="B2161" t="s">
        <v>3556</v>
      </c>
      <c r="C2161">
        <v>505890</v>
      </c>
      <c r="D2161" t="s">
        <v>353</v>
      </c>
      <c r="E2161" t="s">
        <v>361</v>
      </c>
    </row>
    <row r="2162" spans="2:5">
      <c r="B2162" t="s">
        <v>3557</v>
      </c>
      <c r="C2162">
        <v>540953</v>
      </c>
      <c r="D2162" t="s">
        <v>353</v>
      </c>
      <c r="E2162" t="s">
        <v>467</v>
      </c>
    </row>
    <row r="2163" spans="2:5">
      <c r="B2163" t="s">
        <v>3558</v>
      </c>
      <c r="C2163">
        <v>530163</v>
      </c>
      <c r="D2163" t="s">
        <v>353</v>
      </c>
      <c r="E2163" t="s">
        <v>391</v>
      </c>
    </row>
    <row r="2164" spans="2:5">
      <c r="B2164" t="s">
        <v>3559</v>
      </c>
      <c r="C2164">
        <v>532686</v>
      </c>
      <c r="D2164" t="s">
        <v>3560</v>
      </c>
      <c r="E2164" t="s">
        <v>476</v>
      </c>
    </row>
    <row r="2165" spans="2:5">
      <c r="B2165" t="s">
        <v>3561</v>
      </c>
      <c r="C2165">
        <v>532686</v>
      </c>
      <c r="D2165" t="s">
        <v>3560</v>
      </c>
      <c r="E2165" t="s">
        <v>476</v>
      </c>
    </row>
    <row r="2166" spans="2:5">
      <c r="B2166" t="s">
        <v>3562</v>
      </c>
      <c r="C2166">
        <v>507180</v>
      </c>
      <c r="D2166" t="s">
        <v>3563</v>
      </c>
      <c r="E2166" t="s">
        <v>1052</v>
      </c>
    </row>
    <row r="2167" spans="2:5">
      <c r="B2167" t="s">
        <v>3564</v>
      </c>
      <c r="C2167">
        <v>524174</v>
      </c>
      <c r="D2167" t="s">
        <v>353</v>
      </c>
      <c r="E2167" t="s">
        <v>401</v>
      </c>
    </row>
    <row r="2168" spans="2:5">
      <c r="B2168" t="s">
        <v>3565</v>
      </c>
      <c r="C2168">
        <v>533289</v>
      </c>
      <c r="D2168" t="s">
        <v>3566</v>
      </c>
      <c r="E2168" t="s">
        <v>674</v>
      </c>
    </row>
    <row r="2169" spans="2:5">
      <c r="B2169" t="s">
        <v>3567</v>
      </c>
      <c r="C2169">
        <v>502937</v>
      </c>
      <c r="D2169" t="s">
        <v>3568</v>
      </c>
      <c r="E2169" t="s">
        <v>342</v>
      </c>
    </row>
    <row r="2170" spans="2:5">
      <c r="B2170" t="s">
        <v>3569</v>
      </c>
      <c r="C2170">
        <v>532732</v>
      </c>
      <c r="D2170" t="s">
        <v>3570</v>
      </c>
      <c r="E2170" t="s">
        <v>467</v>
      </c>
    </row>
    <row r="2171" spans="2:5">
      <c r="B2171" t="s">
        <v>3571</v>
      </c>
      <c r="C2171">
        <v>507948</v>
      </c>
      <c r="D2171" t="s">
        <v>353</v>
      </c>
      <c r="E2171" t="s">
        <v>370</v>
      </c>
    </row>
    <row r="2172" spans="2:5">
      <c r="B2172" t="s">
        <v>3572</v>
      </c>
      <c r="C2172">
        <v>512597</v>
      </c>
      <c r="D2172" t="s">
        <v>3573</v>
      </c>
      <c r="E2172" t="s">
        <v>370</v>
      </c>
    </row>
    <row r="2173" spans="2:5">
      <c r="B2173" t="s">
        <v>3574</v>
      </c>
      <c r="C2173" t="s">
        <v>353</v>
      </c>
      <c r="D2173" t="s">
        <v>3575</v>
      </c>
      <c r="E2173" t="s">
        <v>370</v>
      </c>
    </row>
    <row r="2174" spans="2:5">
      <c r="B2174" t="s">
        <v>3576</v>
      </c>
      <c r="C2174">
        <v>500239</v>
      </c>
      <c r="D2174" t="s">
        <v>353</v>
      </c>
      <c r="E2174" t="s">
        <v>368</v>
      </c>
    </row>
    <row r="2175" spans="2:5">
      <c r="B2175" t="s">
        <v>3577</v>
      </c>
      <c r="C2175">
        <v>531609</v>
      </c>
      <c r="D2175" t="s">
        <v>353</v>
      </c>
      <c r="E2175" t="s">
        <v>548</v>
      </c>
    </row>
    <row r="2176" spans="2:5">
      <c r="B2176" t="s">
        <v>3578</v>
      </c>
      <c r="C2176">
        <v>540775</v>
      </c>
      <c r="D2176" t="s">
        <v>3579</v>
      </c>
      <c r="E2176" t="s">
        <v>779</v>
      </c>
    </row>
    <row r="2177" spans="2:5">
      <c r="B2177" t="s">
        <v>3580</v>
      </c>
      <c r="C2177">
        <v>540775</v>
      </c>
      <c r="D2177" t="s">
        <v>3579</v>
      </c>
      <c r="E2177" t="s">
        <v>779</v>
      </c>
    </row>
    <row r="2178" spans="2:5">
      <c r="B2178" t="s">
        <v>3581</v>
      </c>
      <c r="C2178">
        <v>590068</v>
      </c>
      <c r="D2178" t="s">
        <v>3582</v>
      </c>
      <c r="E2178" t="s">
        <v>375</v>
      </c>
    </row>
    <row r="2179" spans="2:5">
      <c r="B2179" t="s">
        <v>3583</v>
      </c>
      <c r="C2179">
        <v>507794</v>
      </c>
      <c r="D2179" t="s">
        <v>353</v>
      </c>
      <c r="E2179" t="s">
        <v>861</v>
      </c>
    </row>
    <row r="2180" spans="2:5">
      <c r="B2180" t="s">
        <v>3584</v>
      </c>
      <c r="C2180">
        <v>504269</v>
      </c>
      <c r="D2180" t="s">
        <v>3585</v>
      </c>
      <c r="E2180" t="s">
        <v>1118</v>
      </c>
    </row>
    <row r="2181" spans="2:5">
      <c r="B2181" t="s">
        <v>3586</v>
      </c>
      <c r="C2181">
        <v>590068</v>
      </c>
      <c r="D2181" t="s">
        <v>3582</v>
      </c>
      <c r="E2181" t="s">
        <v>375</v>
      </c>
    </row>
    <row r="2182" spans="2:5">
      <c r="B2182" t="s">
        <v>3587</v>
      </c>
      <c r="C2182">
        <v>519064</v>
      </c>
      <c r="D2182" t="s">
        <v>353</v>
      </c>
      <c r="E2182" t="s">
        <v>551</v>
      </c>
    </row>
    <row r="2183" spans="2:5">
      <c r="B2183" t="s">
        <v>3588</v>
      </c>
      <c r="C2183">
        <v>531892</v>
      </c>
      <c r="D2183" t="s">
        <v>3589</v>
      </c>
      <c r="E2183" t="s">
        <v>336</v>
      </c>
    </row>
    <row r="2184" spans="2:5">
      <c r="B2184" t="s">
        <v>3590</v>
      </c>
      <c r="C2184">
        <v>506178</v>
      </c>
      <c r="D2184" t="s">
        <v>353</v>
      </c>
      <c r="E2184" t="s">
        <v>375</v>
      </c>
    </row>
    <row r="2185" spans="2:5">
      <c r="B2185" t="s">
        <v>3591</v>
      </c>
      <c r="C2185">
        <v>521127</v>
      </c>
      <c r="D2185" t="s">
        <v>353</v>
      </c>
      <c r="E2185" t="s">
        <v>368</v>
      </c>
    </row>
    <row r="2186" spans="2:5">
      <c r="B2186" t="s">
        <v>3592</v>
      </c>
      <c r="C2186">
        <v>539788</v>
      </c>
      <c r="D2186" t="s">
        <v>353</v>
      </c>
      <c r="E2186" t="s">
        <v>387</v>
      </c>
    </row>
    <row r="2187" spans="2:5">
      <c r="B2187" t="s">
        <v>3593</v>
      </c>
      <c r="C2187">
        <v>507435</v>
      </c>
      <c r="D2187" t="s">
        <v>353</v>
      </c>
      <c r="E2187" t="s">
        <v>985</v>
      </c>
    </row>
    <row r="2188" spans="2:5">
      <c r="B2188" t="s">
        <v>3594</v>
      </c>
      <c r="C2188">
        <v>507435</v>
      </c>
      <c r="D2188" t="s">
        <v>353</v>
      </c>
      <c r="E2188" t="s">
        <v>985</v>
      </c>
    </row>
    <row r="2189" spans="2:5">
      <c r="B2189" t="s">
        <v>3595</v>
      </c>
      <c r="C2189">
        <v>535730</v>
      </c>
      <c r="D2189" t="s">
        <v>353</v>
      </c>
      <c r="E2189" t="s">
        <v>368</v>
      </c>
    </row>
    <row r="2190" spans="2:5">
      <c r="B2190" t="s">
        <v>3596</v>
      </c>
      <c r="C2190">
        <v>531692</v>
      </c>
      <c r="D2190" t="s">
        <v>353</v>
      </c>
      <c r="E2190" t="s">
        <v>554</v>
      </c>
    </row>
    <row r="2191" spans="2:5">
      <c r="B2191" t="s">
        <v>3597</v>
      </c>
      <c r="C2191">
        <v>513693</v>
      </c>
      <c r="D2191" t="s">
        <v>353</v>
      </c>
      <c r="E2191" t="s">
        <v>385</v>
      </c>
    </row>
    <row r="2192" spans="2:5">
      <c r="B2192" t="s">
        <v>3598</v>
      </c>
      <c r="C2192">
        <v>540812</v>
      </c>
      <c r="D2192" t="s">
        <v>353</v>
      </c>
      <c r="E2192" t="s">
        <v>823</v>
      </c>
    </row>
    <row r="2193" spans="2:5">
      <c r="B2193" t="s">
        <v>3599</v>
      </c>
      <c r="C2193">
        <v>507946</v>
      </c>
      <c r="D2193" t="s">
        <v>353</v>
      </c>
      <c r="E2193" t="s">
        <v>375</v>
      </c>
    </row>
    <row r="2194" spans="2:5">
      <c r="B2194" t="s">
        <v>3600</v>
      </c>
      <c r="C2194">
        <v>507946</v>
      </c>
      <c r="D2194" t="s">
        <v>353</v>
      </c>
      <c r="E2194" t="s">
        <v>375</v>
      </c>
    </row>
    <row r="2195" spans="2:5">
      <c r="B2195" t="s">
        <v>3601</v>
      </c>
      <c r="C2195">
        <v>535566</v>
      </c>
      <c r="D2195" t="s">
        <v>353</v>
      </c>
      <c r="E2195" t="s">
        <v>370</v>
      </c>
    </row>
    <row r="2196" spans="2:5">
      <c r="B2196" t="s">
        <v>3602</v>
      </c>
      <c r="C2196">
        <v>524699</v>
      </c>
      <c r="D2196" t="s">
        <v>353</v>
      </c>
      <c r="E2196" t="s">
        <v>401</v>
      </c>
    </row>
    <row r="2197" spans="2:5">
      <c r="B2197" t="s">
        <v>3603</v>
      </c>
      <c r="C2197">
        <v>522101</v>
      </c>
      <c r="D2197" t="s">
        <v>353</v>
      </c>
      <c r="E2197" t="s">
        <v>361</v>
      </c>
    </row>
    <row r="2198" spans="2:5">
      <c r="B2198" t="s">
        <v>3604</v>
      </c>
      <c r="C2198">
        <v>523218</v>
      </c>
      <c r="D2198" t="s">
        <v>3605</v>
      </c>
      <c r="E2198" t="s">
        <v>895</v>
      </c>
    </row>
    <row r="2199" spans="2:5">
      <c r="B2199" t="s">
        <v>3606</v>
      </c>
      <c r="C2199">
        <v>524500</v>
      </c>
      <c r="D2199" t="s">
        <v>3607</v>
      </c>
      <c r="E2199" t="s">
        <v>391</v>
      </c>
    </row>
    <row r="2200" spans="2:5">
      <c r="B2200" t="s">
        <v>3608</v>
      </c>
      <c r="C2200">
        <v>524500</v>
      </c>
      <c r="D2200" t="s">
        <v>3607</v>
      </c>
      <c r="E2200" t="s">
        <v>391</v>
      </c>
    </row>
    <row r="2201" spans="2:5">
      <c r="B2201" t="s">
        <v>3609</v>
      </c>
      <c r="C2201">
        <v>532067</v>
      </c>
      <c r="D2201" t="s">
        <v>353</v>
      </c>
      <c r="E2201" t="s">
        <v>497</v>
      </c>
    </row>
    <row r="2202" spans="2:5">
      <c r="B2202" t="s">
        <v>3610</v>
      </c>
      <c r="C2202">
        <v>532067</v>
      </c>
      <c r="D2202" t="s">
        <v>353</v>
      </c>
      <c r="E2202" t="s">
        <v>497</v>
      </c>
    </row>
    <row r="2203" spans="2:5">
      <c r="B2203" t="s">
        <v>3611</v>
      </c>
      <c r="C2203">
        <v>530313</v>
      </c>
      <c r="D2203" t="s">
        <v>3612</v>
      </c>
      <c r="E2203" t="s">
        <v>391</v>
      </c>
    </row>
    <row r="2204" spans="2:5">
      <c r="B2204" t="s">
        <v>3613</v>
      </c>
      <c r="C2204">
        <v>500240</v>
      </c>
      <c r="D2204" t="s">
        <v>353</v>
      </c>
      <c r="E2204" t="s">
        <v>1011</v>
      </c>
    </row>
    <row r="2205" spans="2:5">
      <c r="B2205" t="s">
        <v>3614</v>
      </c>
      <c r="C2205">
        <v>531274</v>
      </c>
      <c r="D2205" t="s">
        <v>353</v>
      </c>
      <c r="E2205" t="s">
        <v>370</v>
      </c>
    </row>
    <row r="2206" spans="2:5">
      <c r="B2206" t="s">
        <v>3615</v>
      </c>
      <c r="C2206">
        <v>524019</v>
      </c>
      <c r="D2206" t="s">
        <v>3616</v>
      </c>
      <c r="E2206" t="s">
        <v>473</v>
      </c>
    </row>
    <row r="2207" spans="2:5">
      <c r="B2207" t="s">
        <v>3617</v>
      </c>
      <c r="C2207">
        <v>524019</v>
      </c>
      <c r="D2207" t="s">
        <v>3616</v>
      </c>
      <c r="E2207" t="s">
        <v>473</v>
      </c>
    </row>
    <row r="2208" spans="2:5">
      <c r="B2208" t="s">
        <v>3618</v>
      </c>
      <c r="C2208">
        <v>530215</v>
      </c>
      <c r="D2208" t="s">
        <v>353</v>
      </c>
      <c r="E2208" t="s">
        <v>439</v>
      </c>
    </row>
    <row r="2209" spans="2:5">
      <c r="B2209" t="s">
        <v>3619</v>
      </c>
      <c r="C2209">
        <v>512329</v>
      </c>
      <c r="D2209" t="s">
        <v>353</v>
      </c>
      <c r="E2209" t="s">
        <v>774</v>
      </c>
    </row>
    <row r="2210" spans="2:5">
      <c r="B2210" t="s">
        <v>3620</v>
      </c>
      <c r="C2210">
        <v>540680</v>
      </c>
      <c r="D2210" t="s">
        <v>3621</v>
      </c>
      <c r="E2210" t="s">
        <v>385</v>
      </c>
    </row>
    <row r="2211" spans="2:5">
      <c r="B2211" t="s">
        <v>3622</v>
      </c>
      <c r="C2211">
        <v>531413</v>
      </c>
      <c r="D2211" t="s">
        <v>353</v>
      </c>
      <c r="E2211" t="s">
        <v>2346</v>
      </c>
    </row>
    <row r="2212" spans="2:5">
      <c r="B2212" t="s">
        <v>3623</v>
      </c>
      <c r="C2212">
        <v>537750</v>
      </c>
      <c r="D2212" t="s">
        <v>353</v>
      </c>
      <c r="E2212" t="s">
        <v>373</v>
      </c>
    </row>
    <row r="2213" spans="2:5">
      <c r="B2213" t="s">
        <v>3624</v>
      </c>
      <c r="C2213">
        <v>532967</v>
      </c>
      <c r="D2213" t="s">
        <v>3625</v>
      </c>
      <c r="E2213" t="s">
        <v>513</v>
      </c>
    </row>
    <row r="2214" spans="2:5">
      <c r="B2214" t="s">
        <v>3626</v>
      </c>
      <c r="C2214">
        <v>500241</v>
      </c>
      <c r="D2214" t="s">
        <v>3627</v>
      </c>
      <c r="E2214" t="s">
        <v>361</v>
      </c>
    </row>
    <row r="2215" spans="2:5">
      <c r="B2215" t="s">
        <v>3628</v>
      </c>
      <c r="C2215">
        <v>533193</v>
      </c>
      <c r="D2215" t="s">
        <v>3629</v>
      </c>
      <c r="E2215" t="s">
        <v>651</v>
      </c>
    </row>
    <row r="2216" spans="2:5">
      <c r="B2216" t="s">
        <v>3630</v>
      </c>
      <c r="C2216">
        <v>500245</v>
      </c>
      <c r="D2216" t="s">
        <v>353</v>
      </c>
      <c r="E2216" t="s">
        <v>385</v>
      </c>
    </row>
    <row r="2217" spans="2:5">
      <c r="B2217" t="s">
        <v>3631</v>
      </c>
      <c r="C2217">
        <v>500243</v>
      </c>
      <c r="D2217" t="s">
        <v>3632</v>
      </c>
      <c r="E2217" t="s">
        <v>361</v>
      </c>
    </row>
    <row r="2218" spans="2:5">
      <c r="B2218" t="s">
        <v>3633</v>
      </c>
      <c r="C2218">
        <v>533293</v>
      </c>
      <c r="D2218" t="s">
        <v>3634</v>
      </c>
      <c r="E2218" t="s">
        <v>708</v>
      </c>
    </row>
    <row r="2219" spans="2:5">
      <c r="B2219" t="s">
        <v>3635</v>
      </c>
      <c r="C2219">
        <v>505283</v>
      </c>
      <c r="D2219" t="s">
        <v>353</v>
      </c>
      <c r="E2219" t="s">
        <v>361</v>
      </c>
    </row>
    <row r="2220" spans="2:5">
      <c r="B2220" t="s">
        <v>3636</v>
      </c>
      <c r="C2220">
        <v>530145</v>
      </c>
      <c r="D2220" t="s">
        <v>353</v>
      </c>
      <c r="E2220" t="s">
        <v>473</v>
      </c>
    </row>
    <row r="2221" spans="2:5">
      <c r="B2221" t="s">
        <v>3637</v>
      </c>
      <c r="C2221">
        <v>521248</v>
      </c>
      <c r="D2221" t="s">
        <v>3638</v>
      </c>
      <c r="E2221" t="s">
        <v>467</v>
      </c>
    </row>
    <row r="2222" spans="2:5">
      <c r="B2222" t="s">
        <v>3639</v>
      </c>
      <c r="C2222">
        <v>532304</v>
      </c>
      <c r="D2222" t="s">
        <v>353</v>
      </c>
      <c r="E2222" t="s">
        <v>336</v>
      </c>
    </row>
    <row r="2223" spans="2:5">
      <c r="B2223" t="s">
        <v>3640</v>
      </c>
      <c r="C2223">
        <v>532304</v>
      </c>
      <c r="D2223" t="s">
        <v>353</v>
      </c>
      <c r="E2223" t="s">
        <v>336</v>
      </c>
    </row>
    <row r="2224" spans="2:5">
      <c r="B2224" t="s">
        <v>3641</v>
      </c>
      <c r="C2224">
        <v>530235</v>
      </c>
      <c r="D2224" t="s">
        <v>353</v>
      </c>
      <c r="E2224" t="s">
        <v>370</v>
      </c>
    </row>
    <row r="2225" spans="2:5">
      <c r="B2225" t="s">
        <v>3642</v>
      </c>
      <c r="C2225">
        <v>526409</v>
      </c>
      <c r="D2225" t="s">
        <v>353</v>
      </c>
      <c r="E2225" t="s">
        <v>473</v>
      </c>
    </row>
    <row r="2226" spans="2:5">
      <c r="B2226" t="s">
        <v>3643</v>
      </c>
      <c r="C2226">
        <v>526409</v>
      </c>
      <c r="D2226" t="s">
        <v>353</v>
      </c>
      <c r="E2226" t="s">
        <v>473</v>
      </c>
    </row>
    <row r="2227" spans="2:5">
      <c r="B2227" t="s">
        <v>3644</v>
      </c>
      <c r="C2227">
        <v>523652</v>
      </c>
      <c r="D2227" t="s">
        <v>353</v>
      </c>
      <c r="E2227" t="s">
        <v>473</v>
      </c>
    </row>
    <row r="2228" spans="2:5">
      <c r="B2228" t="s">
        <v>3645</v>
      </c>
      <c r="C2228">
        <v>521238</v>
      </c>
      <c r="D2228" t="s">
        <v>353</v>
      </c>
      <c r="E2228" t="s">
        <v>678</v>
      </c>
    </row>
    <row r="2229" spans="2:5">
      <c r="B2229" t="s">
        <v>3646</v>
      </c>
      <c r="C2229" t="s">
        <v>353</v>
      </c>
      <c r="D2229" t="s">
        <v>3647</v>
      </c>
      <c r="E2229" t="s">
        <v>364</v>
      </c>
    </row>
    <row r="2230" spans="2:5">
      <c r="B2230" t="s">
        <v>3648</v>
      </c>
      <c r="C2230">
        <v>530771</v>
      </c>
      <c r="D2230" t="s">
        <v>353</v>
      </c>
      <c r="E2230" t="s">
        <v>370</v>
      </c>
    </row>
    <row r="2231" spans="2:5">
      <c r="B2231" t="s">
        <v>3649</v>
      </c>
      <c r="C2231">
        <v>514221</v>
      </c>
      <c r="D2231" t="s">
        <v>353</v>
      </c>
      <c r="E2231" t="s">
        <v>368</v>
      </c>
    </row>
    <row r="2232" spans="2:5">
      <c r="B2232" t="s">
        <v>3650</v>
      </c>
      <c r="C2232">
        <v>517170</v>
      </c>
      <c r="D2232" t="s">
        <v>3651</v>
      </c>
      <c r="E2232" t="s">
        <v>651</v>
      </c>
    </row>
    <row r="2233" spans="2:5">
      <c r="B2233" t="s">
        <v>3652</v>
      </c>
      <c r="C2233">
        <v>524520</v>
      </c>
      <c r="D2233" t="s">
        <v>353</v>
      </c>
      <c r="E2233" t="s">
        <v>542</v>
      </c>
    </row>
    <row r="2234" spans="2:5">
      <c r="B2234" t="s">
        <v>3653</v>
      </c>
      <c r="C2234">
        <v>524520</v>
      </c>
      <c r="D2234" t="s">
        <v>353</v>
      </c>
      <c r="E2234" t="s">
        <v>542</v>
      </c>
    </row>
    <row r="2235" spans="2:5">
      <c r="B2235" t="s">
        <v>3654</v>
      </c>
      <c r="C2235">
        <v>531578</v>
      </c>
      <c r="D2235" t="s">
        <v>353</v>
      </c>
      <c r="E2235" t="s">
        <v>439</v>
      </c>
    </row>
    <row r="2236" spans="2:5">
      <c r="B2236" t="s">
        <v>3655</v>
      </c>
      <c r="C2236">
        <v>519415</v>
      </c>
      <c r="D2236" t="s">
        <v>353</v>
      </c>
      <c r="E2236" t="s">
        <v>413</v>
      </c>
    </row>
    <row r="2237" spans="2:5">
      <c r="B2237" t="s">
        <v>3656</v>
      </c>
      <c r="C2237">
        <v>540468</v>
      </c>
      <c r="D2237" t="s">
        <v>353</v>
      </c>
      <c r="E2237" t="s">
        <v>1318</v>
      </c>
    </row>
    <row r="2238" spans="2:5">
      <c r="B2238" t="s">
        <v>3657</v>
      </c>
      <c r="C2238">
        <v>532942</v>
      </c>
      <c r="D2238" t="s">
        <v>3658</v>
      </c>
      <c r="E2238" t="s">
        <v>751</v>
      </c>
    </row>
    <row r="2239" spans="2:5">
      <c r="B2239" t="s">
        <v>3659</v>
      </c>
      <c r="C2239">
        <v>512559</v>
      </c>
      <c r="D2239" t="s">
        <v>3660</v>
      </c>
      <c r="E2239" t="s">
        <v>551</v>
      </c>
    </row>
    <row r="2240" spans="2:5">
      <c r="B2240" t="s">
        <v>3661</v>
      </c>
      <c r="C2240">
        <v>523207</v>
      </c>
      <c r="D2240" t="s">
        <v>3662</v>
      </c>
      <c r="E2240" t="s">
        <v>899</v>
      </c>
    </row>
    <row r="2241" spans="2:5">
      <c r="B2241" t="s">
        <v>3663</v>
      </c>
      <c r="C2241">
        <v>532924</v>
      </c>
      <c r="D2241" t="s">
        <v>3664</v>
      </c>
      <c r="E2241" t="s">
        <v>439</v>
      </c>
    </row>
    <row r="2242" spans="2:5">
      <c r="B2242" t="s">
        <v>3665</v>
      </c>
      <c r="C2242">
        <v>539910</v>
      </c>
      <c r="D2242" t="s">
        <v>353</v>
      </c>
      <c r="E2242" t="s">
        <v>356</v>
      </c>
    </row>
    <row r="2243" spans="2:5">
      <c r="B2243" t="s">
        <v>3666</v>
      </c>
      <c r="C2243">
        <v>514128</v>
      </c>
      <c r="D2243" t="s">
        <v>353</v>
      </c>
      <c r="E2243" t="s">
        <v>368</v>
      </c>
    </row>
    <row r="2244" spans="2:5">
      <c r="B2244" t="s">
        <v>3667</v>
      </c>
      <c r="C2244">
        <v>524280</v>
      </c>
      <c r="D2244" t="s">
        <v>3668</v>
      </c>
      <c r="E2244" t="s">
        <v>391</v>
      </c>
    </row>
    <row r="2245" spans="2:5">
      <c r="B2245" t="s">
        <v>3669</v>
      </c>
      <c r="C2245">
        <v>500247</v>
      </c>
      <c r="D2245" t="s">
        <v>3670</v>
      </c>
      <c r="E2245" t="s">
        <v>671</v>
      </c>
    </row>
    <row r="2246" spans="2:5">
      <c r="B2246" t="s">
        <v>3671</v>
      </c>
      <c r="C2246">
        <v>590097</v>
      </c>
      <c r="D2246" t="s">
        <v>3672</v>
      </c>
      <c r="E2246" t="s">
        <v>336</v>
      </c>
    </row>
    <row r="2247" spans="2:5">
      <c r="B2247" t="s">
        <v>3673</v>
      </c>
      <c r="C2247">
        <v>590107</v>
      </c>
      <c r="D2247" t="s">
        <v>3674</v>
      </c>
      <c r="E2247" t="s">
        <v>336</v>
      </c>
    </row>
    <row r="2248" spans="2:5">
      <c r="B2248" t="s">
        <v>3675</v>
      </c>
      <c r="C2248">
        <v>532985</v>
      </c>
      <c r="D2248" t="s">
        <v>3676</v>
      </c>
      <c r="E2248" t="s">
        <v>336</v>
      </c>
    </row>
    <row r="2249" spans="2:5">
      <c r="B2249" t="s">
        <v>3677</v>
      </c>
      <c r="C2249">
        <v>507474</v>
      </c>
      <c r="D2249" t="s">
        <v>353</v>
      </c>
      <c r="E2249" t="s">
        <v>433</v>
      </c>
    </row>
    <row r="2250" spans="2:5">
      <c r="B2250" t="s">
        <v>3678</v>
      </c>
      <c r="C2250" t="s">
        <v>353</v>
      </c>
      <c r="D2250" t="s">
        <v>3679</v>
      </c>
      <c r="E2250" t="s">
        <v>444</v>
      </c>
    </row>
    <row r="2251" spans="2:5">
      <c r="B2251" t="s">
        <v>3680</v>
      </c>
      <c r="C2251">
        <v>530299</v>
      </c>
      <c r="D2251" t="s">
        <v>3681</v>
      </c>
      <c r="E2251" t="s">
        <v>375</v>
      </c>
    </row>
    <row r="2252" spans="2:5">
      <c r="B2252" t="s">
        <v>3682</v>
      </c>
      <c r="C2252" t="s">
        <v>353</v>
      </c>
      <c r="D2252" t="s">
        <v>3683</v>
      </c>
      <c r="E2252" t="s">
        <v>444</v>
      </c>
    </row>
    <row r="2253" spans="2:5">
      <c r="B2253" t="s">
        <v>3684</v>
      </c>
      <c r="C2253">
        <v>511138</v>
      </c>
      <c r="D2253" t="s">
        <v>353</v>
      </c>
      <c r="E2253" t="s">
        <v>370</v>
      </c>
    </row>
    <row r="2254" spans="2:5">
      <c r="B2254" t="s">
        <v>3685</v>
      </c>
      <c r="C2254">
        <v>539599</v>
      </c>
      <c r="D2254" t="s">
        <v>353</v>
      </c>
      <c r="E2254" t="s">
        <v>387</v>
      </c>
    </row>
    <row r="2255" spans="2:5">
      <c r="B2255" t="s">
        <v>3686</v>
      </c>
      <c r="C2255">
        <v>523323</v>
      </c>
      <c r="D2255" t="s">
        <v>353</v>
      </c>
      <c r="E2255" t="s">
        <v>542</v>
      </c>
    </row>
    <row r="2256" spans="2:5">
      <c r="B2256" t="s">
        <v>3687</v>
      </c>
      <c r="C2256">
        <v>505585</v>
      </c>
      <c r="D2256" t="s">
        <v>353</v>
      </c>
      <c r="E2256" t="s">
        <v>774</v>
      </c>
    </row>
    <row r="2257" spans="2:5">
      <c r="B2257" t="s">
        <v>3688</v>
      </c>
      <c r="C2257">
        <v>507598</v>
      </c>
      <c r="D2257" t="s">
        <v>353</v>
      </c>
      <c r="E2257" t="s">
        <v>433</v>
      </c>
    </row>
    <row r="2258" spans="2:5">
      <c r="B2258" t="s">
        <v>3689</v>
      </c>
      <c r="C2258">
        <v>532400</v>
      </c>
      <c r="D2258" t="s">
        <v>3690</v>
      </c>
      <c r="E2258" t="s">
        <v>339</v>
      </c>
    </row>
    <row r="2259" spans="2:5">
      <c r="B2259" t="s">
        <v>3691</v>
      </c>
      <c r="C2259">
        <v>542651</v>
      </c>
      <c r="D2259" t="s">
        <v>3692</v>
      </c>
      <c r="E2259" t="s">
        <v>3693</v>
      </c>
    </row>
    <row r="2260" spans="2:5">
      <c r="B2260" t="s">
        <v>3694</v>
      </c>
      <c r="C2260">
        <v>542459</v>
      </c>
      <c r="D2260" t="s">
        <v>3695</v>
      </c>
      <c r="E2260" t="s">
        <v>3693</v>
      </c>
    </row>
    <row r="2261" spans="2:5">
      <c r="B2261" t="s">
        <v>3696</v>
      </c>
      <c r="C2261">
        <v>501261</v>
      </c>
      <c r="D2261" t="s">
        <v>353</v>
      </c>
      <c r="E2261" t="s">
        <v>336</v>
      </c>
    </row>
    <row r="2262" spans="2:5">
      <c r="B2262" t="s">
        <v>3697</v>
      </c>
      <c r="C2262">
        <v>530813</v>
      </c>
      <c r="D2262" t="s">
        <v>3698</v>
      </c>
      <c r="E2262" t="s">
        <v>413</v>
      </c>
    </row>
    <row r="2263" spans="2:5">
      <c r="B2263" t="s">
        <v>3699</v>
      </c>
      <c r="C2263">
        <v>524518</v>
      </c>
      <c r="D2263" t="s">
        <v>3700</v>
      </c>
      <c r="E2263" t="s">
        <v>391</v>
      </c>
    </row>
    <row r="2264" spans="2:5">
      <c r="B2264" t="s">
        <v>3701</v>
      </c>
      <c r="C2264">
        <v>530139</v>
      </c>
      <c r="D2264" t="s">
        <v>353</v>
      </c>
      <c r="E2264" t="s">
        <v>370</v>
      </c>
    </row>
    <row r="2265" spans="2:5">
      <c r="B2265" t="s">
        <v>3702</v>
      </c>
      <c r="C2265">
        <v>531328</v>
      </c>
      <c r="D2265" t="s">
        <v>353</v>
      </c>
      <c r="E2265" t="s">
        <v>1318</v>
      </c>
    </row>
    <row r="2266" spans="2:5">
      <c r="B2266" t="s">
        <v>3703</v>
      </c>
      <c r="C2266">
        <v>533482</v>
      </c>
      <c r="D2266" t="s">
        <v>3704</v>
      </c>
      <c r="E2266" t="s">
        <v>751</v>
      </c>
    </row>
    <row r="2267" spans="2:5">
      <c r="B2267" t="s">
        <v>3705</v>
      </c>
      <c r="C2267" t="s">
        <v>353</v>
      </c>
      <c r="D2267" t="s">
        <v>3706</v>
      </c>
      <c r="E2267" t="s">
        <v>364</v>
      </c>
    </row>
    <row r="2268" spans="2:5">
      <c r="B2268" t="s">
        <v>3707</v>
      </c>
      <c r="C2268">
        <v>539384</v>
      </c>
      <c r="D2268" t="s">
        <v>353</v>
      </c>
      <c r="E2268" t="s">
        <v>370</v>
      </c>
    </row>
    <row r="2269" spans="2:5">
      <c r="B2269" t="s">
        <v>3708</v>
      </c>
      <c r="C2269">
        <v>504392</v>
      </c>
      <c r="D2269" t="s">
        <v>353</v>
      </c>
      <c r="E2269" t="s">
        <v>336</v>
      </c>
    </row>
    <row r="2270" spans="2:5">
      <c r="B2270" t="s">
        <v>3709</v>
      </c>
      <c r="C2270">
        <v>526423</v>
      </c>
      <c r="D2270" t="s">
        <v>353</v>
      </c>
      <c r="E2270" t="s">
        <v>473</v>
      </c>
    </row>
    <row r="2271" spans="2:5">
      <c r="B2271" t="s">
        <v>3710</v>
      </c>
      <c r="C2271">
        <v>526423</v>
      </c>
      <c r="D2271" t="s">
        <v>353</v>
      </c>
      <c r="E2271" t="s">
        <v>473</v>
      </c>
    </row>
    <row r="2272" spans="2:5">
      <c r="B2272" t="s">
        <v>3711</v>
      </c>
      <c r="C2272">
        <v>533210</v>
      </c>
      <c r="D2272" t="s">
        <v>353</v>
      </c>
      <c r="E2272" t="s">
        <v>602</v>
      </c>
    </row>
    <row r="2273" spans="2:5">
      <c r="B2273" t="s">
        <v>3712</v>
      </c>
      <c r="C2273" t="s">
        <v>353</v>
      </c>
      <c r="D2273" t="s">
        <v>3713</v>
      </c>
      <c r="E2273" t="s">
        <v>364</v>
      </c>
    </row>
    <row r="2274" spans="2:5">
      <c r="B2274" t="s">
        <v>3714</v>
      </c>
      <c r="C2274">
        <v>523550</v>
      </c>
      <c r="D2274" t="s">
        <v>353</v>
      </c>
      <c r="E2274" t="s">
        <v>342</v>
      </c>
    </row>
    <row r="2275" spans="2:5">
      <c r="B2275" t="s">
        <v>3715</v>
      </c>
      <c r="C2275">
        <v>500249</v>
      </c>
      <c r="D2275" t="s">
        <v>3716</v>
      </c>
      <c r="E2275" t="s">
        <v>361</v>
      </c>
    </row>
    <row r="2276" spans="2:5">
      <c r="B2276" t="s">
        <v>3717</v>
      </c>
      <c r="C2276">
        <v>519421</v>
      </c>
      <c r="D2276" t="s">
        <v>353</v>
      </c>
      <c r="E2276" t="s">
        <v>413</v>
      </c>
    </row>
    <row r="2277" spans="2:5">
      <c r="B2277" t="s">
        <v>3718</v>
      </c>
      <c r="C2277" t="s">
        <v>353</v>
      </c>
      <c r="D2277" t="s">
        <v>3719</v>
      </c>
      <c r="E2277" t="s">
        <v>364</v>
      </c>
    </row>
    <row r="2278" spans="2:5">
      <c r="B2278" t="s">
        <v>3720</v>
      </c>
      <c r="C2278">
        <v>503626</v>
      </c>
      <c r="D2278" t="s">
        <v>353</v>
      </c>
      <c r="E2278" t="s">
        <v>336</v>
      </c>
    </row>
    <row r="2279" spans="2:5">
      <c r="B2279" t="s">
        <v>3721</v>
      </c>
      <c r="C2279">
        <v>532997</v>
      </c>
      <c r="D2279" t="s">
        <v>3722</v>
      </c>
      <c r="E2279" t="s">
        <v>492</v>
      </c>
    </row>
    <row r="2280" spans="2:5">
      <c r="B2280" t="s">
        <v>3723</v>
      </c>
      <c r="C2280">
        <v>530149</v>
      </c>
      <c r="D2280" t="s">
        <v>353</v>
      </c>
      <c r="E2280" t="s">
        <v>368</v>
      </c>
    </row>
    <row r="2281" spans="2:5">
      <c r="B2281" t="s">
        <v>3724</v>
      </c>
      <c r="C2281">
        <v>532081</v>
      </c>
      <c r="D2281" t="s">
        <v>3725</v>
      </c>
      <c r="E2281" t="s">
        <v>356</v>
      </c>
    </row>
    <row r="2282" spans="2:5">
      <c r="B2282" t="s">
        <v>3726</v>
      </c>
      <c r="C2282">
        <v>532937</v>
      </c>
      <c r="D2282" t="s">
        <v>353</v>
      </c>
      <c r="E2282" t="s">
        <v>347</v>
      </c>
    </row>
    <row r="2283" spans="2:5">
      <c r="B2283" t="s">
        <v>3727</v>
      </c>
      <c r="C2283">
        <v>539408</v>
      </c>
      <c r="D2283" t="s">
        <v>353</v>
      </c>
      <c r="E2283" t="s">
        <v>370</v>
      </c>
    </row>
    <row r="2284" spans="2:5">
      <c r="B2284" t="s">
        <v>3728</v>
      </c>
      <c r="C2284">
        <v>505299</v>
      </c>
      <c r="D2284" t="s">
        <v>353</v>
      </c>
      <c r="E2284" t="s">
        <v>361</v>
      </c>
    </row>
    <row r="2285" spans="2:5">
      <c r="B2285" t="s">
        <v>3729</v>
      </c>
      <c r="C2285">
        <v>513703</v>
      </c>
      <c r="D2285" t="s">
        <v>353</v>
      </c>
      <c r="E2285" t="s">
        <v>368</v>
      </c>
    </row>
    <row r="2286" spans="2:5">
      <c r="B2286" t="s">
        <v>3730</v>
      </c>
      <c r="C2286">
        <v>523594</v>
      </c>
      <c r="D2286" t="s">
        <v>353</v>
      </c>
      <c r="E2286" t="s">
        <v>473</v>
      </c>
    </row>
    <row r="2287" spans="2:5">
      <c r="B2287" t="s">
        <v>3731</v>
      </c>
      <c r="C2287">
        <v>511048</v>
      </c>
      <c r="D2287" t="s">
        <v>353</v>
      </c>
      <c r="E2287" t="s">
        <v>375</v>
      </c>
    </row>
    <row r="2288" spans="2:5">
      <c r="B2288" t="s">
        <v>3732</v>
      </c>
      <c r="C2288">
        <v>514240</v>
      </c>
      <c r="D2288" t="s">
        <v>353</v>
      </c>
      <c r="E2288" t="s">
        <v>368</v>
      </c>
    </row>
    <row r="2289" spans="2:5">
      <c r="B2289" t="s">
        <v>3733</v>
      </c>
      <c r="C2289">
        <v>536170</v>
      </c>
      <c r="D2289" t="s">
        <v>353</v>
      </c>
      <c r="E2289" t="s">
        <v>375</v>
      </c>
    </row>
    <row r="2290" spans="2:5">
      <c r="B2290" t="s">
        <v>3734</v>
      </c>
      <c r="C2290">
        <v>530421</v>
      </c>
      <c r="D2290" t="s">
        <v>353</v>
      </c>
      <c r="E2290" t="s">
        <v>401</v>
      </c>
    </row>
    <row r="2291" spans="2:5">
      <c r="B2291" t="s">
        <v>3735</v>
      </c>
      <c r="C2291">
        <v>531206</v>
      </c>
      <c r="D2291" t="s">
        <v>353</v>
      </c>
      <c r="E2291" t="s">
        <v>370</v>
      </c>
    </row>
    <row r="2292" spans="2:5">
      <c r="B2292" t="s">
        <v>3736</v>
      </c>
      <c r="C2292">
        <v>531882</v>
      </c>
      <c r="D2292" t="s">
        <v>3737</v>
      </c>
      <c r="E2292" t="s">
        <v>413</v>
      </c>
    </row>
    <row r="2293" spans="2:5">
      <c r="B2293" t="s">
        <v>3738</v>
      </c>
      <c r="C2293">
        <v>539997</v>
      </c>
      <c r="D2293" t="s">
        <v>353</v>
      </c>
      <c r="E2293" t="s">
        <v>391</v>
      </c>
    </row>
    <row r="2294" spans="2:5">
      <c r="B2294" t="s">
        <v>3739</v>
      </c>
      <c r="C2294">
        <v>537669</v>
      </c>
      <c r="D2294" t="s">
        <v>353</v>
      </c>
      <c r="E2294" t="s">
        <v>431</v>
      </c>
    </row>
    <row r="2295" spans="2:5">
      <c r="B2295" t="s">
        <v>3740</v>
      </c>
      <c r="C2295">
        <v>533519</v>
      </c>
      <c r="D2295" t="s">
        <v>3741</v>
      </c>
      <c r="E2295" t="s">
        <v>519</v>
      </c>
    </row>
    <row r="2296" spans="2:5">
      <c r="B2296" t="s">
        <v>3742</v>
      </c>
      <c r="C2296">
        <v>540115</v>
      </c>
      <c r="D2296" t="s">
        <v>3743</v>
      </c>
      <c r="E2296" t="s">
        <v>359</v>
      </c>
    </row>
    <row r="2297" spans="2:5">
      <c r="B2297" t="s">
        <v>3744</v>
      </c>
      <c r="C2297">
        <v>526947</v>
      </c>
      <c r="D2297" t="s">
        <v>3745</v>
      </c>
      <c r="E2297" t="s">
        <v>1399</v>
      </c>
    </row>
    <row r="2298" spans="2:5">
      <c r="B2298" t="s">
        <v>3746</v>
      </c>
      <c r="C2298">
        <v>505693</v>
      </c>
      <c r="D2298" t="s">
        <v>3747</v>
      </c>
      <c r="E2298" t="s">
        <v>538</v>
      </c>
    </row>
    <row r="2299" spans="2:5">
      <c r="B2299" t="s">
        <v>3748</v>
      </c>
      <c r="C2299">
        <v>524202</v>
      </c>
      <c r="D2299" t="s">
        <v>353</v>
      </c>
      <c r="E2299" t="s">
        <v>433</v>
      </c>
    </row>
    <row r="2300" spans="2:5">
      <c r="B2300" t="s">
        <v>3749</v>
      </c>
      <c r="C2300">
        <v>524202</v>
      </c>
      <c r="D2300" t="s">
        <v>353</v>
      </c>
      <c r="E2300" t="s">
        <v>433</v>
      </c>
    </row>
    <row r="2301" spans="2:5">
      <c r="B2301" t="s">
        <v>3750</v>
      </c>
      <c r="C2301">
        <v>540026</v>
      </c>
      <c r="D2301" t="s">
        <v>353</v>
      </c>
      <c r="E2301" t="s">
        <v>439</v>
      </c>
    </row>
    <row r="2302" spans="2:5">
      <c r="B2302" t="s">
        <v>3751</v>
      </c>
      <c r="C2302">
        <v>530577</v>
      </c>
      <c r="D2302" t="s">
        <v>353</v>
      </c>
      <c r="E2302" t="s">
        <v>370</v>
      </c>
    </row>
    <row r="2303" spans="2:5">
      <c r="B2303" t="s">
        <v>3752</v>
      </c>
      <c r="C2303">
        <v>524522</v>
      </c>
      <c r="D2303" t="s">
        <v>353</v>
      </c>
      <c r="E2303" t="s">
        <v>401</v>
      </c>
    </row>
    <row r="2304" spans="2:5">
      <c r="B2304" t="s">
        <v>3753</v>
      </c>
      <c r="C2304" t="s">
        <v>353</v>
      </c>
      <c r="D2304" t="s">
        <v>3754</v>
      </c>
      <c r="E2304" t="s">
        <v>364</v>
      </c>
    </row>
    <row r="2305" spans="2:5">
      <c r="B2305" t="s">
        <v>3755</v>
      </c>
      <c r="C2305">
        <v>531842</v>
      </c>
      <c r="D2305" t="s">
        <v>353</v>
      </c>
      <c r="E2305" t="s">
        <v>375</v>
      </c>
    </row>
    <row r="2306" spans="2:5">
      <c r="B2306" t="s">
        <v>3756</v>
      </c>
      <c r="C2306">
        <v>535387</v>
      </c>
      <c r="D2306" t="s">
        <v>353</v>
      </c>
      <c r="E2306" t="s">
        <v>368</v>
      </c>
    </row>
    <row r="2307" spans="2:5">
      <c r="B2307" t="s">
        <v>3757</v>
      </c>
      <c r="C2307">
        <v>535387</v>
      </c>
      <c r="D2307" t="s">
        <v>353</v>
      </c>
      <c r="E2307" t="s">
        <v>368</v>
      </c>
    </row>
    <row r="2308" spans="2:5">
      <c r="B2308" t="s">
        <v>3758</v>
      </c>
      <c r="C2308">
        <v>505302</v>
      </c>
      <c r="D2308" t="s">
        <v>353</v>
      </c>
      <c r="E2308" t="s">
        <v>361</v>
      </c>
    </row>
    <row r="2309" spans="2:5">
      <c r="B2309" t="s">
        <v>3759</v>
      </c>
      <c r="C2309">
        <v>504258</v>
      </c>
      <c r="D2309" t="s">
        <v>353</v>
      </c>
      <c r="E2309" t="s">
        <v>651</v>
      </c>
    </row>
    <row r="2310" spans="2:5">
      <c r="B2310" t="s">
        <v>3760</v>
      </c>
      <c r="C2310" t="s">
        <v>353</v>
      </c>
      <c r="D2310" t="s">
        <v>3761</v>
      </c>
      <c r="E2310" t="s">
        <v>444</v>
      </c>
    </row>
    <row r="2311" spans="2:5">
      <c r="B2311" t="s">
        <v>3762</v>
      </c>
      <c r="C2311">
        <v>500252</v>
      </c>
      <c r="D2311" t="s">
        <v>3763</v>
      </c>
      <c r="E2311" t="s">
        <v>361</v>
      </c>
    </row>
    <row r="2312" spans="2:5">
      <c r="B2312" t="s">
        <v>3764</v>
      </c>
      <c r="C2312">
        <v>502958</v>
      </c>
      <c r="D2312" t="s">
        <v>353</v>
      </c>
      <c r="E2312" t="s">
        <v>368</v>
      </c>
    </row>
    <row r="2313" spans="2:5">
      <c r="B2313" t="s">
        <v>3765</v>
      </c>
      <c r="C2313">
        <v>506079</v>
      </c>
      <c r="D2313" t="s">
        <v>3766</v>
      </c>
      <c r="E2313" t="s">
        <v>676</v>
      </c>
    </row>
    <row r="2314" spans="2:5">
      <c r="B2314" t="s">
        <v>3767</v>
      </c>
      <c r="C2314">
        <v>534690</v>
      </c>
      <c r="D2314" t="s">
        <v>3768</v>
      </c>
      <c r="E2314" t="s">
        <v>671</v>
      </c>
    </row>
    <row r="2315" spans="2:5">
      <c r="B2315" t="s">
        <v>3769</v>
      </c>
      <c r="C2315">
        <v>590075</v>
      </c>
      <c r="D2315" t="s">
        <v>3770</v>
      </c>
      <c r="E2315" t="s">
        <v>368</v>
      </c>
    </row>
    <row r="2316" spans="2:5">
      <c r="B2316" t="s">
        <v>3771</v>
      </c>
      <c r="C2316">
        <v>539841</v>
      </c>
      <c r="D2316" t="s">
        <v>353</v>
      </c>
      <c r="E2316" t="s">
        <v>674</v>
      </c>
    </row>
    <row r="2317" spans="2:5">
      <c r="B2317" t="s">
        <v>3772</v>
      </c>
      <c r="C2317">
        <v>509048</v>
      </c>
      <c r="D2317" t="s">
        <v>353</v>
      </c>
      <c r="E2317" t="s">
        <v>439</v>
      </c>
    </row>
    <row r="2318" spans="2:5">
      <c r="B2318" t="s">
        <v>3773</v>
      </c>
      <c r="C2318">
        <v>532275</v>
      </c>
      <c r="D2318" t="s">
        <v>353</v>
      </c>
      <c r="E2318" t="s">
        <v>370</v>
      </c>
    </row>
    <row r="2319" spans="2:5">
      <c r="B2319" t="s">
        <v>3774</v>
      </c>
      <c r="C2319">
        <v>533012</v>
      </c>
      <c r="D2319" t="s">
        <v>3775</v>
      </c>
      <c r="E2319" t="s">
        <v>439</v>
      </c>
    </row>
    <row r="2320" spans="2:5">
      <c r="B2320" t="s">
        <v>3776</v>
      </c>
      <c r="C2320">
        <v>540005</v>
      </c>
      <c r="D2320" t="s">
        <v>3777</v>
      </c>
      <c r="E2320" t="s">
        <v>339</v>
      </c>
    </row>
    <row r="2321" spans="2:5">
      <c r="B2321" t="s">
        <v>3778</v>
      </c>
      <c r="C2321">
        <v>500510</v>
      </c>
      <c r="D2321" t="s">
        <v>3779</v>
      </c>
      <c r="E2321" t="s">
        <v>751</v>
      </c>
    </row>
    <row r="2322" spans="2:5">
      <c r="B2322" t="s">
        <v>3780</v>
      </c>
      <c r="C2322">
        <v>540702</v>
      </c>
      <c r="D2322" t="s">
        <v>3781</v>
      </c>
      <c r="E2322" t="s">
        <v>542</v>
      </c>
    </row>
    <row r="2323" spans="2:5">
      <c r="B2323" t="s">
        <v>3782</v>
      </c>
      <c r="C2323">
        <v>531164</v>
      </c>
      <c r="D2323" t="s">
        <v>353</v>
      </c>
      <c r="E2323" t="s">
        <v>467</v>
      </c>
    </row>
    <row r="2324" spans="2:5">
      <c r="B2324" t="s">
        <v>3783</v>
      </c>
      <c r="C2324">
        <v>539909</v>
      </c>
      <c r="D2324" t="s">
        <v>353</v>
      </c>
      <c r="E2324" t="s">
        <v>370</v>
      </c>
    </row>
    <row r="2325" spans="2:5">
      <c r="B2325" t="s">
        <v>3784</v>
      </c>
      <c r="C2325" t="s">
        <v>353</v>
      </c>
      <c r="D2325" t="s">
        <v>3785</v>
      </c>
      <c r="E2325" t="s">
        <v>364</v>
      </c>
    </row>
    <row r="2326" spans="2:5">
      <c r="B2326" t="s">
        <v>3786</v>
      </c>
      <c r="C2326">
        <v>540222</v>
      </c>
      <c r="D2326" t="s">
        <v>3787</v>
      </c>
      <c r="E2326" t="s">
        <v>391</v>
      </c>
    </row>
    <row r="2327" spans="2:5">
      <c r="B2327" t="s">
        <v>3788</v>
      </c>
      <c r="C2327">
        <v>532829</v>
      </c>
      <c r="D2327" t="s">
        <v>353</v>
      </c>
      <c r="E2327" t="s">
        <v>779</v>
      </c>
    </row>
    <row r="2328" spans="2:5">
      <c r="B2328" t="s">
        <v>3789</v>
      </c>
      <c r="C2328" t="s">
        <v>353</v>
      </c>
      <c r="D2328" t="s">
        <v>3790</v>
      </c>
      <c r="E2328" t="s">
        <v>364</v>
      </c>
    </row>
    <row r="2329" spans="2:5">
      <c r="B2329" t="s">
        <v>3791</v>
      </c>
      <c r="C2329">
        <v>531288</v>
      </c>
      <c r="D2329" t="s">
        <v>353</v>
      </c>
      <c r="E2329" t="s">
        <v>370</v>
      </c>
    </row>
    <row r="2330" spans="2:5">
      <c r="B2330" t="s">
        <v>3792</v>
      </c>
      <c r="C2330">
        <v>540360</v>
      </c>
      <c r="D2330" t="s">
        <v>353</v>
      </c>
      <c r="E2330" t="s">
        <v>336</v>
      </c>
    </row>
    <row r="2331" spans="2:5">
      <c r="B2331" t="s">
        <v>3793</v>
      </c>
      <c r="C2331">
        <v>508306</v>
      </c>
      <c r="D2331" t="s">
        <v>353</v>
      </c>
      <c r="E2331" t="s">
        <v>760</v>
      </c>
    </row>
    <row r="2332" spans="2:5">
      <c r="B2332" t="s">
        <v>3794</v>
      </c>
      <c r="C2332">
        <v>517415</v>
      </c>
      <c r="D2332" t="s">
        <v>353</v>
      </c>
      <c r="E2332" t="s">
        <v>683</v>
      </c>
    </row>
    <row r="2333" spans="2:5">
      <c r="B2333" t="s">
        <v>3795</v>
      </c>
      <c r="C2333">
        <v>517518</v>
      </c>
      <c r="D2333" t="s">
        <v>3796</v>
      </c>
      <c r="E2333" t="s">
        <v>361</v>
      </c>
    </row>
    <row r="2334" spans="2:5">
      <c r="B2334" t="s">
        <v>3797</v>
      </c>
      <c r="C2334">
        <v>509046</v>
      </c>
      <c r="D2334" t="s">
        <v>353</v>
      </c>
      <c r="E2334" t="s">
        <v>774</v>
      </c>
    </row>
    <row r="2335" spans="2:5">
      <c r="B2335" t="s">
        <v>3798</v>
      </c>
      <c r="C2335">
        <v>780021</v>
      </c>
      <c r="D2335" t="s">
        <v>353</v>
      </c>
      <c r="E2335" t="s">
        <v>444</v>
      </c>
    </row>
    <row r="2336" spans="2:5">
      <c r="B2336" t="s">
        <v>3799</v>
      </c>
      <c r="C2336">
        <v>541233</v>
      </c>
      <c r="D2336" t="s">
        <v>3800</v>
      </c>
      <c r="E2336" t="s">
        <v>554</v>
      </c>
    </row>
    <row r="2337" spans="2:5">
      <c r="B2337" t="s">
        <v>3801</v>
      </c>
      <c r="C2337">
        <v>533602</v>
      </c>
      <c r="D2337" t="s">
        <v>353</v>
      </c>
      <c r="E2337" t="s">
        <v>373</v>
      </c>
    </row>
    <row r="2338" spans="2:5">
      <c r="B2338" t="s">
        <v>3802</v>
      </c>
      <c r="C2338">
        <v>541196</v>
      </c>
      <c r="D2338" t="s">
        <v>353</v>
      </c>
      <c r="E2338" t="s">
        <v>437</v>
      </c>
    </row>
    <row r="2339" spans="2:5">
      <c r="B2339" t="s">
        <v>3803</v>
      </c>
      <c r="C2339" t="s">
        <v>353</v>
      </c>
      <c r="D2339" t="s">
        <v>3804</v>
      </c>
      <c r="E2339" t="s">
        <v>364</v>
      </c>
    </row>
    <row r="2340" spans="2:5">
      <c r="B2340" t="s">
        <v>3805</v>
      </c>
      <c r="C2340" t="s">
        <v>353</v>
      </c>
      <c r="D2340" t="s">
        <v>3804</v>
      </c>
      <c r="E2340" t="s">
        <v>364</v>
      </c>
    </row>
    <row r="2341" spans="2:5">
      <c r="B2341" t="s">
        <v>3806</v>
      </c>
      <c r="C2341">
        <v>500250</v>
      </c>
      <c r="D2341" t="s">
        <v>3807</v>
      </c>
      <c r="E2341" t="s">
        <v>708</v>
      </c>
    </row>
    <row r="2342" spans="2:5">
      <c r="B2342" t="s">
        <v>3808</v>
      </c>
      <c r="C2342">
        <v>533007</v>
      </c>
      <c r="D2342" t="s">
        <v>3809</v>
      </c>
      <c r="E2342" t="s">
        <v>1273</v>
      </c>
    </row>
    <row r="2343" spans="2:5">
      <c r="B2343" t="s">
        <v>3810</v>
      </c>
      <c r="C2343" t="s">
        <v>353</v>
      </c>
      <c r="D2343" t="s">
        <v>3811</v>
      </c>
      <c r="E2343" t="s">
        <v>364</v>
      </c>
    </row>
    <row r="2344" spans="2:5">
      <c r="B2344" t="s">
        <v>3812</v>
      </c>
      <c r="C2344">
        <v>526596</v>
      </c>
      <c r="D2344" t="s">
        <v>3813</v>
      </c>
      <c r="E2344" t="s">
        <v>779</v>
      </c>
    </row>
    <row r="2345" spans="2:5">
      <c r="B2345" t="s">
        <v>3814</v>
      </c>
      <c r="C2345">
        <v>511593</v>
      </c>
      <c r="D2345" t="s">
        <v>353</v>
      </c>
      <c r="E2345" t="s">
        <v>370</v>
      </c>
    </row>
    <row r="2346" spans="2:5">
      <c r="B2346" t="s">
        <v>3815</v>
      </c>
      <c r="C2346">
        <v>531027</v>
      </c>
      <c r="D2346" t="s">
        <v>353</v>
      </c>
      <c r="E2346" t="s">
        <v>336</v>
      </c>
    </row>
    <row r="2347" spans="2:5">
      <c r="B2347" t="s">
        <v>3816</v>
      </c>
      <c r="C2347">
        <v>500253</v>
      </c>
      <c r="D2347" t="s">
        <v>3817</v>
      </c>
      <c r="E2347" t="s">
        <v>411</v>
      </c>
    </row>
    <row r="2348" spans="2:5">
      <c r="B2348" t="s">
        <v>3818</v>
      </c>
      <c r="C2348">
        <v>539927</v>
      </c>
      <c r="D2348" t="s">
        <v>353</v>
      </c>
      <c r="E2348" t="s">
        <v>437</v>
      </c>
    </row>
    <row r="2349" spans="2:5">
      <c r="B2349" t="s">
        <v>3819</v>
      </c>
      <c r="C2349">
        <v>507759</v>
      </c>
      <c r="D2349" t="s">
        <v>353</v>
      </c>
      <c r="E2349" t="s">
        <v>401</v>
      </c>
    </row>
    <row r="2350" spans="2:5">
      <c r="B2350" t="s">
        <v>3820</v>
      </c>
      <c r="C2350">
        <v>517463</v>
      </c>
      <c r="D2350" t="s">
        <v>3821</v>
      </c>
      <c r="E2350" t="s">
        <v>895</v>
      </c>
    </row>
    <row r="2351" spans="2:5">
      <c r="B2351" t="s">
        <v>3822</v>
      </c>
      <c r="C2351">
        <v>531241</v>
      </c>
      <c r="D2351" t="s">
        <v>3823</v>
      </c>
      <c r="E2351" t="s">
        <v>899</v>
      </c>
    </row>
    <row r="2352" spans="2:5">
      <c r="B2352" t="s">
        <v>3824</v>
      </c>
      <c r="C2352">
        <v>531633</v>
      </c>
      <c r="D2352" t="s">
        <v>3825</v>
      </c>
      <c r="E2352" t="s">
        <v>391</v>
      </c>
    </row>
    <row r="2353" spans="2:5">
      <c r="B2353" t="s">
        <v>3826</v>
      </c>
      <c r="C2353">
        <v>523457</v>
      </c>
      <c r="D2353" t="s">
        <v>3827</v>
      </c>
      <c r="E2353" t="s">
        <v>1389</v>
      </c>
    </row>
    <row r="2354" spans="2:5">
      <c r="B2354" t="s">
        <v>3828</v>
      </c>
      <c r="C2354">
        <v>523457</v>
      </c>
      <c r="D2354" t="s">
        <v>3829</v>
      </c>
      <c r="E2354" t="s">
        <v>1389</v>
      </c>
    </row>
    <row r="2355" spans="2:5">
      <c r="B2355" t="s">
        <v>3830</v>
      </c>
      <c r="C2355">
        <v>524748</v>
      </c>
      <c r="D2355" t="s">
        <v>353</v>
      </c>
      <c r="E2355" t="s">
        <v>401</v>
      </c>
    </row>
    <row r="2356" spans="2:5">
      <c r="B2356" t="s">
        <v>3831</v>
      </c>
      <c r="C2356">
        <v>526604</v>
      </c>
      <c r="D2356" t="s">
        <v>353</v>
      </c>
      <c r="E2356" t="s">
        <v>361</v>
      </c>
    </row>
    <row r="2357" spans="2:5">
      <c r="B2357" t="s">
        <v>3832</v>
      </c>
      <c r="C2357">
        <v>507912</v>
      </c>
      <c r="D2357" t="s">
        <v>353</v>
      </c>
      <c r="E2357" t="s">
        <v>336</v>
      </c>
    </row>
    <row r="2358" spans="2:5">
      <c r="B2358" t="s">
        <v>3833</v>
      </c>
      <c r="C2358">
        <v>540192</v>
      </c>
      <c r="D2358" t="s">
        <v>353</v>
      </c>
      <c r="E2358" t="s">
        <v>336</v>
      </c>
    </row>
    <row r="2359" spans="2:5">
      <c r="B2359" t="s">
        <v>3834</v>
      </c>
      <c r="C2359">
        <v>512455</v>
      </c>
      <c r="D2359" t="s">
        <v>353</v>
      </c>
      <c r="E2359" t="s">
        <v>385</v>
      </c>
    </row>
    <row r="2360" spans="2:5">
      <c r="B2360" t="s">
        <v>3835</v>
      </c>
      <c r="C2360">
        <v>539992</v>
      </c>
      <c r="D2360" t="s">
        <v>3836</v>
      </c>
      <c r="E2360" t="s">
        <v>361</v>
      </c>
    </row>
    <row r="2361" spans="2:5">
      <c r="B2361" t="s">
        <v>3837</v>
      </c>
      <c r="C2361">
        <v>590082</v>
      </c>
      <c r="D2361" t="s">
        <v>353</v>
      </c>
      <c r="E2361" t="s">
        <v>336</v>
      </c>
    </row>
    <row r="2362" spans="2:5">
      <c r="B2362" t="s">
        <v>3838</v>
      </c>
      <c r="C2362">
        <v>532740</v>
      </c>
      <c r="D2362" t="s">
        <v>3839</v>
      </c>
      <c r="E2362" t="s">
        <v>361</v>
      </c>
    </row>
    <row r="2363" spans="2:5">
      <c r="B2363" t="s">
        <v>3840</v>
      </c>
      <c r="C2363">
        <v>526568</v>
      </c>
      <c r="D2363" t="s">
        <v>353</v>
      </c>
      <c r="E2363" t="s">
        <v>760</v>
      </c>
    </row>
    <row r="2364" spans="2:5">
      <c r="B2364" t="s">
        <v>3841</v>
      </c>
      <c r="C2364">
        <v>534422</v>
      </c>
      <c r="D2364" t="s">
        <v>353</v>
      </c>
      <c r="E2364" t="s">
        <v>823</v>
      </c>
    </row>
    <row r="2365" spans="2:5">
      <c r="B2365" t="s">
        <v>3842</v>
      </c>
      <c r="C2365">
        <v>500284</v>
      </c>
      <c r="D2365" t="s">
        <v>353</v>
      </c>
      <c r="E2365" t="s">
        <v>401</v>
      </c>
    </row>
    <row r="2366" spans="2:5">
      <c r="B2366" t="s">
        <v>3843</v>
      </c>
      <c r="C2366">
        <v>530065</v>
      </c>
      <c r="D2366" t="s">
        <v>353</v>
      </c>
      <c r="E2366" t="s">
        <v>554</v>
      </c>
    </row>
    <row r="2367" spans="2:5">
      <c r="B2367" t="s">
        <v>3844</v>
      </c>
      <c r="C2367">
        <v>540952</v>
      </c>
      <c r="D2367" t="s">
        <v>353</v>
      </c>
      <c r="E2367" t="s">
        <v>467</v>
      </c>
    </row>
    <row r="2368" spans="2:5">
      <c r="B2368" t="s">
        <v>3845</v>
      </c>
      <c r="C2368">
        <v>523475</v>
      </c>
      <c r="D2368" t="s">
        <v>353</v>
      </c>
      <c r="E2368" t="s">
        <v>413</v>
      </c>
    </row>
    <row r="2369" spans="2:5">
      <c r="B2369" t="s">
        <v>3846</v>
      </c>
      <c r="C2369">
        <v>532998</v>
      </c>
      <c r="D2369" t="s">
        <v>3847</v>
      </c>
      <c r="E2369" t="s">
        <v>823</v>
      </c>
    </row>
    <row r="2370" spans="2:5">
      <c r="B2370" t="s">
        <v>3848</v>
      </c>
      <c r="C2370">
        <v>533343</v>
      </c>
      <c r="D2370" t="s">
        <v>3849</v>
      </c>
      <c r="E2370" t="s">
        <v>467</v>
      </c>
    </row>
    <row r="2371" spans="2:5">
      <c r="B2371" t="s">
        <v>3850</v>
      </c>
      <c r="C2371">
        <v>539227</v>
      </c>
      <c r="D2371" t="s">
        <v>353</v>
      </c>
      <c r="E2371" t="s">
        <v>361</v>
      </c>
    </row>
    <row r="2372" spans="2:5">
      <c r="B2372" t="s">
        <v>3851</v>
      </c>
      <c r="C2372">
        <v>514036</v>
      </c>
      <c r="D2372" t="s">
        <v>353</v>
      </c>
      <c r="E2372" t="s">
        <v>368</v>
      </c>
    </row>
    <row r="2373" spans="2:5">
      <c r="B2373" t="s">
        <v>3852</v>
      </c>
      <c r="C2373">
        <v>532783</v>
      </c>
      <c r="D2373" t="s">
        <v>3853</v>
      </c>
      <c r="E2373" t="s">
        <v>413</v>
      </c>
    </row>
    <row r="2374" spans="2:5">
      <c r="B2374" t="s">
        <v>3854</v>
      </c>
      <c r="C2374">
        <v>526179</v>
      </c>
      <c r="D2374" t="s">
        <v>353</v>
      </c>
      <c r="E2374" t="s">
        <v>590</v>
      </c>
    </row>
    <row r="2375" spans="2:5">
      <c r="B2375" t="s">
        <v>3855</v>
      </c>
      <c r="C2375">
        <v>512048</v>
      </c>
      <c r="D2375" t="s">
        <v>353</v>
      </c>
      <c r="E2375" t="s">
        <v>439</v>
      </c>
    </row>
    <row r="2376" spans="2:5">
      <c r="B2376" t="s">
        <v>3856</v>
      </c>
      <c r="C2376">
        <v>532796</v>
      </c>
      <c r="D2376" t="s">
        <v>3857</v>
      </c>
      <c r="E2376" t="s">
        <v>708</v>
      </c>
    </row>
    <row r="2377" spans="2:5">
      <c r="B2377" t="s">
        <v>3858</v>
      </c>
      <c r="C2377">
        <v>517206</v>
      </c>
      <c r="D2377" t="s">
        <v>3859</v>
      </c>
      <c r="E2377" t="s">
        <v>708</v>
      </c>
    </row>
    <row r="2378" spans="2:5">
      <c r="B2378" t="s">
        <v>3860</v>
      </c>
      <c r="C2378">
        <v>500257</v>
      </c>
      <c r="D2378" t="s">
        <v>3861</v>
      </c>
      <c r="E2378" t="s">
        <v>391</v>
      </c>
    </row>
    <row r="2379" spans="2:5">
      <c r="B2379" t="s">
        <v>3862</v>
      </c>
      <c r="C2379">
        <v>539542</v>
      </c>
      <c r="D2379" t="s">
        <v>3863</v>
      </c>
      <c r="E2379" t="s">
        <v>467</v>
      </c>
    </row>
    <row r="2380" spans="2:5">
      <c r="B2380" t="s">
        <v>3864</v>
      </c>
      <c r="C2380">
        <v>531402</v>
      </c>
      <c r="D2380" t="s">
        <v>353</v>
      </c>
      <c r="E2380" t="s">
        <v>375</v>
      </c>
    </row>
    <row r="2381" spans="2:5">
      <c r="B2381" t="s">
        <v>3865</v>
      </c>
      <c r="C2381">
        <v>500259</v>
      </c>
      <c r="D2381" t="s">
        <v>3866</v>
      </c>
      <c r="E2381" t="s">
        <v>391</v>
      </c>
    </row>
    <row r="2382" spans="2:5">
      <c r="B2382" t="s">
        <v>3867</v>
      </c>
      <c r="C2382">
        <v>530689</v>
      </c>
      <c r="D2382" t="s">
        <v>353</v>
      </c>
      <c r="E2382" t="s">
        <v>535</v>
      </c>
    </row>
    <row r="2383" spans="2:5">
      <c r="B2383" t="s">
        <v>3868</v>
      </c>
      <c r="C2383">
        <v>505320</v>
      </c>
      <c r="D2383" t="s">
        <v>353</v>
      </c>
      <c r="E2383" t="s">
        <v>361</v>
      </c>
    </row>
    <row r="2384" spans="2:5">
      <c r="B2384" t="s">
        <v>3869</v>
      </c>
      <c r="C2384">
        <v>534532</v>
      </c>
      <c r="D2384" t="s">
        <v>3870</v>
      </c>
      <c r="E2384" t="s">
        <v>467</v>
      </c>
    </row>
    <row r="2385" spans="2:5">
      <c r="B2385" t="s">
        <v>3871</v>
      </c>
      <c r="C2385">
        <v>526935</v>
      </c>
      <c r="D2385" t="s">
        <v>353</v>
      </c>
      <c r="E2385" t="s">
        <v>336</v>
      </c>
    </row>
    <row r="2386" spans="2:5">
      <c r="B2386" t="s">
        <v>3872</v>
      </c>
      <c r="C2386">
        <v>538890</v>
      </c>
      <c r="D2386" t="s">
        <v>353</v>
      </c>
      <c r="E2386" t="s">
        <v>368</v>
      </c>
    </row>
    <row r="2387" spans="2:5">
      <c r="B2387" t="s">
        <v>3873</v>
      </c>
      <c r="C2387">
        <v>538890</v>
      </c>
      <c r="D2387" t="s">
        <v>353</v>
      </c>
      <c r="E2387" t="s">
        <v>368</v>
      </c>
    </row>
    <row r="2388" spans="2:5">
      <c r="B2388" t="s">
        <v>3874</v>
      </c>
      <c r="C2388" t="s">
        <v>353</v>
      </c>
      <c r="D2388" t="s">
        <v>3875</v>
      </c>
      <c r="E2388" t="s">
        <v>364</v>
      </c>
    </row>
    <row r="2389" spans="2:5">
      <c r="B2389" t="s">
        <v>3876</v>
      </c>
      <c r="C2389">
        <v>506543</v>
      </c>
      <c r="D2389" t="s">
        <v>353</v>
      </c>
      <c r="E2389" t="s">
        <v>861</v>
      </c>
    </row>
    <row r="2390" spans="2:5">
      <c r="B2390" t="s">
        <v>3877</v>
      </c>
      <c r="C2390">
        <v>532906</v>
      </c>
      <c r="D2390" t="s">
        <v>3878</v>
      </c>
      <c r="E2390" t="s">
        <v>751</v>
      </c>
    </row>
    <row r="2391" spans="2:5">
      <c r="B2391" t="s">
        <v>3879</v>
      </c>
      <c r="C2391">
        <v>507836</v>
      </c>
      <c r="D2391" t="s">
        <v>353</v>
      </c>
      <c r="E2391" t="s">
        <v>554</v>
      </c>
    </row>
    <row r="2392" spans="2:5">
      <c r="B2392" t="s">
        <v>3880</v>
      </c>
      <c r="C2392">
        <v>507836</v>
      </c>
      <c r="D2392" t="s">
        <v>353</v>
      </c>
      <c r="E2392" t="s">
        <v>554</v>
      </c>
    </row>
    <row r="2393" spans="2:5">
      <c r="B2393" t="s">
        <v>3881</v>
      </c>
      <c r="C2393">
        <v>541973</v>
      </c>
      <c r="D2393" t="s">
        <v>353</v>
      </c>
      <c r="E2393" t="s">
        <v>554</v>
      </c>
    </row>
    <row r="2394" spans="2:5">
      <c r="B2394" t="s">
        <v>3882</v>
      </c>
      <c r="C2394">
        <v>523248</v>
      </c>
      <c r="D2394" t="s">
        <v>353</v>
      </c>
      <c r="E2394" t="s">
        <v>473</v>
      </c>
    </row>
    <row r="2395" spans="2:5">
      <c r="B2395" t="s">
        <v>3883</v>
      </c>
      <c r="C2395">
        <v>501471</v>
      </c>
      <c r="D2395" t="s">
        <v>353</v>
      </c>
      <c r="E2395" t="s">
        <v>375</v>
      </c>
    </row>
    <row r="2396" spans="2:5">
      <c r="B2396" t="s">
        <v>3884</v>
      </c>
      <c r="C2396" t="s">
        <v>353</v>
      </c>
      <c r="D2396" t="s">
        <v>3885</v>
      </c>
      <c r="E2396" t="s">
        <v>364</v>
      </c>
    </row>
    <row r="2397" spans="2:5">
      <c r="B2397" t="s">
        <v>3886</v>
      </c>
      <c r="C2397">
        <v>512600</v>
      </c>
      <c r="D2397" t="s">
        <v>353</v>
      </c>
      <c r="E2397" t="s">
        <v>375</v>
      </c>
    </row>
    <row r="2398" spans="2:5">
      <c r="B2398" t="s">
        <v>3887</v>
      </c>
      <c r="C2398" t="s">
        <v>353</v>
      </c>
      <c r="D2398" t="s">
        <v>3888</v>
      </c>
      <c r="E2398" t="s">
        <v>364</v>
      </c>
    </row>
    <row r="2399" spans="2:5">
      <c r="B2399" t="s">
        <v>3889</v>
      </c>
      <c r="C2399">
        <v>539894</v>
      </c>
      <c r="D2399" t="s">
        <v>353</v>
      </c>
      <c r="E2399" t="s">
        <v>751</v>
      </c>
    </row>
    <row r="2400" spans="2:5">
      <c r="B2400" t="s">
        <v>3890</v>
      </c>
      <c r="C2400">
        <v>515093</v>
      </c>
      <c r="D2400" t="s">
        <v>3891</v>
      </c>
      <c r="E2400" t="s">
        <v>881</v>
      </c>
    </row>
    <row r="2401" spans="2:5">
      <c r="B2401" t="s">
        <v>3892</v>
      </c>
      <c r="C2401">
        <v>780009</v>
      </c>
      <c r="D2401" t="s">
        <v>353</v>
      </c>
      <c r="E2401" t="s">
        <v>444</v>
      </c>
    </row>
    <row r="2402" spans="2:5">
      <c r="B2402" t="s">
        <v>3893</v>
      </c>
      <c r="C2402">
        <v>531497</v>
      </c>
      <c r="D2402" t="s">
        <v>3894</v>
      </c>
      <c r="E2402" t="s">
        <v>751</v>
      </c>
    </row>
    <row r="2403" spans="2:5">
      <c r="B2403" t="s">
        <v>3895</v>
      </c>
      <c r="C2403">
        <v>519279</v>
      </c>
      <c r="D2403" t="s">
        <v>353</v>
      </c>
      <c r="E2403" t="s">
        <v>551</v>
      </c>
    </row>
    <row r="2404" spans="2:5">
      <c r="B2404" t="s">
        <v>3896</v>
      </c>
      <c r="C2404">
        <v>515059</v>
      </c>
      <c r="D2404" t="s">
        <v>353</v>
      </c>
      <c r="E2404" t="s">
        <v>602</v>
      </c>
    </row>
    <row r="2405" spans="2:5">
      <c r="B2405" t="s">
        <v>3897</v>
      </c>
      <c r="C2405">
        <v>511000</v>
      </c>
      <c r="D2405" t="s">
        <v>353</v>
      </c>
      <c r="E2405" t="s">
        <v>370</v>
      </c>
    </row>
    <row r="2406" spans="2:5">
      <c r="B2406" t="s">
        <v>3898</v>
      </c>
      <c r="C2406">
        <v>531910</v>
      </c>
      <c r="D2406" t="s">
        <v>353</v>
      </c>
      <c r="E2406" t="s">
        <v>391</v>
      </c>
    </row>
    <row r="2407" spans="2:5">
      <c r="B2407" t="s">
        <v>3899</v>
      </c>
      <c r="C2407" t="s">
        <v>353</v>
      </c>
      <c r="D2407" t="s">
        <v>3900</v>
      </c>
      <c r="E2407" t="s">
        <v>364</v>
      </c>
    </row>
    <row r="2408" spans="2:5">
      <c r="B2408" t="s">
        <v>3901</v>
      </c>
      <c r="C2408" t="s">
        <v>353</v>
      </c>
      <c r="D2408" t="s">
        <v>3902</v>
      </c>
      <c r="E2408" t="s">
        <v>364</v>
      </c>
    </row>
    <row r="2409" spans="2:5">
      <c r="B2409" t="s">
        <v>3903</v>
      </c>
      <c r="C2409">
        <v>590134</v>
      </c>
      <c r="D2409" t="s">
        <v>3904</v>
      </c>
      <c r="E2409" t="s">
        <v>861</v>
      </c>
    </row>
    <row r="2410" spans="2:5">
      <c r="B2410" t="s">
        <v>3905</v>
      </c>
      <c r="C2410">
        <v>538401</v>
      </c>
      <c r="D2410" t="s">
        <v>353</v>
      </c>
      <c r="E2410" t="s">
        <v>895</v>
      </c>
    </row>
    <row r="2411" spans="2:5">
      <c r="B2411" t="s">
        <v>3906</v>
      </c>
      <c r="C2411">
        <v>500264</v>
      </c>
      <c r="D2411" t="s">
        <v>353</v>
      </c>
      <c r="E2411" t="s">
        <v>368</v>
      </c>
    </row>
    <row r="2412" spans="2:5">
      <c r="B2412" t="s">
        <v>3907</v>
      </c>
      <c r="C2412">
        <v>540650</v>
      </c>
      <c r="D2412" t="s">
        <v>3908</v>
      </c>
      <c r="E2412" t="s">
        <v>1052</v>
      </c>
    </row>
    <row r="2413" spans="2:5">
      <c r="B2413" t="s">
        <v>3909</v>
      </c>
      <c r="C2413">
        <v>524000</v>
      </c>
      <c r="D2413" t="s">
        <v>3910</v>
      </c>
      <c r="E2413" t="s">
        <v>370</v>
      </c>
    </row>
    <row r="2414" spans="2:5">
      <c r="B2414" t="s">
        <v>3911</v>
      </c>
      <c r="C2414">
        <v>517449</v>
      </c>
      <c r="D2414" t="s">
        <v>353</v>
      </c>
      <c r="E2414" t="s">
        <v>1273</v>
      </c>
    </row>
    <row r="2415" spans="2:5">
      <c r="B2415" t="s">
        <v>3912</v>
      </c>
      <c r="C2415">
        <v>512377</v>
      </c>
      <c r="D2415" t="s">
        <v>353</v>
      </c>
      <c r="E2415" t="s">
        <v>774</v>
      </c>
    </row>
    <row r="2416" spans="2:5">
      <c r="B2416" t="s">
        <v>3913</v>
      </c>
      <c r="C2416">
        <v>532896</v>
      </c>
      <c r="D2416" t="s">
        <v>3914</v>
      </c>
      <c r="E2416" t="s">
        <v>347</v>
      </c>
    </row>
    <row r="2417" spans="2:5">
      <c r="B2417" t="s">
        <v>3915</v>
      </c>
      <c r="C2417">
        <v>523384</v>
      </c>
      <c r="D2417" t="s">
        <v>3916</v>
      </c>
      <c r="E2417" t="s">
        <v>370</v>
      </c>
    </row>
    <row r="2418" spans="2:5">
      <c r="B2418" t="s">
        <v>3917</v>
      </c>
      <c r="C2418">
        <v>519612</v>
      </c>
      <c r="D2418" t="s">
        <v>353</v>
      </c>
      <c r="E2418" t="s">
        <v>413</v>
      </c>
    </row>
    <row r="2419" spans="2:5">
      <c r="B2419" t="s">
        <v>3918</v>
      </c>
      <c r="C2419">
        <v>514450</v>
      </c>
      <c r="D2419" t="s">
        <v>353</v>
      </c>
      <c r="E2419" t="s">
        <v>1273</v>
      </c>
    </row>
    <row r="2420" spans="2:5">
      <c r="B2420" t="s">
        <v>3919</v>
      </c>
      <c r="C2420">
        <v>513460</v>
      </c>
      <c r="D2420" t="s">
        <v>353</v>
      </c>
      <c r="E2420" t="s">
        <v>676</v>
      </c>
    </row>
    <row r="2421" spans="2:5">
      <c r="B2421" t="s">
        <v>3920</v>
      </c>
      <c r="C2421">
        <v>513554</v>
      </c>
      <c r="D2421" t="s">
        <v>3921</v>
      </c>
      <c r="E2421" t="s">
        <v>676</v>
      </c>
    </row>
    <row r="2422" spans="2:5">
      <c r="B2422" t="s">
        <v>3922</v>
      </c>
      <c r="C2422">
        <v>531515</v>
      </c>
      <c r="D2422" t="s">
        <v>353</v>
      </c>
      <c r="E2422" t="s">
        <v>375</v>
      </c>
    </row>
    <row r="2423" spans="2:5">
      <c r="B2423" t="s">
        <v>3923</v>
      </c>
      <c r="C2423">
        <v>539957</v>
      </c>
      <c r="D2423" t="s">
        <v>3924</v>
      </c>
      <c r="E2423" t="s">
        <v>378</v>
      </c>
    </row>
    <row r="2424" spans="2:5">
      <c r="B2424" t="s">
        <v>3925</v>
      </c>
      <c r="C2424">
        <v>500108</v>
      </c>
      <c r="D2424" t="s">
        <v>3926</v>
      </c>
      <c r="E2424" t="s">
        <v>1297</v>
      </c>
    </row>
    <row r="2425" spans="2:5">
      <c r="B2425" t="s">
        <v>3927</v>
      </c>
      <c r="C2425">
        <v>530441</v>
      </c>
      <c r="D2425" t="s">
        <v>353</v>
      </c>
      <c r="E2425" t="s">
        <v>774</v>
      </c>
    </row>
    <row r="2426" spans="2:5">
      <c r="B2426" t="s">
        <v>3928</v>
      </c>
      <c r="C2426">
        <v>530441</v>
      </c>
      <c r="D2426" t="s">
        <v>353</v>
      </c>
      <c r="E2426" t="s">
        <v>774</v>
      </c>
    </row>
    <row r="2427" spans="2:5">
      <c r="B2427" t="s">
        <v>3929</v>
      </c>
      <c r="C2427">
        <v>505523</v>
      </c>
      <c r="D2427" t="s">
        <v>353</v>
      </c>
      <c r="E2427" t="s">
        <v>375</v>
      </c>
    </row>
    <row r="2428" spans="2:5">
      <c r="B2428" t="s">
        <v>3930</v>
      </c>
      <c r="C2428">
        <v>500266</v>
      </c>
      <c r="D2428" t="s">
        <v>3931</v>
      </c>
      <c r="E2428" t="s">
        <v>373</v>
      </c>
    </row>
    <row r="2429" spans="2:5">
      <c r="B2429" t="s">
        <v>3932</v>
      </c>
      <c r="C2429">
        <v>500265</v>
      </c>
      <c r="D2429" t="s">
        <v>3933</v>
      </c>
      <c r="E2429" t="s">
        <v>751</v>
      </c>
    </row>
    <row r="2430" spans="2:5">
      <c r="B2430" t="s">
        <v>3934</v>
      </c>
      <c r="C2430">
        <v>526795</v>
      </c>
      <c r="D2430" t="s">
        <v>353</v>
      </c>
      <c r="E2430" t="s">
        <v>425</v>
      </c>
    </row>
    <row r="2431" spans="2:5">
      <c r="B2431" t="s">
        <v>3935</v>
      </c>
      <c r="C2431">
        <v>512337</v>
      </c>
      <c r="D2431" t="s">
        <v>353</v>
      </c>
      <c r="E2431" t="s">
        <v>375</v>
      </c>
    </row>
    <row r="2432" spans="2:5">
      <c r="B2432" t="s">
        <v>3936</v>
      </c>
      <c r="C2432">
        <v>539383</v>
      </c>
      <c r="D2432" t="s">
        <v>353</v>
      </c>
      <c r="E2432" t="s">
        <v>339</v>
      </c>
    </row>
    <row r="2433" spans="2:5">
      <c r="B2433" t="s">
        <v>3937</v>
      </c>
      <c r="C2433">
        <v>531648</v>
      </c>
      <c r="D2433" t="s">
        <v>353</v>
      </c>
      <c r="E2433" t="s">
        <v>427</v>
      </c>
    </row>
    <row r="2434" spans="2:5">
      <c r="B2434" t="s">
        <v>3938</v>
      </c>
      <c r="C2434">
        <v>542677</v>
      </c>
      <c r="D2434" t="s">
        <v>3939</v>
      </c>
      <c r="E2434" t="s">
        <v>439</v>
      </c>
    </row>
    <row r="2435" spans="2:5">
      <c r="B2435" t="s">
        <v>3940</v>
      </c>
      <c r="C2435" t="s">
        <v>353</v>
      </c>
      <c r="D2435" t="s">
        <v>3941</v>
      </c>
      <c r="E2435" t="s">
        <v>364</v>
      </c>
    </row>
    <row r="2436" spans="2:5">
      <c r="B2436" t="s">
        <v>3942</v>
      </c>
      <c r="C2436" t="s">
        <v>353</v>
      </c>
      <c r="D2436" t="s">
        <v>3943</v>
      </c>
      <c r="E2436" t="s">
        <v>364</v>
      </c>
    </row>
    <row r="2437" spans="2:5">
      <c r="B2437" t="s">
        <v>3944</v>
      </c>
      <c r="C2437">
        <v>532720</v>
      </c>
      <c r="D2437" t="s">
        <v>3945</v>
      </c>
      <c r="E2437" t="s">
        <v>370</v>
      </c>
    </row>
    <row r="2438" spans="2:5">
      <c r="B2438" t="s">
        <v>3946</v>
      </c>
      <c r="C2438">
        <v>500520</v>
      </c>
      <c r="D2438" t="s">
        <v>3947</v>
      </c>
      <c r="E2438" t="s">
        <v>2283</v>
      </c>
    </row>
    <row r="2439" spans="2:5">
      <c r="B2439" t="s">
        <v>3948</v>
      </c>
      <c r="C2439">
        <v>532756</v>
      </c>
      <c r="D2439" t="s">
        <v>3949</v>
      </c>
      <c r="E2439" t="s">
        <v>1273</v>
      </c>
    </row>
    <row r="2440" spans="2:5">
      <c r="B2440" t="s">
        <v>3950</v>
      </c>
      <c r="C2440">
        <v>533088</v>
      </c>
      <c r="D2440" t="s">
        <v>3951</v>
      </c>
      <c r="E2440" t="s">
        <v>554</v>
      </c>
    </row>
    <row r="2441" spans="2:5">
      <c r="B2441" t="s">
        <v>3952</v>
      </c>
      <c r="C2441">
        <v>533088</v>
      </c>
      <c r="D2441" t="s">
        <v>3951</v>
      </c>
      <c r="E2441" t="s">
        <v>554</v>
      </c>
    </row>
    <row r="2442" spans="2:5">
      <c r="B2442" t="s">
        <v>3953</v>
      </c>
      <c r="C2442">
        <v>532313</v>
      </c>
      <c r="D2442" t="s">
        <v>3954</v>
      </c>
      <c r="E2442" t="s">
        <v>439</v>
      </c>
    </row>
    <row r="2443" spans="2:5">
      <c r="B2443" t="s">
        <v>3955</v>
      </c>
      <c r="C2443">
        <v>540768</v>
      </c>
      <c r="D2443" t="s">
        <v>3956</v>
      </c>
      <c r="E2443" t="s">
        <v>674</v>
      </c>
    </row>
    <row r="2444" spans="2:5">
      <c r="B2444" t="s">
        <v>3957</v>
      </c>
      <c r="C2444">
        <v>542503</v>
      </c>
      <c r="D2444" t="s">
        <v>3958</v>
      </c>
      <c r="E2444" t="s">
        <v>2331</v>
      </c>
    </row>
    <row r="2445" spans="2:5">
      <c r="B2445" t="s">
        <v>3959</v>
      </c>
      <c r="C2445">
        <v>590078</v>
      </c>
      <c r="D2445" t="s">
        <v>3960</v>
      </c>
      <c r="E2445" t="s">
        <v>385</v>
      </c>
    </row>
    <row r="2446" spans="2:5">
      <c r="B2446" t="s">
        <v>3961</v>
      </c>
      <c r="C2446">
        <v>513430</v>
      </c>
      <c r="D2446" t="s">
        <v>353</v>
      </c>
      <c r="E2446" t="s">
        <v>658</v>
      </c>
    </row>
    <row r="2447" spans="2:5">
      <c r="B2447" t="s">
        <v>3962</v>
      </c>
      <c r="C2447">
        <v>539289</v>
      </c>
      <c r="D2447" t="s">
        <v>3963</v>
      </c>
      <c r="E2447" t="s">
        <v>339</v>
      </c>
    </row>
    <row r="2448" spans="2:5">
      <c r="B2448" t="s">
        <v>3964</v>
      </c>
      <c r="C2448">
        <v>500267</v>
      </c>
      <c r="D2448" t="s">
        <v>353</v>
      </c>
      <c r="E2448" t="s">
        <v>1011</v>
      </c>
    </row>
    <row r="2449" spans="2:5">
      <c r="B2449" t="s">
        <v>3965</v>
      </c>
      <c r="C2449">
        <v>539229</v>
      </c>
      <c r="D2449" t="s">
        <v>353</v>
      </c>
      <c r="E2449" t="s">
        <v>342</v>
      </c>
    </row>
    <row r="2450" spans="2:5">
      <c r="B2450" t="s">
        <v>3966</v>
      </c>
      <c r="C2450">
        <v>506919</v>
      </c>
      <c r="D2450" t="s">
        <v>353</v>
      </c>
      <c r="E2450" t="s">
        <v>391</v>
      </c>
    </row>
    <row r="2451" spans="2:5">
      <c r="B2451" t="s">
        <v>3967</v>
      </c>
      <c r="C2451">
        <v>539400</v>
      </c>
      <c r="D2451" t="s">
        <v>353</v>
      </c>
      <c r="E2451" t="s">
        <v>467</v>
      </c>
    </row>
    <row r="2452" spans="2:5">
      <c r="B2452" t="s">
        <v>3968</v>
      </c>
      <c r="C2452">
        <v>539400</v>
      </c>
      <c r="D2452" t="s">
        <v>353</v>
      </c>
      <c r="E2452" t="s">
        <v>467</v>
      </c>
    </row>
    <row r="2453" spans="2:5">
      <c r="B2453" t="s">
        <v>3969</v>
      </c>
      <c r="C2453">
        <v>532728</v>
      </c>
      <c r="D2453" t="s">
        <v>3970</v>
      </c>
      <c r="E2453" t="s">
        <v>347</v>
      </c>
    </row>
    <row r="2454" spans="2:5">
      <c r="B2454" t="s">
        <v>3971</v>
      </c>
      <c r="C2454">
        <v>513269</v>
      </c>
      <c r="D2454" t="s">
        <v>3972</v>
      </c>
      <c r="E2454" t="s">
        <v>751</v>
      </c>
    </row>
    <row r="2455" spans="2:5">
      <c r="B2455" t="s">
        <v>3973</v>
      </c>
      <c r="C2455">
        <v>513269</v>
      </c>
      <c r="D2455" t="s">
        <v>3972</v>
      </c>
      <c r="E2455" t="s">
        <v>751</v>
      </c>
    </row>
    <row r="2456" spans="2:5">
      <c r="B2456" t="s">
        <v>3974</v>
      </c>
      <c r="C2456">
        <v>533169</v>
      </c>
      <c r="D2456" t="s">
        <v>3975</v>
      </c>
      <c r="E2456" t="s">
        <v>751</v>
      </c>
    </row>
    <row r="2457" spans="2:5">
      <c r="B2457" t="s">
        <v>3976</v>
      </c>
      <c r="C2457">
        <v>539045</v>
      </c>
      <c r="D2457" t="s">
        <v>3977</v>
      </c>
      <c r="E2457" t="s">
        <v>658</v>
      </c>
    </row>
    <row r="2458" spans="2:5">
      <c r="B2458" t="s">
        <v>3978</v>
      </c>
      <c r="C2458">
        <v>539046</v>
      </c>
      <c r="D2458" t="s">
        <v>3979</v>
      </c>
      <c r="E2458" t="s">
        <v>385</v>
      </c>
    </row>
    <row r="2459" spans="2:5">
      <c r="B2459" t="s">
        <v>3980</v>
      </c>
      <c r="C2459">
        <v>532932</v>
      </c>
      <c r="D2459" t="s">
        <v>3981</v>
      </c>
      <c r="E2459" t="s">
        <v>548</v>
      </c>
    </row>
    <row r="2460" spans="2:5">
      <c r="B2460" t="s">
        <v>3982</v>
      </c>
      <c r="C2460">
        <v>539044</v>
      </c>
      <c r="D2460" t="s">
        <v>3983</v>
      </c>
      <c r="E2460" t="s">
        <v>385</v>
      </c>
    </row>
    <row r="2461" spans="2:5">
      <c r="B2461" t="s">
        <v>3984</v>
      </c>
      <c r="C2461">
        <v>500268</v>
      </c>
      <c r="D2461" t="s">
        <v>3985</v>
      </c>
      <c r="E2461" t="s">
        <v>567</v>
      </c>
    </row>
    <row r="2462" spans="2:5">
      <c r="B2462" t="s">
        <v>3986</v>
      </c>
      <c r="C2462">
        <v>531213</v>
      </c>
      <c r="D2462" t="s">
        <v>3987</v>
      </c>
      <c r="E2462" t="s">
        <v>370</v>
      </c>
    </row>
    <row r="2463" spans="2:5">
      <c r="B2463" t="s">
        <v>3988</v>
      </c>
      <c r="C2463">
        <v>540402</v>
      </c>
      <c r="D2463" t="s">
        <v>353</v>
      </c>
      <c r="E2463" t="s">
        <v>439</v>
      </c>
    </row>
    <row r="2464" spans="2:5">
      <c r="B2464" t="s">
        <v>3989</v>
      </c>
      <c r="C2464" t="s">
        <v>353</v>
      </c>
      <c r="D2464" t="s">
        <v>3990</v>
      </c>
      <c r="E2464" t="s">
        <v>364</v>
      </c>
    </row>
    <row r="2465" spans="2:5">
      <c r="B2465" t="s">
        <v>3991</v>
      </c>
      <c r="C2465">
        <v>533204</v>
      </c>
      <c r="D2465" t="s">
        <v>3992</v>
      </c>
      <c r="E2465" t="s">
        <v>368</v>
      </c>
    </row>
    <row r="2466" spans="2:5">
      <c r="B2466" t="s">
        <v>3993</v>
      </c>
      <c r="C2466">
        <v>505850</v>
      </c>
      <c r="D2466" t="s">
        <v>3994</v>
      </c>
      <c r="E2466" t="s">
        <v>370</v>
      </c>
    </row>
    <row r="2467" spans="2:5">
      <c r="B2467" t="s">
        <v>3995</v>
      </c>
      <c r="C2467">
        <v>502157</v>
      </c>
      <c r="D2467" t="s">
        <v>3996</v>
      </c>
      <c r="E2467" t="s">
        <v>366</v>
      </c>
    </row>
    <row r="2468" spans="2:5">
      <c r="B2468" t="s">
        <v>3997</v>
      </c>
      <c r="C2468">
        <v>532637</v>
      </c>
      <c r="D2468" t="s">
        <v>3998</v>
      </c>
      <c r="E2468" t="s">
        <v>391</v>
      </c>
    </row>
    <row r="2469" spans="2:5">
      <c r="B2469" t="s">
        <v>3999</v>
      </c>
      <c r="C2469">
        <v>537800</v>
      </c>
      <c r="D2469" t="s">
        <v>353</v>
      </c>
      <c r="E2469" t="s">
        <v>370</v>
      </c>
    </row>
    <row r="2470" spans="2:5">
      <c r="B2470" t="s">
        <v>4000</v>
      </c>
      <c r="C2470">
        <v>514418</v>
      </c>
      <c r="D2470" t="s">
        <v>353</v>
      </c>
      <c r="E2470" t="s">
        <v>401</v>
      </c>
    </row>
    <row r="2471" spans="2:5">
      <c r="B2471" t="s">
        <v>4001</v>
      </c>
      <c r="C2471">
        <v>539275</v>
      </c>
      <c r="D2471" t="s">
        <v>353</v>
      </c>
      <c r="E2471" t="s">
        <v>551</v>
      </c>
    </row>
    <row r="2472" spans="2:5">
      <c r="B2472" t="s">
        <v>4002</v>
      </c>
      <c r="C2472">
        <v>516007</v>
      </c>
      <c r="D2472" t="s">
        <v>4003</v>
      </c>
      <c r="E2472" t="s">
        <v>848</v>
      </c>
    </row>
    <row r="2473" spans="2:5">
      <c r="B2473" t="s">
        <v>4004</v>
      </c>
      <c r="C2473">
        <v>530011</v>
      </c>
      <c r="D2473" t="s">
        <v>4005</v>
      </c>
      <c r="E2473" t="s">
        <v>861</v>
      </c>
    </row>
    <row r="2474" spans="2:5">
      <c r="B2474" t="s">
        <v>4006</v>
      </c>
      <c r="C2474">
        <v>500109</v>
      </c>
      <c r="D2474" t="s">
        <v>4007</v>
      </c>
      <c r="E2474" t="s">
        <v>1282</v>
      </c>
    </row>
    <row r="2475" spans="2:5">
      <c r="B2475" t="s">
        <v>4008</v>
      </c>
      <c r="C2475">
        <v>530243</v>
      </c>
      <c r="D2475" t="s">
        <v>353</v>
      </c>
      <c r="E2475" t="s">
        <v>446</v>
      </c>
    </row>
    <row r="2476" spans="2:5">
      <c r="B2476" t="s">
        <v>4009</v>
      </c>
      <c r="C2476">
        <v>507938</v>
      </c>
      <c r="D2476" t="s">
        <v>353</v>
      </c>
      <c r="E2476" t="s">
        <v>370</v>
      </c>
    </row>
    <row r="2477" spans="2:5">
      <c r="B2477" t="s">
        <v>4010</v>
      </c>
      <c r="C2477">
        <v>533078</v>
      </c>
      <c r="D2477" t="s">
        <v>353</v>
      </c>
      <c r="E2477" t="s">
        <v>439</v>
      </c>
    </row>
    <row r="2478" spans="2:5">
      <c r="B2478" t="s">
        <v>4011</v>
      </c>
      <c r="C2478">
        <v>540396</v>
      </c>
      <c r="D2478" t="s">
        <v>353</v>
      </c>
      <c r="E2478" t="s">
        <v>368</v>
      </c>
    </row>
    <row r="2479" spans="2:5">
      <c r="B2479" t="s">
        <v>4012</v>
      </c>
      <c r="C2479">
        <v>540396</v>
      </c>
      <c r="D2479" t="s">
        <v>353</v>
      </c>
      <c r="E2479" t="s">
        <v>368</v>
      </c>
    </row>
    <row r="2480" spans="2:5">
      <c r="B2480" t="s">
        <v>4013</v>
      </c>
      <c r="C2480">
        <v>541974</v>
      </c>
      <c r="D2480" t="s">
        <v>353</v>
      </c>
      <c r="E2480" t="s">
        <v>602</v>
      </c>
    </row>
    <row r="2481" spans="2:5">
      <c r="B2481" t="s">
        <v>4014</v>
      </c>
      <c r="C2481">
        <v>539207</v>
      </c>
      <c r="D2481" t="s">
        <v>4015</v>
      </c>
      <c r="E2481" t="s">
        <v>788</v>
      </c>
    </row>
    <row r="2482" spans="2:5">
      <c r="B2482" t="s">
        <v>4016</v>
      </c>
      <c r="C2482">
        <v>530537</v>
      </c>
      <c r="D2482" t="s">
        <v>353</v>
      </c>
      <c r="E2482" t="s">
        <v>411</v>
      </c>
    </row>
    <row r="2483" spans="2:5">
      <c r="B2483" t="s">
        <v>4017</v>
      </c>
      <c r="C2483">
        <v>511758</v>
      </c>
      <c r="D2483" t="s">
        <v>353</v>
      </c>
      <c r="E2483" t="s">
        <v>370</v>
      </c>
    </row>
    <row r="2484" spans="2:5">
      <c r="B2484" t="s">
        <v>4018</v>
      </c>
      <c r="C2484">
        <v>512303</v>
      </c>
      <c r="D2484" t="s">
        <v>353</v>
      </c>
      <c r="E2484" t="s">
        <v>774</v>
      </c>
    </row>
    <row r="2485" spans="2:5">
      <c r="B2485" t="s">
        <v>4019</v>
      </c>
      <c r="C2485">
        <v>505324</v>
      </c>
      <c r="D2485" t="s">
        <v>4020</v>
      </c>
      <c r="E2485" t="s">
        <v>361</v>
      </c>
    </row>
    <row r="2486" spans="2:5">
      <c r="B2486" t="s">
        <v>4021</v>
      </c>
      <c r="C2486">
        <v>505324</v>
      </c>
      <c r="D2486" t="s">
        <v>4020</v>
      </c>
      <c r="E2486" t="s">
        <v>361</v>
      </c>
    </row>
    <row r="2487" spans="2:5">
      <c r="B2487" t="s">
        <v>4022</v>
      </c>
      <c r="C2487">
        <v>538970</v>
      </c>
      <c r="D2487" t="s">
        <v>353</v>
      </c>
      <c r="E2487" t="s">
        <v>439</v>
      </c>
    </row>
    <row r="2488" spans="2:5">
      <c r="B2488" t="s">
        <v>4023</v>
      </c>
      <c r="C2488">
        <v>521018</v>
      </c>
      <c r="D2488" t="s">
        <v>4024</v>
      </c>
      <c r="E2488" t="s">
        <v>368</v>
      </c>
    </row>
    <row r="2489" spans="2:5">
      <c r="B2489" t="s">
        <v>4025</v>
      </c>
      <c r="C2489">
        <v>503101</v>
      </c>
      <c r="D2489" t="s">
        <v>4026</v>
      </c>
      <c r="E2489" t="s">
        <v>439</v>
      </c>
    </row>
    <row r="2490" spans="2:5">
      <c r="B2490" t="s">
        <v>4027</v>
      </c>
      <c r="C2490">
        <v>502250</v>
      </c>
      <c r="D2490" t="s">
        <v>353</v>
      </c>
      <c r="E2490" t="s">
        <v>881</v>
      </c>
    </row>
    <row r="2491" spans="2:5">
      <c r="B2491" t="s">
        <v>4028</v>
      </c>
      <c r="C2491">
        <v>513544</v>
      </c>
      <c r="D2491" t="s">
        <v>353</v>
      </c>
      <c r="E2491" t="s">
        <v>427</v>
      </c>
    </row>
    <row r="2492" spans="2:5">
      <c r="B2492" t="s">
        <v>4029</v>
      </c>
      <c r="C2492">
        <v>530543</v>
      </c>
      <c r="D2492" t="s">
        <v>353</v>
      </c>
      <c r="E2492" t="s">
        <v>439</v>
      </c>
    </row>
    <row r="2493" spans="2:5">
      <c r="B2493" t="s">
        <v>4030</v>
      </c>
      <c r="C2493">
        <v>540254</v>
      </c>
      <c r="D2493" t="s">
        <v>353</v>
      </c>
      <c r="E2493" t="s">
        <v>370</v>
      </c>
    </row>
    <row r="2494" spans="2:5">
      <c r="B2494" t="s">
        <v>4031</v>
      </c>
      <c r="C2494">
        <v>500206</v>
      </c>
      <c r="D2494" t="s">
        <v>353</v>
      </c>
      <c r="E2494" t="s">
        <v>370</v>
      </c>
    </row>
    <row r="2495" spans="2:5">
      <c r="B2495" t="s">
        <v>4032</v>
      </c>
      <c r="C2495">
        <v>531642</v>
      </c>
      <c r="D2495" t="s">
        <v>4033</v>
      </c>
      <c r="E2495" t="s">
        <v>535</v>
      </c>
    </row>
    <row r="2496" spans="2:5">
      <c r="B2496" t="s">
        <v>4034</v>
      </c>
      <c r="C2496" t="s">
        <v>353</v>
      </c>
      <c r="D2496" t="s">
        <v>4035</v>
      </c>
      <c r="E2496" t="s">
        <v>364</v>
      </c>
    </row>
    <row r="2497" spans="2:5">
      <c r="B2497" t="s">
        <v>4036</v>
      </c>
      <c r="C2497" t="s">
        <v>353</v>
      </c>
      <c r="D2497" t="s">
        <v>4035</v>
      </c>
      <c r="E2497" t="s">
        <v>364</v>
      </c>
    </row>
    <row r="2498" spans="2:5">
      <c r="B2498" t="s">
        <v>4037</v>
      </c>
      <c r="C2498">
        <v>531503</v>
      </c>
      <c r="D2498" t="s">
        <v>353</v>
      </c>
      <c r="E2498" t="s">
        <v>368</v>
      </c>
    </row>
    <row r="2499" spans="2:5">
      <c r="B2499" t="s">
        <v>4038</v>
      </c>
      <c r="C2499">
        <v>526891</v>
      </c>
      <c r="D2499" t="s">
        <v>353</v>
      </c>
      <c r="E2499" t="s">
        <v>336</v>
      </c>
    </row>
    <row r="2500" spans="2:5">
      <c r="B2500" t="s">
        <v>4039</v>
      </c>
      <c r="C2500">
        <v>524404</v>
      </c>
      <c r="D2500" t="s">
        <v>4040</v>
      </c>
      <c r="E2500" t="s">
        <v>391</v>
      </c>
    </row>
    <row r="2501" spans="2:5">
      <c r="B2501" t="s">
        <v>4041</v>
      </c>
      <c r="C2501" t="s">
        <v>353</v>
      </c>
      <c r="D2501" t="s">
        <v>4042</v>
      </c>
      <c r="E2501" t="s">
        <v>364</v>
      </c>
    </row>
    <row r="2502" spans="2:5">
      <c r="B2502" t="s">
        <v>4043</v>
      </c>
      <c r="C2502">
        <v>517467</v>
      </c>
      <c r="D2502" t="s">
        <v>353</v>
      </c>
      <c r="E2502" t="s">
        <v>651</v>
      </c>
    </row>
    <row r="2503" spans="2:5">
      <c r="B2503" t="s">
        <v>4044</v>
      </c>
      <c r="C2503">
        <v>523566</v>
      </c>
      <c r="D2503" t="s">
        <v>353</v>
      </c>
      <c r="E2503" t="s">
        <v>439</v>
      </c>
    </row>
    <row r="2504" spans="2:5">
      <c r="B2504" t="s">
        <v>4045</v>
      </c>
      <c r="C2504">
        <v>531540</v>
      </c>
      <c r="D2504" t="s">
        <v>353</v>
      </c>
      <c r="E2504" t="s">
        <v>751</v>
      </c>
    </row>
    <row r="2505" spans="2:5">
      <c r="B2505" t="s">
        <v>4046</v>
      </c>
      <c r="C2505">
        <v>531319</v>
      </c>
      <c r="D2505" t="s">
        <v>353</v>
      </c>
      <c r="E2505" t="s">
        <v>370</v>
      </c>
    </row>
    <row r="2506" spans="2:5">
      <c r="B2506" t="s">
        <v>4047</v>
      </c>
      <c r="C2506">
        <v>532500</v>
      </c>
      <c r="D2506" t="s">
        <v>4048</v>
      </c>
      <c r="E2506" t="s">
        <v>2283</v>
      </c>
    </row>
    <row r="2507" spans="2:5">
      <c r="B2507" t="s">
        <v>4049</v>
      </c>
      <c r="C2507">
        <v>532500</v>
      </c>
      <c r="D2507" t="s">
        <v>4048</v>
      </c>
      <c r="E2507" t="s">
        <v>2283</v>
      </c>
    </row>
    <row r="2508" spans="2:5">
      <c r="B2508" t="s">
        <v>4050</v>
      </c>
      <c r="C2508" t="s">
        <v>353</v>
      </c>
      <c r="D2508" t="s">
        <v>4051</v>
      </c>
      <c r="E2508" t="s">
        <v>364</v>
      </c>
    </row>
    <row r="2509" spans="2:5">
      <c r="B2509" t="s">
        <v>4052</v>
      </c>
      <c r="C2509">
        <v>540749</v>
      </c>
      <c r="D2509" t="s">
        <v>4053</v>
      </c>
      <c r="E2509" t="s">
        <v>370</v>
      </c>
    </row>
    <row r="2510" spans="2:5">
      <c r="B2510" t="s">
        <v>4054</v>
      </c>
      <c r="C2510" t="s">
        <v>353</v>
      </c>
      <c r="D2510" t="s">
        <v>4055</v>
      </c>
      <c r="E2510" t="s">
        <v>444</v>
      </c>
    </row>
    <row r="2511" spans="2:5">
      <c r="B2511" t="s">
        <v>4056</v>
      </c>
      <c r="C2511">
        <v>523704</v>
      </c>
      <c r="D2511" t="s">
        <v>4057</v>
      </c>
      <c r="E2511" t="s">
        <v>446</v>
      </c>
    </row>
    <row r="2512" spans="2:5">
      <c r="B2512" t="s">
        <v>4058</v>
      </c>
      <c r="C2512">
        <v>506867</v>
      </c>
      <c r="D2512" t="s">
        <v>353</v>
      </c>
      <c r="E2512" t="s">
        <v>368</v>
      </c>
    </row>
    <row r="2513" spans="2:5">
      <c r="B2513" t="s">
        <v>4059</v>
      </c>
      <c r="C2513">
        <v>511768</v>
      </c>
      <c r="D2513" t="s">
        <v>353</v>
      </c>
      <c r="E2513" t="s">
        <v>370</v>
      </c>
    </row>
    <row r="2514" spans="2:5">
      <c r="B2514" t="s">
        <v>4060</v>
      </c>
      <c r="C2514">
        <v>511688</v>
      </c>
      <c r="D2514" t="s">
        <v>353</v>
      </c>
      <c r="E2514" t="s">
        <v>370</v>
      </c>
    </row>
    <row r="2515" spans="2:5">
      <c r="B2515" t="s">
        <v>4061</v>
      </c>
      <c r="C2515">
        <v>540704</v>
      </c>
      <c r="D2515" t="s">
        <v>4062</v>
      </c>
      <c r="E2515" t="s">
        <v>359</v>
      </c>
    </row>
    <row r="2516" spans="2:5">
      <c r="B2516" t="s">
        <v>4063</v>
      </c>
      <c r="C2516">
        <v>539219</v>
      </c>
      <c r="D2516" t="s">
        <v>353</v>
      </c>
      <c r="E2516" t="s">
        <v>1273</v>
      </c>
    </row>
    <row r="2517" spans="2:5">
      <c r="B2517" t="s">
        <v>4064</v>
      </c>
      <c r="C2517">
        <v>500248</v>
      </c>
      <c r="D2517" t="s">
        <v>353</v>
      </c>
      <c r="E2517" t="s">
        <v>473</v>
      </c>
    </row>
    <row r="2518" spans="2:5">
      <c r="B2518" t="s">
        <v>4065</v>
      </c>
      <c r="C2518">
        <v>523371</v>
      </c>
      <c r="D2518" t="s">
        <v>4066</v>
      </c>
      <c r="E2518" t="s">
        <v>1052</v>
      </c>
    </row>
    <row r="2519" spans="2:5">
      <c r="B2519" t="s">
        <v>4067</v>
      </c>
      <c r="C2519">
        <v>539981</v>
      </c>
      <c r="D2519" t="s">
        <v>4068</v>
      </c>
      <c r="E2519" t="s">
        <v>519</v>
      </c>
    </row>
    <row r="2520" spans="2:5">
      <c r="B2520" t="s">
        <v>4069</v>
      </c>
      <c r="C2520">
        <v>534563</v>
      </c>
      <c r="D2520" t="s">
        <v>4070</v>
      </c>
      <c r="E2520" t="s">
        <v>361</v>
      </c>
    </row>
    <row r="2521" spans="2:5">
      <c r="B2521" t="s">
        <v>4071</v>
      </c>
      <c r="C2521">
        <v>500271</v>
      </c>
      <c r="D2521" t="s">
        <v>4072</v>
      </c>
      <c r="E2521" t="s">
        <v>2766</v>
      </c>
    </row>
    <row r="2522" spans="2:5">
      <c r="B2522" t="s">
        <v>4073</v>
      </c>
      <c r="C2522">
        <v>539981</v>
      </c>
      <c r="D2522" t="s">
        <v>4074</v>
      </c>
      <c r="E2522" t="s">
        <v>519</v>
      </c>
    </row>
    <row r="2523" spans="2:5">
      <c r="B2523" t="s">
        <v>4075</v>
      </c>
      <c r="C2523">
        <v>539940</v>
      </c>
      <c r="D2523" t="s">
        <v>4076</v>
      </c>
      <c r="E2523" t="s">
        <v>519</v>
      </c>
    </row>
    <row r="2524" spans="2:5">
      <c r="B2524" t="s">
        <v>4077</v>
      </c>
      <c r="C2524">
        <v>534338</v>
      </c>
      <c r="D2524" t="s">
        <v>353</v>
      </c>
      <c r="E2524" t="s">
        <v>439</v>
      </c>
    </row>
    <row r="2525" spans="2:5">
      <c r="B2525" t="s">
        <v>4078</v>
      </c>
      <c r="C2525">
        <v>526538</v>
      </c>
      <c r="D2525" t="s">
        <v>353</v>
      </c>
      <c r="E2525" t="s">
        <v>391</v>
      </c>
    </row>
    <row r="2526" spans="2:5">
      <c r="B2526" t="s">
        <v>4079</v>
      </c>
      <c r="C2526">
        <v>540401</v>
      </c>
      <c r="D2526" t="s">
        <v>353</v>
      </c>
      <c r="E2526" t="s">
        <v>375</v>
      </c>
    </row>
    <row r="2527" spans="2:5">
      <c r="B2527" t="s">
        <v>4080</v>
      </c>
      <c r="C2527">
        <v>539519</v>
      </c>
      <c r="D2527" t="s">
        <v>353</v>
      </c>
      <c r="E2527" t="s">
        <v>387</v>
      </c>
    </row>
    <row r="2528" spans="2:5">
      <c r="B2528" t="s">
        <v>4081</v>
      </c>
      <c r="C2528">
        <v>531221</v>
      </c>
      <c r="D2528" t="s">
        <v>353</v>
      </c>
      <c r="E2528" t="s">
        <v>881</v>
      </c>
    </row>
    <row r="2529" spans="2:5">
      <c r="B2529" t="s">
        <v>4082</v>
      </c>
      <c r="C2529">
        <v>531680</v>
      </c>
      <c r="D2529" t="s">
        <v>353</v>
      </c>
      <c r="E2529" t="s">
        <v>467</v>
      </c>
    </row>
    <row r="2530" spans="2:5">
      <c r="B2530" t="s">
        <v>4083</v>
      </c>
      <c r="C2530">
        <v>522249</v>
      </c>
      <c r="D2530" t="s">
        <v>4084</v>
      </c>
      <c r="E2530" t="s">
        <v>368</v>
      </c>
    </row>
    <row r="2531" spans="2:5">
      <c r="B2531" t="s">
        <v>4085</v>
      </c>
      <c r="C2531">
        <v>523792</v>
      </c>
      <c r="D2531" t="s">
        <v>4086</v>
      </c>
      <c r="E2531" t="s">
        <v>361</v>
      </c>
    </row>
    <row r="2532" spans="2:5">
      <c r="B2532" t="s">
        <v>4087</v>
      </c>
      <c r="C2532">
        <v>533152</v>
      </c>
      <c r="D2532" t="s">
        <v>4088</v>
      </c>
      <c r="E2532" t="s">
        <v>751</v>
      </c>
    </row>
    <row r="2533" spans="2:5">
      <c r="B2533" t="s">
        <v>4089</v>
      </c>
      <c r="C2533">
        <v>532852</v>
      </c>
      <c r="D2533" t="s">
        <v>4090</v>
      </c>
      <c r="E2533" t="s">
        <v>373</v>
      </c>
    </row>
    <row r="2534" spans="2:5">
      <c r="B2534" t="s">
        <v>4091</v>
      </c>
      <c r="C2534">
        <v>532654</v>
      </c>
      <c r="D2534" t="s">
        <v>4092</v>
      </c>
      <c r="E2534" t="s">
        <v>760</v>
      </c>
    </row>
    <row r="2535" spans="2:5">
      <c r="B2535" t="s">
        <v>4093</v>
      </c>
      <c r="C2535">
        <v>532654</v>
      </c>
      <c r="D2535" t="s">
        <v>4092</v>
      </c>
      <c r="E2535" t="s">
        <v>760</v>
      </c>
    </row>
    <row r="2536" spans="2:5">
      <c r="B2536" t="s">
        <v>4094</v>
      </c>
      <c r="C2536">
        <v>532629</v>
      </c>
      <c r="D2536" t="s">
        <v>4095</v>
      </c>
      <c r="E2536" t="s">
        <v>751</v>
      </c>
    </row>
    <row r="2537" spans="2:5">
      <c r="B2537" t="s">
        <v>4096</v>
      </c>
      <c r="C2537">
        <v>512267</v>
      </c>
      <c r="D2537" t="s">
        <v>353</v>
      </c>
      <c r="E2537" t="s">
        <v>356</v>
      </c>
    </row>
    <row r="2538" spans="2:5">
      <c r="B2538" t="s">
        <v>4097</v>
      </c>
      <c r="C2538">
        <v>531146</v>
      </c>
      <c r="D2538" t="s">
        <v>353</v>
      </c>
      <c r="E2538" t="s">
        <v>391</v>
      </c>
    </row>
    <row r="2539" spans="2:5">
      <c r="B2539" t="s">
        <v>4098</v>
      </c>
      <c r="C2539">
        <v>523144</v>
      </c>
      <c r="D2539" t="s">
        <v>353</v>
      </c>
      <c r="E2539" t="s">
        <v>391</v>
      </c>
    </row>
    <row r="2540" spans="2:5">
      <c r="B2540" t="s">
        <v>4099</v>
      </c>
      <c r="C2540">
        <v>539938</v>
      </c>
      <c r="D2540" t="s">
        <v>4100</v>
      </c>
      <c r="E2540" t="s">
        <v>336</v>
      </c>
    </row>
    <row r="2541" spans="2:5">
      <c r="B2541" t="s">
        <v>4101</v>
      </c>
      <c r="C2541">
        <v>540937</v>
      </c>
      <c r="D2541" t="s">
        <v>353</v>
      </c>
      <c r="E2541" t="s">
        <v>391</v>
      </c>
    </row>
    <row r="2542" spans="2:5">
      <c r="B2542" t="s">
        <v>4102</v>
      </c>
      <c r="C2542">
        <v>526301</v>
      </c>
      <c r="D2542" t="s">
        <v>353</v>
      </c>
      <c r="E2542" t="s">
        <v>542</v>
      </c>
    </row>
    <row r="2543" spans="2:5">
      <c r="B2543" t="s">
        <v>4103</v>
      </c>
      <c r="C2543">
        <v>538834</v>
      </c>
      <c r="D2543" t="s">
        <v>353</v>
      </c>
      <c r="E2543" t="s">
        <v>370</v>
      </c>
    </row>
    <row r="2544" spans="2:5">
      <c r="B2544" t="s">
        <v>4104</v>
      </c>
      <c r="C2544">
        <v>512505</v>
      </c>
      <c r="D2544" t="s">
        <v>353</v>
      </c>
      <c r="E2544" t="s">
        <v>676</v>
      </c>
    </row>
    <row r="2545" spans="2:5">
      <c r="B2545" t="s">
        <v>4105</v>
      </c>
      <c r="C2545">
        <v>540519</v>
      </c>
      <c r="D2545" t="s">
        <v>353</v>
      </c>
      <c r="E2545" t="s">
        <v>361</v>
      </c>
    </row>
    <row r="2546" spans="2:5">
      <c r="B2546" t="s">
        <v>4106</v>
      </c>
      <c r="C2546">
        <v>511276</v>
      </c>
      <c r="D2546" t="s">
        <v>353</v>
      </c>
      <c r="E2546" t="s">
        <v>551</v>
      </c>
    </row>
    <row r="2547" spans="2:5">
      <c r="B2547" t="s">
        <v>4107</v>
      </c>
      <c r="C2547">
        <v>531176</v>
      </c>
      <c r="D2547" t="s">
        <v>353</v>
      </c>
      <c r="E2547" t="s">
        <v>370</v>
      </c>
    </row>
    <row r="2548" spans="2:5">
      <c r="B2548" t="s">
        <v>4108</v>
      </c>
      <c r="C2548">
        <v>531417</v>
      </c>
      <c r="D2548" t="s">
        <v>353</v>
      </c>
      <c r="E2548" t="s">
        <v>370</v>
      </c>
    </row>
    <row r="2549" spans="2:5">
      <c r="B2549" t="s">
        <v>4109</v>
      </c>
      <c r="C2549">
        <v>532105</v>
      </c>
      <c r="D2549" t="s">
        <v>353</v>
      </c>
      <c r="E2549" t="s">
        <v>774</v>
      </c>
    </row>
    <row r="2550" spans="2:5">
      <c r="B2550" t="s">
        <v>4110</v>
      </c>
      <c r="C2550">
        <v>532105</v>
      </c>
      <c r="D2550" t="s">
        <v>353</v>
      </c>
      <c r="E2550" t="s">
        <v>774</v>
      </c>
    </row>
    <row r="2551" spans="2:5">
      <c r="B2551" t="s">
        <v>4111</v>
      </c>
      <c r="C2551">
        <v>539767</v>
      </c>
      <c r="D2551" t="s">
        <v>353</v>
      </c>
      <c r="E2551" t="s">
        <v>439</v>
      </c>
    </row>
    <row r="2552" spans="2:5">
      <c r="B2552" t="s">
        <v>4112</v>
      </c>
      <c r="C2552">
        <v>532408</v>
      </c>
      <c r="D2552" t="s">
        <v>4113</v>
      </c>
      <c r="E2552" t="s">
        <v>446</v>
      </c>
    </row>
    <row r="2553" spans="2:5">
      <c r="B2553" t="s">
        <v>4114</v>
      </c>
      <c r="C2553">
        <v>541352</v>
      </c>
      <c r="D2553" t="s">
        <v>353</v>
      </c>
      <c r="E2553" t="s">
        <v>433</v>
      </c>
    </row>
    <row r="2554" spans="2:5">
      <c r="B2554" t="s">
        <v>4115</v>
      </c>
      <c r="C2554">
        <v>532865</v>
      </c>
      <c r="D2554" t="s">
        <v>4116</v>
      </c>
      <c r="E2554" t="s">
        <v>513</v>
      </c>
    </row>
    <row r="2555" spans="2:5">
      <c r="B2555" t="s">
        <v>4117</v>
      </c>
      <c r="C2555">
        <v>511367</v>
      </c>
      <c r="D2555" t="s">
        <v>353</v>
      </c>
      <c r="E2555" t="s">
        <v>370</v>
      </c>
    </row>
    <row r="2556" spans="2:5">
      <c r="B2556" t="s">
        <v>4118</v>
      </c>
      <c r="C2556">
        <v>511367</v>
      </c>
      <c r="D2556" t="s">
        <v>353</v>
      </c>
      <c r="E2556" t="s">
        <v>370</v>
      </c>
    </row>
    <row r="2557" spans="2:5">
      <c r="B2557" t="s">
        <v>4119</v>
      </c>
      <c r="C2557">
        <v>539012</v>
      </c>
      <c r="D2557" t="s">
        <v>353</v>
      </c>
      <c r="E2557" t="s">
        <v>359</v>
      </c>
    </row>
    <row r="2558" spans="2:5">
      <c r="B2558" t="s">
        <v>4120</v>
      </c>
      <c r="C2558">
        <v>540730</v>
      </c>
      <c r="D2558" t="s">
        <v>353</v>
      </c>
      <c r="E2558" t="s">
        <v>375</v>
      </c>
    </row>
    <row r="2559" spans="2:5">
      <c r="B2559" t="s">
        <v>4121</v>
      </c>
      <c r="C2559">
        <v>511740</v>
      </c>
      <c r="D2559" t="s">
        <v>353</v>
      </c>
      <c r="E2559" t="s">
        <v>411</v>
      </c>
    </row>
    <row r="2560" spans="2:5">
      <c r="B2560" t="s">
        <v>4122</v>
      </c>
      <c r="C2560">
        <v>511377</v>
      </c>
      <c r="D2560" t="s">
        <v>353</v>
      </c>
      <c r="E2560" t="s">
        <v>370</v>
      </c>
    </row>
    <row r="2561" spans="2:5">
      <c r="B2561" t="s">
        <v>4123</v>
      </c>
      <c r="C2561">
        <v>511738</v>
      </c>
      <c r="D2561" t="s">
        <v>353</v>
      </c>
      <c r="E2561" t="s">
        <v>336</v>
      </c>
    </row>
    <row r="2562" spans="2:5">
      <c r="B2562" t="s">
        <v>4124</v>
      </c>
      <c r="C2562">
        <v>532307</v>
      </c>
      <c r="D2562" t="s">
        <v>4125</v>
      </c>
      <c r="E2562" t="s">
        <v>446</v>
      </c>
    </row>
    <row r="2563" spans="2:5">
      <c r="B2563" t="s">
        <v>4126</v>
      </c>
      <c r="C2563">
        <v>531127</v>
      </c>
      <c r="D2563" t="s">
        <v>353</v>
      </c>
      <c r="E2563" t="s">
        <v>370</v>
      </c>
    </row>
    <row r="2564" spans="2:5">
      <c r="B2564" t="s">
        <v>4127</v>
      </c>
      <c r="C2564">
        <v>523828</v>
      </c>
      <c r="D2564" t="s">
        <v>4128</v>
      </c>
      <c r="E2564" t="s">
        <v>708</v>
      </c>
    </row>
    <row r="2565" spans="2:5">
      <c r="B2565" t="s">
        <v>4129</v>
      </c>
      <c r="C2565">
        <v>531727</v>
      </c>
      <c r="D2565" t="s">
        <v>353</v>
      </c>
      <c r="E2565" t="s">
        <v>708</v>
      </c>
    </row>
    <row r="2566" spans="2:5">
      <c r="B2566" t="s">
        <v>4130</v>
      </c>
      <c r="C2566">
        <v>539126</v>
      </c>
      <c r="D2566" t="s">
        <v>4131</v>
      </c>
      <c r="E2566" t="s">
        <v>948</v>
      </c>
    </row>
    <row r="2567" spans="2:5">
      <c r="B2567" t="s">
        <v>4132</v>
      </c>
      <c r="C2567">
        <v>538942</v>
      </c>
      <c r="D2567" t="s">
        <v>353</v>
      </c>
      <c r="E2567" t="s">
        <v>774</v>
      </c>
    </row>
    <row r="2568" spans="2:5">
      <c r="B2568" t="s">
        <v>4133</v>
      </c>
      <c r="C2568">
        <v>526235</v>
      </c>
      <c r="D2568" t="s">
        <v>4134</v>
      </c>
      <c r="E2568" t="s">
        <v>342</v>
      </c>
    </row>
    <row r="2569" spans="2:5">
      <c r="B2569" t="s">
        <v>4135</v>
      </c>
      <c r="C2569">
        <v>500126</v>
      </c>
      <c r="D2569" t="s">
        <v>4136</v>
      </c>
      <c r="E2569" t="s">
        <v>391</v>
      </c>
    </row>
    <row r="2570" spans="2:5">
      <c r="B2570" t="s">
        <v>4137</v>
      </c>
      <c r="C2570">
        <v>538964</v>
      </c>
      <c r="D2570" t="s">
        <v>353</v>
      </c>
      <c r="E2570" t="s">
        <v>391</v>
      </c>
    </row>
    <row r="2571" spans="2:5">
      <c r="B2571" t="s">
        <v>4138</v>
      </c>
      <c r="C2571">
        <v>531357</v>
      </c>
      <c r="D2571" t="s">
        <v>353</v>
      </c>
      <c r="E2571" t="s">
        <v>375</v>
      </c>
    </row>
    <row r="2572" spans="2:5">
      <c r="B2572" t="s">
        <v>4139</v>
      </c>
      <c r="C2572">
        <v>512415</v>
      </c>
      <c r="D2572" t="s">
        <v>353</v>
      </c>
      <c r="E2572" t="s">
        <v>774</v>
      </c>
    </row>
    <row r="2573" spans="2:5">
      <c r="B2573" t="s">
        <v>4140</v>
      </c>
      <c r="C2573">
        <v>500274</v>
      </c>
      <c r="D2573" t="s">
        <v>353</v>
      </c>
      <c r="E2573" t="s">
        <v>391</v>
      </c>
    </row>
    <row r="2574" spans="2:5">
      <c r="B2574" t="s">
        <v>4141</v>
      </c>
      <c r="C2574">
        <v>531810</v>
      </c>
      <c r="D2574" t="s">
        <v>353</v>
      </c>
      <c r="E2574" t="s">
        <v>676</v>
      </c>
    </row>
    <row r="2575" spans="2:5">
      <c r="B2575" t="s">
        <v>4142</v>
      </c>
      <c r="C2575">
        <v>531810</v>
      </c>
      <c r="D2575" t="s">
        <v>353</v>
      </c>
      <c r="E2575" t="s">
        <v>676</v>
      </c>
    </row>
    <row r="2576" spans="2:5">
      <c r="B2576" t="s">
        <v>4143</v>
      </c>
      <c r="C2576">
        <v>513335</v>
      </c>
      <c r="D2576" t="s">
        <v>4144</v>
      </c>
      <c r="E2576" t="s">
        <v>1273</v>
      </c>
    </row>
    <row r="2577" spans="2:5">
      <c r="B2577" t="s">
        <v>4145</v>
      </c>
      <c r="C2577">
        <v>532990</v>
      </c>
      <c r="D2577" t="s">
        <v>4146</v>
      </c>
      <c r="E2577" t="s">
        <v>385</v>
      </c>
    </row>
    <row r="2578" spans="2:5">
      <c r="B2578" t="s">
        <v>4147</v>
      </c>
      <c r="C2578">
        <v>500159</v>
      </c>
      <c r="D2578" t="s">
        <v>353</v>
      </c>
      <c r="E2578" t="s">
        <v>347</v>
      </c>
    </row>
    <row r="2579" spans="2:5">
      <c r="B2579" t="s">
        <v>4148</v>
      </c>
      <c r="C2579">
        <v>542650</v>
      </c>
      <c r="D2579" t="s">
        <v>4149</v>
      </c>
      <c r="E2579" t="s">
        <v>542</v>
      </c>
    </row>
    <row r="2580" spans="2:5">
      <c r="B2580" t="s">
        <v>4150</v>
      </c>
      <c r="C2580">
        <v>540150</v>
      </c>
      <c r="D2580" t="s">
        <v>353</v>
      </c>
      <c r="E2580" t="s">
        <v>751</v>
      </c>
    </row>
    <row r="2581" spans="2:5">
      <c r="B2581" t="s">
        <v>4151</v>
      </c>
      <c r="C2581">
        <v>513496</v>
      </c>
      <c r="D2581" t="s">
        <v>353</v>
      </c>
      <c r="E2581" t="s">
        <v>2869</v>
      </c>
    </row>
    <row r="2582" spans="2:5">
      <c r="B2582" t="s">
        <v>4152</v>
      </c>
      <c r="C2582">
        <v>531613</v>
      </c>
      <c r="D2582" t="s">
        <v>4153</v>
      </c>
      <c r="E2582" t="s">
        <v>909</v>
      </c>
    </row>
    <row r="2583" spans="2:5">
      <c r="B2583" t="s">
        <v>4154</v>
      </c>
      <c r="C2583">
        <v>526622</v>
      </c>
      <c r="D2583" t="s">
        <v>353</v>
      </c>
      <c r="E2583" t="s">
        <v>674</v>
      </c>
    </row>
    <row r="2584" spans="2:5">
      <c r="B2584" t="s">
        <v>4155</v>
      </c>
      <c r="C2584">
        <v>526622</v>
      </c>
      <c r="D2584" t="s">
        <v>353</v>
      </c>
      <c r="E2584" t="s">
        <v>674</v>
      </c>
    </row>
    <row r="2585" spans="2:5">
      <c r="B2585" t="s">
        <v>4156</v>
      </c>
      <c r="C2585">
        <v>513721</v>
      </c>
      <c r="D2585" t="s">
        <v>353</v>
      </c>
      <c r="E2585" t="s">
        <v>385</v>
      </c>
    </row>
    <row r="2586" spans="2:5">
      <c r="B2586" t="s">
        <v>4157</v>
      </c>
      <c r="C2586">
        <v>532850</v>
      </c>
      <c r="D2586" t="s">
        <v>4158</v>
      </c>
      <c r="E2586" t="s">
        <v>895</v>
      </c>
    </row>
    <row r="2587" spans="2:5">
      <c r="B2587" t="s">
        <v>4159</v>
      </c>
      <c r="C2587">
        <v>523343</v>
      </c>
      <c r="D2587" t="s">
        <v>353</v>
      </c>
      <c r="E2587" t="s">
        <v>370</v>
      </c>
    </row>
    <row r="2588" spans="2:5">
      <c r="B2588" t="s">
        <v>4160</v>
      </c>
      <c r="C2588">
        <v>523343</v>
      </c>
      <c r="D2588" t="s">
        <v>353</v>
      </c>
      <c r="E2588" t="s">
        <v>370</v>
      </c>
    </row>
    <row r="2589" spans="2:5">
      <c r="B2589" t="s">
        <v>4161</v>
      </c>
      <c r="C2589">
        <v>526251</v>
      </c>
      <c r="D2589" t="s">
        <v>353</v>
      </c>
      <c r="E2589" t="s">
        <v>336</v>
      </c>
    </row>
    <row r="2590" spans="2:5">
      <c r="B2590" t="s">
        <v>4162</v>
      </c>
      <c r="C2590">
        <v>500277</v>
      </c>
      <c r="D2590" t="s">
        <v>353</v>
      </c>
      <c r="E2590" t="s">
        <v>368</v>
      </c>
    </row>
    <row r="2591" spans="2:5">
      <c r="B2591" t="s">
        <v>4163</v>
      </c>
      <c r="C2591">
        <v>531192</v>
      </c>
      <c r="D2591" t="s">
        <v>353</v>
      </c>
      <c r="E2591" t="s">
        <v>370</v>
      </c>
    </row>
    <row r="2592" spans="2:5">
      <c r="B2592" t="s">
        <v>4164</v>
      </c>
      <c r="C2592">
        <v>540744</v>
      </c>
      <c r="D2592" t="s">
        <v>353</v>
      </c>
      <c r="E2592" t="s">
        <v>385</v>
      </c>
    </row>
    <row r="2593" spans="2:5">
      <c r="B2593" t="s">
        <v>4165</v>
      </c>
      <c r="C2593">
        <v>533310</v>
      </c>
      <c r="D2593" t="s">
        <v>4166</v>
      </c>
      <c r="E2593" t="s">
        <v>4167</v>
      </c>
    </row>
    <row r="2594" spans="2:5">
      <c r="B2594" t="s">
        <v>4168</v>
      </c>
      <c r="C2594">
        <v>526570</v>
      </c>
      <c r="D2594" t="s">
        <v>353</v>
      </c>
      <c r="E2594" t="s">
        <v>881</v>
      </c>
    </row>
    <row r="2595" spans="2:5">
      <c r="B2595" t="s">
        <v>4169</v>
      </c>
      <c r="C2595">
        <v>538895</v>
      </c>
      <c r="D2595" t="s">
        <v>353</v>
      </c>
      <c r="E2595" t="s">
        <v>375</v>
      </c>
    </row>
    <row r="2596" spans="2:5">
      <c r="B2596" t="s">
        <v>4170</v>
      </c>
      <c r="C2596">
        <v>541337</v>
      </c>
      <c r="D2596" t="s">
        <v>353</v>
      </c>
      <c r="E2596" t="s">
        <v>630</v>
      </c>
    </row>
    <row r="2597" spans="2:5">
      <c r="B2597" t="s">
        <v>4171</v>
      </c>
      <c r="C2597">
        <v>531338</v>
      </c>
      <c r="D2597" t="s">
        <v>353</v>
      </c>
      <c r="E2597" t="s">
        <v>881</v>
      </c>
    </row>
    <row r="2598" spans="2:5">
      <c r="B2598" t="s">
        <v>4172</v>
      </c>
      <c r="C2598">
        <v>511018</v>
      </c>
      <c r="D2598" t="s">
        <v>353</v>
      </c>
      <c r="E2598" t="s">
        <v>774</v>
      </c>
    </row>
    <row r="2599" spans="2:5">
      <c r="B2599" t="s">
        <v>4173</v>
      </c>
      <c r="C2599">
        <v>507621</v>
      </c>
      <c r="D2599" t="s">
        <v>353</v>
      </c>
      <c r="E2599" t="s">
        <v>413</v>
      </c>
    </row>
    <row r="2600" spans="2:5">
      <c r="B2600" t="s">
        <v>4174</v>
      </c>
      <c r="C2600">
        <v>511187</v>
      </c>
      <c r="D2600" t="s">
        <v>353</v>
      </c>
      <c r="E2600" t="s">
        <v>774</v>
      </c>
    </row>
    <row r="2601" spans="2:5">
      <c r="B2601" t="s">
        <v>4175</v>
      </c>
      <c r="C2601" t="s">
        <v>353</v>
      </c>
      <c r="D2601" t="s">
        <v>4176</v>
      </c>
      <c r="E2601" t="s">
        <v>364</v>
      </c>
    </row>
    <row r="2602" spans="2:5">
      <c r="B2602" t="s">
        <v>4177</v>
      </c>
      <c r="C2602">
        <v>531456</v>
      </c>
      <c r="D2602" t="s">
        <v>353</v>
      </c>
      <c r="E2602" t="s">
        <v>368</v>
      </c>
    </row>
    <row r="2603" spans="2:5">
      <c r="B2603" t="s">
        <v>4178</v>
      </c>
      <c r="C2603">
        <v>538962</v>
      </c>
      <c r="D2603" t="s">
        <v>4179</v>
      </c>
      <c r="E2603" t="s">
        <v>708</v>
      </c>
    </row>
    <row r="2604" spans="2:5">
      <c r="B2604" t="s">
        <v>4180</v>
      </c>
      <c r="C2604">
        <v>539303</v>
      </c>
      <c r="D2604" t="s">
        <v>353</v>
      </c>
      <c r="E2604" t="s">
        <v>370</v>
      </c>
    </row>
    <row r="2605" spans="2:5">
      <c r="B2605" t="s">
        <v>4181</v>
      </c>
      <c r="C2605">
        <v>532539</v>
      </c>
      <c r="D2605" t="s">
        <v>4182</v>
      </c>
      <c r="E2605" t="s">
        <v>708</v>
      </c>
    </row>
    <row r="2606" spans="2:5">
      <c r="B2606" t="s">
        <v>4183</v>
      </c>
      <c r="C2606">
        <v>517344</v>
      </c>
      <c r="D2606" t="s">
        <v>4184</v>
      </c>
      <c r="E2606" t="s">
        <v>446</v>
      </c>
    </row>
    <row r="2607" spans="2:5">
      <c r="B2607" t="s">
        <v>4185</v>
      </c>
      <c r="C2607">
        <v>517344</v>
      </c>
      <c r="D2607" t="s">
        <v>4184</v>
      </c>
      <c r="E2607" t="s">
        <v>446</v>
      </c>
    </row>
    <row r="2608" spans="2:5">
      <c r="B2608" t="s">
        <v>4186</v>
      </c>
      <c r="C2608">
        <v>532819</v>
      </c>
      <c r="D2608" t="s">
        <v>4187</v>
      </c>
      <c r="E2608" t="s">
        <v>339</v>
      </c>
    </row>
    <row r="2609" spans="2:5">
      <c r="B2609" t="s">
        <v>4188</v>
      </c>
      <c r="C2609">
        <v>523373</v>
      </c>
      <c r="D2609" t="s">
        <v>353</v>
      </c>
      <c r="E2609" t="s">
        <v>467</v>
      </c>
    </row>
    <row r="2610" spans="2:5">
      <c r="B2610" t="s">
        <v>4189</v>
      </c>
      <c r="C2610">
        <v>523373</v>
      </c>
      <c r="D2610" t="s">
        <v>353</v>
      </c>
      <c r="E2610" t="s">
        <v>467</v>
      </c>
    </row>
    <row r="2611" spans="2:5">
      <c r="B2611" t="s">
        <v>4190</v>
      </c>
      <c r="C2611">
        <v>532164</v>
      </c>
      <c r="D2611" t="s">
        <v>353</v>
      </c>
      <c r="E2611" t="s">
        <v>370</v>
      </c>
    </row>
    <row r="2612" spans="2:5">
      <c r="B2612" t="s">
        <v>4191</v>
      </c>
      <c r="C2612">
        <v>505797</v>
      </c>
      <c r="D2612" t="s">
        <v>353</v>
      </c>
      <c r="E2612" t="s">
        <v>538</v>
      </c>
    </row>
    <row r="2613" spans="2:5">
      <c r="B2613" t="s">
        <v>4192</v>
      </c>
      <c r="C2613">
        <v>500279</v>
      </c>
      <c r="D2613" t="s">
        <v>4193</v>
      </c>
      <c r="E2613" t="s">
        <v>722</v>
      </c>
    </row>
    <row r="2614" spans="2:5">
      <c r="B2614" t="s">
        <v>4194</v>
      </c>
      <c r="C2614">
        <v>505336</v>
      </c>
      <c r="D2614" t="s">
        <v>353</v>
      </c>
      <c r="E2614" t="s">
        <v>361</v>
      </c>
    </row>
    <row r="2615" spans="2:5">
      <c r="B2615" t="s">
        <v>4195</v>
      </c>
      <c r="C2615">
        <v>505336</v>
      </c>
      <c r="D2615" t="s">
        <v>353</v>
      </c>
      <c r="E2615" t="s">
        <v>361</v>
      </c>
    </row>
    <row r="2616" spans="2:5">
      <c r="B2616" t="s">
        <v>4196</v>
      </c>
      <c r="C2616">
        <v>526642</v>
      </c>
      <c r="D2616" t="s">
        <v>4197</v>
      </c>
      <c r="E2616" t="s">
        <v>779</v>
      </c>
    </row>
    <row r="2617" spans="2:5">
      <c r="B2617" t="s">
        <v>4198</v>
      </c>
      <c r="C2617">
        <v>539220</v>
      </c>
      <c r="D2617" t="s">
        <v>353</v>
      </c>
      <c r="E2617" t="s">
        <v>467</v>
      </c>
    </row>
    <row r="2618" spans="2:5">
      <c r="B2618" t="s">
        <v>4199</v>
      </c>
      <c r="C2618">
        <v>541195</v>
      </c>
      <c r="D2618" t="s">
        <v>4200</v>
      </c>
      <c r="E2618" t="s">
        <v>676</v>
      </c>
    </row>
    <row r="2619" spans="2:5">
      <c r="B2619" t="s">
        <v>4201</v>
      </c>
      <c r="C2619">
        <v>539594</v>
      </c>
      <c r="D2619" t="s">
        <v>353</v>
      </c>
      <c r="E2619" t="s">
        <v>551</v>
      </c>
    </row>
    <row r="2620" spans="2:5">
      <c r="B2620" t="s">
        <v>4202</v>
      </c>
      <c r="C2620" t="s">
        <v>353</v>
      </c>
      <c r="D2620" t="s">
        <v>4203</v>
      </c>
      <c r="E2620" t="s">
        <v>364</v>
      </c>
    </row>
    <row r="2621" spans="2:5">
      <c r="B2621" t="s">
        <v>4204</v>
      </c>
      <c r="C2621">
        <v>523782</v>
      </c>
      <c r="D2621" t="s">
        <v>353</v>
      </c>
      <c r="E2621" t="s">
        <v>375</v>
      </c>
    </row>
    <row r="2622" spans="2:5">
      <c r="B2622" t="s">
        <v>4205</v>
      </c>
      <c r="C2622">
        <v>523782</v>
      </c>
      <c r="D2622" t="s">
        <v>353</v>
      </c>
      <c r="E2622" t="s">
        <v>375</v>
      </c>
    </row>
    <row r="2623" spans="2:5">
      <c r="B2623" t="s">
        <v>4206</v>
      </c>
      <c r="C2623">
        <v>540078</v>
      </c>
      <c r="D2623" t="s">
        <v>353</v>
      </c>
      <c r="E2623" t="s">
        <v>548</v>
      </c>
    </row>
    <row r="2624" spans="2:5">
      <c r="B2624" t="s">
        <v>4207</v>
      </c>
      <c r="C2624" t="s">
        <v>353</v>
      </c>
      <c r="D2624" t="s">
        <v>4208</v>
      </c>
      <c r="E2624" t="s">
        <v>364</v>
      </c>
    </row>
    <row r="2625" spans="2:5">
      <c r="B2625" t="s">
        <v>4209</v>
      </c>
      <c r="C2625">
        <v>522036</v>
      </c>
      <c r="D2625" t="s">
        <v>4210</v>
      </c>
      <c r="E2625" t="s">
        <v>538</v>
      </c>
    </row>
    <row r="2626" spans="2:5">
      <c r="B2626" t="s">
        <v>4211</v>
      </c>
      <c r="C2626">
        <v>522241</v>
      </c>
      <c r="D2626" t="s">
        <v>4212</v>
      </c>
      <c r="E2626" t="s">
        <v>1273</v>
      </c>
    </row>
    <row r="2627" spans="2:5">
      <c r="B2627" t="s">
        <v>4213</v>
      </c>
      <c r="C2627">
        <v>509196</v>
      </c>
      <c r="D2627" t="s">
        <v>4214</v>
      </c>
      <c r="E2627" t="s">
        <v>4215</v>
      </c>
    </row>
    <row r="2628" spans="2:5">
      <c r="B2628" t="s">
        <v>4216</v>
      </c>
      <c r="C2628" t="s">
        <v>353</v>
      </c>
      <c r="D2628" t="s">
        <v>4217</v>
      </c>
      <c r="E2628" t="s">
        <v>364</v>
      </c>
    </row>
    <row r="2629" spans="2:5">
      <c r="B2629" t="s">
        <v>4218</v>
      </c>
      <c r="C2629">
        <v>513377</v>
      </c>
      <c r="D2629" t="s">
        <v>4219</v>
      </c>
      <c r="E2629" t="s">
        <v>375</v>
      </c>
    </row>
    <row r="2630" spans="2:5">
      <c r="B2630" t="s">
        <v>4220</v>
      </c>
      <c r="C2630">
        <v>503772</v>
      </c>
      <c r="D2630" t="s">
        <v>353</v>
      </c>
      <c r="E2630" t="s">
        <v>375</v>
      </c>
    </row>
    <row r="2631" spans="2:5">
      <c r="B2631" t="s">
        <v>4221</v>
      </c>
      <c r="C2631">
        <v>503015</v>
      </c>
      <c r="D2631" t="s">
        <v>353</v>
      </c>
      <c r="E2631" t="s">
        <v>375</v>
      </c>
    </row>
    <row r="2632" spans="2:5">
      <c r="B2632" t="s">
        <v>4222</v>
      </c>
      <c r="C2632">
        <v>539762</v>
      </c>
      <c r="D2632" t="s">
        <v>353</v>
      </c>
      <c r="E2632" t="s">
        <v>551</v>
      </c>
    </row>
    <row r="2633" spans="2:5">
      <c r="B2633" t="s">
        <v>4223</v>
      </c>
      <c r="C2633">
        <v>519287</v>
      </c>
      <c r="D2633" t="s">
        <v>353</v>
      </c>
      <c r="E2633" t="s">
        <v>413</v>
      </c>
    </row>
    <row r="2634" spans="2:5">
      <c r="B2634" t="s">
        <v>4224</v>
      </c>
      <c r="C2634">
        <v>503015</v>
      </c>
      <c r="D2634" t="s">
        <v>353</v>
      </c>
      <c r="E2634" t="s">
        <v>375</v>
      </c>
    </row>
    <row r="2635" spans="2:5">
      <c r="B2635" t="s">
        <v>4225</v>
      </c>
      <c r="C2635">
        <v>509760</v>
      </c>
      <c r="D2635" t="s">
        <v>353</v>
      </c>
      <c r="E2635" t="s">
        <v>336</v>
      </c>
    </row>
    <row r="2636" spans="2:5">
      <c r="B2636" t="s">
        <v>4226</v>
      </c>
      <c r="C2636">
        <v>513303</v>
      </c>
      <c r="D2636" t="s">
        <v>4227</v>
      </c>
      <c r="E2636" t="s">
        <v>4228</v>
      </c>
    </row>
    <row r="2637" spans="2:5">
      <c r="B2637" t="s">
        <v>4229</v>
      </c>
      <c r="C2637">
        <v>537092</v>
      </c>
      <c r="D2637" t="s">
        <v>353</v>
      </c>
      <c r="E2637" t="s">
        <v>336</v>
      </c>
    </row>
    <row r="2638" spans="2:5">
      <c r="B2638" t="s">
        <v>4230</v>
      </c>
      <c r="C2638">
        <v>519003</v>
      </c>
      <c r="D2638" t="s">
        <v>353</v>
      </c>
      <c r="E2638" t="s">
        <v>551</v>
      </c>
    </row>
    <row r="2639" spans="2:5">
      <c r="B2639" t="s">
        <v>4231</v>
      </c>
      <c r="C2639">
        <v>500890</v>
      </c>
      <c r="D2639" t="s">
        <v>4232</v>
      </c>
      <c r="E2639" t="s">
        <v>833</v>
      </c>
    </row>
    <row r="2640" spans="2:5">
      <c r="B2640" t="s">
        <v>4233</v>
      </c>
      <c r="C2640">
        <v>503776</v>
      </c>
      <c r="D2640" t="s">
        <v>353</v>
      </c>
      <c r="E2640" t="s">
        <v>497</v>
      </c>
    </row>
    <row r="2641" spans="2:5">
      <c r="B2641" t="s">
        <v>4234</v>
      </c>
      <c r="C2641">
        <v>506261</v>
      </c>
      <c r="D2641" t="s">
        <v>353</v>
      </c>
      <c r="E2641" t="s">
        <v>651</v>
      </c>
    </row>
    <row r="2642" spans="2:5">
      <c r="B2642" t="s">
        <v>4235</v>
      </c>
      <c r="C2642" t="s">
        <v>353</v>
      </c>
      <c r="D2642" t="s">
        <v>4236</v>
      </c>
      <c r="E2642" t="s">
        <v>364</v>
      </c>
    </row>
    <row r="2643" spans="2:5">
      <c r="B2643" t="s">
        <v>4237</v>
      </c>
      <c r="C2643">
        <v>531453</v>
      </c>
      <c r="D2643" t="s">
        <v>4238</v>
      </c>
      <c r="E2643" t="s">
        <v>368</v>
      </c>
    </row>
    <row r="2644" spans="2:5">
      <c r="B2644" t="s">
        <v>4239</v>
      </c>
      <c r="C2644">
        <v>530169</v>
      </c>
      <c r="D2644" t="s">
        <v>353</v>
      </c>
      <c r="E2644" t="s">
        <v>347</v>
      </c>
    </row>
    <row r="2645" spans="2:5">
      <c r="B2645" t="s">
        <v>4240</v>
      </c>
      <c r="C2645">
        <v>532140</v>
      </c>
      <c r="D2645" t="s">
        <v>353</v>
      </c>
      <c r="E2645" t="s">
        <v>368</v>
      </c>
    </row>
    <row r="2646" spans="2:5">
      <c r="B2646" t="s">
        <v>4241</v>
      </c>
      <c r="C2646">
        <v>530047</v>
      </c>
      <c r="D2646" t="s">
        <v>4242</v>
      </c>
      <c r="E2646" t="s">
        <v>368</v>
      </c>
    </row>
    <row r="2647" spans="2:5">
      <c r="B2647" t="s">
        <v>4243</v>
      </c>
      <c r="C2647">
        <v>533286</v>
      </c>
      <c r="D2647" t="s">
        <v>4244</v>
      </c>
      <c r="E2647" t="s">
        <v>333</v>
      </c>
    </row>
    <row r="2648" spans="2:5">
      <c r="B2648" t="s">
        <v>4245</v>
      </c>
      <c r="C2648" t="s">
        <v>353</v>
      </c>
      <c r="D2648" t="s">
        <v>4246</v>
      </c>
      <c r="E2648" t="s">
        <v>364</v>
      </c>
    </row>
    <row r="2649" spans="2:5">
      <c r="B2649" t="s">
        <v>4247</v>
      </c>
      <c r="C2649">
        <v>533080</v>
      </c>
      <c r="D2649" t="s">
        <v>4248</v>
      </c>
      <c r="E2649" t="s">
        <v>548</v>
      </c>
    </row>
    <row r="2650" spans="2:5">
      <c r="B2650" t="s">
        <v>4249</v>
      </c>
      <c r="C2650">
        <v>526263</v>
      </c>
      <c r="D2650" t="s">
        <v>4250</v>
      </c>
      <c r="E2650" t="s">
        <v>683</v>
      </c>
    </row>
    <row r="2651" spans="2:5">
      <c r="B2651" t="s">
        <v>4251</v>
      </c>
      <c r="C2651">
        <v>511551</v>
      </c>
      <c r="D2651" t="s">
        <v>353</v>
      </c>
      <c r="E2651" t="s">
        <v>336</v>
      </c>
    </row>
    <row r="2652" spans="2:5">
      <c r="B2652" t="s">
        <v>4252</v>
      </c>
      <c r="C2652">
        <v>535910</v>
      </c>
      <c r="D2652" t="s">
        <v>353</v>
      </c>
      <c r="E2652" t="s">
        <v>370</v>
      </c>
    </row>
    <row r="2653" spans="2:5">
      <c r="B2653" t="s">
        <v>4253</v>
      </c>
      <c r="C2653">
        <v>532078</v>
      </c>
      <c r="D2653" t="s">
        <v>353</v>
      </c>
      <c r="E2653" t="s">
        <v>385</v>
      </c>
    </row>
    <row r="2654" spans="2:5">
      <c r="B2654" t="s">
        <v>4254</v>
      </c>
      <c r="C2654">
        <v>513446</v>
      </c>
      <c r="D2654" t="s">
        <v>4255</v>
      </c>
      <c r="E2654" t="s">
        <v>385</v>
      </c>
    </row>
    <row r="2655" spans="2:5">
      <c r="B2655" t="s">
        <v>4256</v>
      </c>
      <c r="C2655">
        <v>532723</v>
      </c>
      <c r="D2655" t="s">
        <v>353</v>
      </c>
      <c r="E2655" t="s">
        <v>439</v>
      </c>
    </row>
    <row r="2656" spans="2:5">
      <c r="B2656" t="s">
        <v>4257</v>
      </c>
      <c r="C2656">
        <v>505343</v>
      </c>
      <c r="D2656" t="s">
        <v>353</v>
      </c>
      <c r="E2656" t="s">
        <v>774</v>
      </c>
    </row>
    <row r="2657" spans="2:5">
      <c r="B2657" t="s">
        <v>4258</v>
      </c>
      <c r="C2657">
        <v>505343</v>
      </c>
      <c r="D2657" t="s">
        <v>353</v>
      </c>
      <c r="E2657" t="s">
        <v>774</v>
      </c>
    </row>
    <row r="2658" spans="2:5">
      <c r="B2658" t="s">
        <v>4259</v>
      </c>
      <c r="C2658">
        <v>524084</v>
      </c>
      <c r="D2658" t="s">
        <v>4260</v>
      </c>
      <c r="E2658" t="s">
        <v>497</v>
      </c>
    </row>
    <row r="2659" spans="2:5">
      <c r="B2659" t="s">
        <v>4261</v>
      </c>
      <c r="C2659">
        <v>524084</v>
      </c>
      <c r="D2659" t="s">
        <v>4260</v>
      </c>
      <c r="E2659" t="s">
        <v>497</v>
      </c>
    </row>
    <row r="2660" spans="2:5">
      <c r="B2660" t="s">
        <v>4262</v>
      </c>
      <c r="C2660">
        <v>538836</v>
      </c>
      <c r="D2660" t="s">
        <v>4263</v>
      </c>
      <c r="E2660" t="s">
        <v>467</v>
      </c>
    </row>
    <row r="2661" spans="2:5">
      <c r="B2661" t="s">
        <v>4264</v>
      </c>
      <c r="C2661">
        <v>530167</v>
      </c>
      <c r="D2661" t="s">
        <v>353</v>
      </c>
      <c r="E2661" t="s">
        <v>370</v>
      </c>
    </row>
    <row r="2662" spans="2:5">
      <c r="B2662" t="s">
        <v>4265</v>
      </c>
      <c r="C2662">
        <v>539199</v>
      </c>
      <c r="D2662" t="s">
        <v>353</v>
      </c>
      <c r="E2662" t="s">
        <v>336</v>
      </c>
    </row>
    <row r="2663" spans="2:5">
      <c r="B2663" t="s">
        <v>4266</v>
      </c>
      <c r="C2663">
        <v>532621</v>
      </c>
      <c r="D2663" t="s">
        <v>4267</v>
      </c>
      <c r="E2663" t="s">
        <v>368</v>
      </c>
    </row>
    <row r="2664" spans="2:5">
      <c r="B2664" t="s">
        <v>4268</v>
      </c>
      <c r="C2664">
        <v>511549</v>
      </c>
      <c r="D2664" t="s">
        <v>353</v>
      </c>
      <c r="E2664" t="s">
        <v>370</v>
      </c>
    </row>
    <row r="2665" spans="2:5">
      <c r="B2665" t="s">
        <v>4269</v>
      </c>
      <c r="C2665">
        <v>500288</v>
      </c>
      <c r="D2665" t="s">
        <v>4270</v>
      </c>
      <c r="E2665" t="s">
        <v>391</v>
      </c>
    </row>
    <row r="2666" spans="2:5">
      <c r="B2666" t="s">
        <v>4271</v>
      </c>
      <c r="C2666">
        <v>526237</v>
      </c>
      <c r="D2666" t="s">
        <v>353</v>
      </c>
      <c r="E2666" t="s">
        <v>370</v>
      </c>
    </row>
    <row r="2667" spans="2:5">
      <c r="B2667" t="s">
        <v>4272</v>
      </c>
      <c r="C2667">
        <v>523160</v>
      </c>
      <c r="D2667" t="s">
        <v>353</v>
      </c>
      <c r="E2667" t="s">
        <v>538</v>
      </c>
    </row>
    <row r="2668" spans="2:5">
      <c r="B2668" t="s">
        <v>4273</v>
      </c>
      <c r="C2668">
        <v>523160</v>
      </c>
      <c r="D2668" t="s">
        <v>353</v>
      </c>
      <c r="E2668" t="s">
        <v>538</v>
      </c>
    </row>
    <row r="2669" spans="2:5">
      <c r="B2669" t="s">
        <v>4274</v>
      </c>
      <c r="C2669">
        <v>513305</v>
      </c>
      <c r="D2669" t="s">
        <v>4275</v>
      </c>
      <c r="E2669" t="s">
        <v>774</v>
      </c>
    </row>
    <row r="2670" spans="2:5">
      <c r="B2670" t="s">
        <v>4276</v>
      </c>
      <c r="C2670">
        <v>532407</v>
      </c>
      <c r="D2670" t="s">
        <v>353</v>
      </c>
      <c r="E2670" t="s">
        <v>446</v>
      </c>
    </row>
    <row r="2671" spans="2:5">
      <c r="B2671" t="s">
        <v>4277</v>
      </c>
      <c r="C2671" t="s">
        <v>353</v>
      </c>
      <c r="D2671" t="s">
        <v>4278</v>
      </c>
      <c r="E2671" t="s">
        <v>444</v>
      </c>
    </row>
    <row r="2672" spans="2:5">
      <c r="B2672" t="s">
        <v>4279</v>
      </c>
      <c r="C2672">
        <v>517334</v>
      </c>
      <c r="D2672" t="s">
        <v>4280</v>
      </c>
      <c r="E2672" t="s">
        <v>708</v>
      </c>
    </row>
    <row r="2673" spans="2:5">
      <c r="B2673" t="s">
        <v>4281</v>
      </c>
      <c r="C2673">
        <v>532892</v>
      </c>
      <c r="D2673" t="s">
        <v>4282</v>
      </c>
      <c r="E2673" t="s">
        <v>370</v>
      </c>
    </row>
    <row r="2674" spans="2:5">
      <c r="B2674" t="s">
        <v>4283</v>
      </c>
      <c r="C2674">
        <v>590115</v>
      </c>
      <c r="D2674" t="s">
        <v>4284</v>
      </c>
      <c r="E2674" t="s">
        <v>336</v>
      </c>
    </row>
    <row r="2675" spans="2:5">
      <c r="B2675" t="s">
        <v>4285</v>
      </c>
      <c r="C2675">
        <v>533385</v>
      </c>
      <c r="D2675" t="s">
        <v>4286</v>
      </c>
      <c r="E2675" t="s">
        <v>336</v>
      </c>
    </row>
    <row r="2676" spans="2:5">
      <c r="B2676" t="s">
        <v>4287</v>
      </c>
      <c r="C2676">
        <v>507522</v>
      </c>
      <c r="D2676" t="s">
        <v>353</v>
      </c>
      <c r="E2676" t="s">
        <v>985</v>
      </c>
    </row>
    <row r="2677" spans="2:5">
      <c r="B2677" t="s">
        <v>4288</v>
      </c>
      <c r="C2677">
        <v>526299</v>
      </c>
      <c r="D2677" t="s">
        <v>4289</v>
      </c>
      <c r="E2677" t="s">
        <v>339</v>
      </c>
    </row>
    <row r="2678" spans="2:5">
      <c r="B2678" t="s">
        <v>4290</v>
      </c>
      <c r="C2678">
        <v>500450</v>
      </c>
      <c r="D2678" t="s">
        <v>353</v>
      </c>
      <c r="E2678" t="s">
        <v>336</v>
      </c>
    </row>
    <row r="2679" spans="2:5">
      <c r="B2679" t="s">
        <v>4291</v>
      </c>
      <c r="C2679">
        <v>526143</v>
      </c>
      <c r="D2679" t="s">
        <v>353</v>
      </c>
      <c r="E2679" t="s">
        <v>548</v>
      </c>
    </row>
    <row r="2680" spans="2:5">
      <c r="B2680" t="s">
        <v>4292</v>
      </c>
      <c r="C2680">
        <v>532440</v>
      </c>
      <c r="D2680" t="s">
        <v>4293</v>
      </c>
      <c r="E2680" t="s">
        <v>2346</v>
      </c>
    </row>
    <row r="2681" spans="2:5">
      <c r="B2681" t="s">
        <v>4294</v>
      </c>
      <c r="C2681">
        <v>540809</v>
      </c>
      <c r="D2681" t="s">
        <v>353</v>
      </c>
      <c r="E2681" t="s">
        <v>375</v>
      </c>
    </row>
    <row r="2682" spans="2:5">
      <c r="B2682" t="s">
        <v>4295</v>
      </c>
      <c r="C2682">
        <v>500290</v>
      </c>
      <c r="D2682" t="s">
        <v>4296</v>
      </c>
      <c r="E2682" t="s">
        <v>833</v>
      </c>
    </row>
    <row r="2683" spans="2:5">
      <c r="B2683" t="s">
        <v>4297</v>
      </c>
      <c r="C2683">
        <v>532376</v>
      </c>
      <c r="D2683" t="s">
        <v>4298</v>
      </c>
      <c r="E2683" t="s">
        <v>499</v>
      </c>
    </row>
    <row r="2684" spans="2:5">
      <c r="B2684" t="s">
        <v>4299</v>
      </c>
      <c r="C2684">
        <v>512065</v>
      </c>
      <c r="D2684" t="s">
        <v>353</v>
      </c>
      <c r="E2684" t="s">
        <v>370</v>
      </c>
    </row>
    <row r="2685" spans="2:5">
      <c r="B2685" t="s">
        <v>4300</v>
      </c>
      <c r="C2685">
        <v>532650</v>
      </c>
      <c r="D2685" t="s">
        <v>4301</v>
      </c>
      <c r="E2685" t="s">
        <v>676</v>
      </c>
    </row>
    <row r="2686" spans="2:5">
      <c r="B2686" t="s">
        <v>4302</v>
      </c>
      <c r="C2686">
        <v>508922</v>
      </c>
      <c r="D2686" t="s">
        <v>353</v>
      </c>
      <c r="E2686" t="s">
        <v>1399</v>
      </c>
    </row>
    <row r="2687" spans="2:5">
      <c r="B2687" t="s">
        <v>4303</v>
      </c>
      <c r="C2687">
        <v>508922</v>
      </c>
      <c r="D2687" t="s">
        <v>353</v>
      </c>
      <c r="E2687" t="s">
        <v>1399</v>
      </c>
    </row>
    <row r="2688" spans="2:5">
      <c r="B2688" t="s">
        <v>4304</v>
      </c>
      <c r="C2688" t="s">
        <v>353</v>
      </c>
      <c r="D2688" t="s">
        <v>4305</v>
      </c>
      <c r="E2688" t="s">
        <v>1399</v>
      </c>
    </row>
    <row r="2689" spans="2:5">
      <c r="B2689" t="s">
        <v>4306</v>
      </c>
      <c r="C2689">
        <v>542597</v>
      </c>
      <c r="D2689" t="s">
        <v>4307</v>
      </c>
      <c r="E2689" t="s">
        <v>719</v>
      </c>
    </row>
    <row r="2690" spans="2:5">
      <c r="B2690" t="s">
        <v>4308</v>
      </c>
      <c r="C2690">
        <v>534312</v>
      </c>
      <c r="D2690" t="s">
        <v>4309</v>
      </c>
      <c r="E2690" t="s">
        <v>458</v>
      </c>
    </row>
    <row r="2691" spans="2:5">
      <c r="B2691" t="s">
        <v>4310</v>
      </c>
      <c r="C2691">
        <v>531919</v>
      </c>
      <c r="D2691" t="s">
        <v>353</v>
      </c>
      <c r="E2691" t="s">
        <v>373</v>
      </c>
    </row>
    <row r="2692" spans="2:5">
      <c r="B2692" t="s">
        <v>4311</v>
      </c>
      <c r="C2692">
        <v>539819</v>
      </c>
      <c r="D2692" t="s">
        <v>353</v>
      </c>
      <c r="E2692" t="s">
        <v>336</v>
      </c>
    </row>
    <row r="2693" spans="2:5">
      <c r="B2693" t="s">
        <v>4312</v>
      </c>
      <c r="C2693">
        <v>538743</v>
      </c>
      <c r="D2693" t="s">
        <v>353</v>
      </c>
      <c r="E2693" t="s">
        <v>339</v>
      </c>
    </row>
    <row r="2694" spans="2:5">
      <c r="B2694" t="s">
        <v>4313</v>
      </c>
      <c r="C2694">
        <v>532097</v>
      </c>
      <c r="D2694" t="s">
        <v>4314</v>
      </c>
      <c r="E2694" t="s">
        <v>751</v>
      </c>
    </row>
    <row r="2695" spans="2:5">
      <c r="B2695" t="s">
        <v>4315</v>
      </c>
      <c r="C2695">
        <v>500460</v>
      </c>
      <c r="D2695" t="s">
        <v>4316</v>
      </c>
      <c r="E2695" t="s">
        <v>385</v>
      </c>
    </row>
    <row r="2696" spans="2:5">
      <c r="B2696" t="s">
        <v>4317</v>
      </c>
      <c r="C2696">
        <v>523832</v>
      </c>
      <c r="D2696" t="s">
        <v>4318</v>
      </c>
      <c r="E2696" t="s">
        <v>471</v>
      </c>
    </row>
    <row r="2697" spans="2:5">
      <c r="B2697" t="s">
        <v>4319</v>
      </c>
      <c r="C2697">
        <v>530341</v>
      </c>
      <c r="D2697" t="s">
        <v>353</v>
      </c>
      <c r="E2697" t="s">
        <v>336</v>
      </c>
    </row>
    <row r="2698" spans="2:5">
      <c r="B2698" t="s">
        <v>4320</v>
      </c>
      <c r="C2698">
        <v>535204</v>
      </c>
      <c r="D2698" t="s">
        <v>353</v>
      </c>
      <c r="E2698" t="s">
        <v>375</v>
      </c>
    </row>
    <row r="2699" spans="2:5">
      <c r="B2699" t="s">
        <v>4321</v>
      </c>
      <c r="C2699">
        <v>532357</v>
      </c>
      <c r="D2699" t="s">
        <v>4322</v>
      </c>
      <c r="E2699" t="s">
        <v>356</v>
      </c>
    </row>
    <row r="2700" spans="2:5">
      <c r="B2700" t="s">
        <v>4323</v>
      </c>
      <c r="C2700">
        <v>501477</v>
      </c>
      <c r="D2700" t="s">
        <v>353</v>
      </c>
      <c r="E2700" t="s">
        <v>375</v>
      </c>
    </row>
    <row r="2701" spans="2:5">
      <c r="B2701" t="s">
        <v>4324</v>
      </c>
      <c r="C2701">
        <v>501477</v>
      </c>
      <c r="D2701" t="s">
        <v>353</v>
      </c>
      <c r="E2701" t="s">
        <v>375</v>
      </c>
    </row>
    <row r="2702" spans="2:5">
      <c r="B2702" t="s">
        <v>4325</v>
      </c>
      <c r="C2702">
        <v>534091</v>
      </c>
      <c r="D2702" t="s">
        <v>4326</v>
      </c>
      <c r="E2702" t="s">
        <v>373</v>
      </c>
    </row>
    <row r="2703" spans="2:5">
      <c r="B2703" t="s">
        <v>4327</v>
      </c>
      <c r="C2703">
        <v>534091</v>
      </c>
      <c r="D2703" t="s">
        <v>4326</v>
      </c>
      <c r="E2703" t="s">
        <v>373</v>
      </c>
    </row>
    <row r="2704" spans="2:5">
      <c r="B2704" t="s">
        <v>4328</v>
      </c>
      <c r="C2704">
        <v>526169</v>
      </c>
      <c r="D2704" t="s">
        <v>353</v>
      </c>
      <c r="E2704" t="s">
        <v>833</v>
      </c>
    </row>
    <row r="2705" spans="2:5">
      <c r="B2705" t="s">
        <v>4329</v>
      </c>
      <c r="C2705">
        <v>526169</v>
      </c>
      <c r="D2705" t="s">
        <v>353</v>
      </c>
      <c r="E2705" t="s">
        <v>833</v>
      </c>
    </row>
    <row r="2706" spans="2:5">
      <c r="B2706" t="s">
        <v>4330</v>
      </c>
      <c r="C2706">
        <v>505594</v>
      </c>
      <c r="D2706" t="s">
        <v>353</v>
      </c>
      <c r="E2706" t="s">
        <v>774</v>
      </c>
    </row>
    <row r="2707" spans="2:5">
      <c r="B2707" t="s">
        <v>4331</v>
      </c>
      <c r="C2707">
        <v>504356</v>
      </c>
      <c r="D2707" t="s">
        <v>353</v>
      </c>
      <c r="E2707" t="s">
        <v>774</v>
      </c>
    </row>
    <row r="2708" spans="2:5">
      <c r="B2708" t="s">
        <v>4332</v>
      </c>
      <c r="C2708">
        <v>520059</v>
      </c>
      <c r="D2708" t="s">
        <v>4333</v>
      </c>
      <c r="E2708" t="s">
        <v>708</v>
      </c>
    </row>
    <row r="2709" spans="2:5">
      <c r="B2709" t="s">
        <v>4334</v>
      </c>
      <c r="C2709">
        <v>520043</v>
      </c>
      <c r="D2709" t="s">
        <v>4335</v>
      </c>
      <c r="E2709" t="s">
        <v>708</v>
      </c>
    </row>
    <row r="2710" spans="2:5">
      <c r="B2710" t="s">
        <v>4336</v>
      </c>
      <c r="C2710">
        <v>511200</v>
      </c>
      <c r="D2710" t="s">
        <v>353</v>
      </c>
      <c r="E2710" t="s">
        <v>774</v>
      </c>
    </row>
    <row r="2711" spans="2:5">
      <c r="B2711" t="s">
        <v>4337</v>
      </c>
      <c r="C2711">
        <v>511401</v>
      </c>
      <c r="D2711" t="s">
        <v>4338</v>
      </c>
      <c r="E2711" t="s">
        <v>336</v>
      </c>
    </row>
    <row r="2712" spans="2:5">
      <c r="B2712" t="s">
        <v>4339</v>
      </c>
      <c r="C2712">
        <v>531821</v>
      </c>
      <c r="D2712" t="s">
        <v>353</v>
      </c>
      <c r="E2712" t="s">
        <v>336</v>
      </c>
    </row>
    <row r="2713" spans="2:5">
      <c r="B2713" t="s">
        <v>4340</v>
      </c>
      <c r="C2713">
        <v>515037</v>
      </c>
      <c r="D2713" t="s">
        <v>4341</v>
      </c>
      <c r="E2713" t="s">
        <v>630</v>
      </c>
    </row>
    <row r="2714" spans="2:5">
      <c r="B2714" t="s">
        <v>4342</v>
      </c>
      <c r="C2714">
        <v>540366</v>
      </c>
      <c r="D2714" t="s">
        <v>4343</v>
      </c>
      <c r="E2714" t="s">
        <v>1092</v>
      </c>
    </row>
    <row r="2715" spans="2:5">
      <c r="B2715" t="s">
        <v>4344</v>
      </c>
      <c r="C2715">
        <v>511766</v>
      </c>
      <c r="D2715" t="s">
        <v>4345</v>
      </c>
      <c r="E2715" t="s">
        <v>370</v>
      </c>
    </row>
    <row r="2716" spans="2:5">
      <c r="B2716" t="s">
        <v>4346</v>
      </c>
      <c r="C2716">
        <v>533398</v>
      </c>
      <c r="D2716" t="s">
        <v>4347</v>
      </c>
      <c r="E2716" t="s">
        <v>370</v>
      </c>
    </row>
    <row r="2717" spans="2:5">
      <c r="B2717" t="s">
        <v>4348</v>
      </c>
      <c r="C2717">
        <v>532991</v>
      </c>
      <c r="D2717" t="s">
        <v>4349</v>
      </c>
      <c r="E2717" t="s">
        <v>439</v>
      </c>
    </row>
    <row r="2718" spans="2:5">
      <c r="B2718" t="s">
        <v>4350</v>
      </c>
      <c r="C2718">
        <v>538862</v>
      </c>
      <c r="D2718" t="s">
        <v>353</v>
      </c>
      <c r="E2718" t="s">
        <v>336</v>
      </c>
    </row>
    <row r="2719" spans="2:5">
      <c r="B2719" t="s">
        <v>4351</v>
      </c>
      <c r="C2719">
        <v>506734</v>
      </c>
      <c r="D2719" t="s">
        <v>353</v>
      </c>
      <c r="E2719" t="s">
        <v>401</v>
      </c>
    </row>
    <row r="2720" spans="2:5">
      <c r="B2720" t="s">
        <v>4352</v>
      </c>
      <c r="C2720">
        <v>535205</v>
      </c>
      <c r="D2720" t="s">
        <v>353</v>
      </c>
      <c r="E2720" t="s">
        <v>375</v>
      </c>
    </row>
    <row r="2721" spans="2:5">
      <c r="B2721" t="s">
        <v>4353</v>
      </c>
      <c r="C2721" t="s">
        <v>353</v>
      </c>
      <c r="D2721" t="s">
        <v>4354</v>
      </c>
      <c r="E2721" t="s">
        <v>444</v>
      </c>
    </row>
    <row r="2722" spans="2:5">
      <c r="B2722" t="s">
        <v>4355</v>
      </c>
      <c r="C2722">
        <v>512024</v>
      </c>
      <c r="D2722" t="s">
        <v>353</v>
      </c>
      <c r="E2722" t="s">
        <v>427</v>
      </c>
    </row>
    <row r="2723" spans="2:5">
      <c r="B2723" t="s">
        <v>4356</v>
      </c>
      <c r="C2723">
        <v>530897</v>
      </c>
      <c r="D2723" t="s">
        <v>353</v>
      </c>
      <c r="E2723" t="s">
        <v>542</v>
      </c>
    </row>
    <row r="2724" spans="2:5">
      <c r="B2724" t="s">
        <v>4357</v>
      </c>
      <c r="C2724">
        <v>516082</v>
      </c>
      <c r="D2724" t="s">
        <v>4358</v>
      </c>
      <c r="E2724" t="s">
        <v>347</v>
      </c>
    </row>
    <row r="2725" spans="2:5">
      <c r="B2725" t="s">
        <v>4359</v>
      </c>
      <c r="C2725">
        <v>532623</v>
      </c>
      <c r="D2725" t="s">
        <v>353</v>
      </c>
      <c r="E2725" t="s">
        <v>375</v>
      </c>
    </row>
    <row r="2726" spans="2:5">
      <c r="B2726" t="s">
        <v>4360</v>
      </c>
      <c r="C2726">
        <v>512279</v>
      </c>
      <c r="D2726" t="s">
        <v>353</v>
      </c>
      <c r="E2726" t="s">
        <v>774</v>
      </c>
    </row>
    <row r="2727" spans="2:5">
      <c r="B2727" t="s">
        <v>4361</v>
      </c>
      <c r="C2727">
        <v>524709</v>
      </c>
      <c r="D2727" t="s">
        <v>4362</v>
      </c>
      <c r="E2727" t="s">
        <v>497</v>
      </c>
    </row>
    <row r="2728" spans="2:5">
      <c r="B2728" t="s">
        <v>4363</v>
      </c>
      <c r="C2728" t="s">
        <v>353</v>
      </c>
      <c r="D2728" t="s">
        <v>4364</v>
      </c>
      <c r="E2728" t="s">
        <v>444</v>
      </c>
    </row>
    <row r="2729" spans="2:5">
      <c r="B2729" t="s">
        <v>4365</v>
      </c>
      <c r="C2729">
        <v>531832</v>
      </c>
      <c r="D2729" t="s">
        <v>353</v>
      </c>
      <c r="E2729" t="s">
        <v>551</v>
      </c>
    </row>
    <row r="2730" spans="2:5">
      <c r="B2730" t="s">
        <v>4366</v>
      </c>
      <c r="C2730">
        <v>539917</v>
      </c>
      <c r="D2730" t="s">
        <v>4367</v>
      </c>
      <c r="E2730" t="s">
        <v>861</v>
      </c>
    </row>
    <row r="2731" spans="2:5">
      <c r="B2731" t="s">
        <v>4368</v>
      </c>
      <c r="C2731">
        <v>534184</v>
      </c>
      <c r="D2731" t="s">
        <v>4369</v>
      </c>
      <c r="E2731" t="s">
        <v>416</v>
      </c>
    </row>
    <row r="2732" spans="2:5">
      <c r="B2732" t="s">
        <v>4370</v>
      </c>
      <c r="C2732">
        <v>532362</v>
      </c>
      <c r="D2732" t="s">
        <v>353</v>
      </c>
      <c r="E2732" t="s">
        <v>385</v>
      </c>
    </row>
    <row r="2733" spans="2:5">
      <c r="B2733" t="s">
        <v>4371</v>
      </c>
      <c r="C2733">
        <v>532895</v>
      </c>
      <c r="D2733" t="s">
        <v>4372</v>
      </c>
      <c r="E2733" t="s">
        <v>373</v>
      </c>
    </row>
    <row r="2734" spans="2:5">
      <c r="B2734" t="s">
        <v>4373</v>
      </c>
      <c r="C2734">
        <v>521109</v>
      </c>
      <c r="D2734" t="s">
        <v>4374</v>
      </c>
      <c r="E2734" t="s">
        <v>368</v>
      </c>
    </row>
    <row r="2735" spans="2:5">
      <c r="B2735" t="s">
        <v>4375</v>
      </c>
      <c r="C2735">
        <v>532952</v>
      </c>
      <c r="D2735" t="s">
        <v>4376</v>
      </c>
      <c r="E2735" t="s">
        <v>373</v>
      </c>
    </row>
    <row r="2736" spans="2:5">
      <c r="B2736" t="s">
        <v>4377</v>
      </c>
      <c r="C2736">
        <v>519136</v>
      </c>
      <c r="D2736" t="s">
        <v>4378</v>
      </c>
      <c r="E2736" t="s">
        <v>368</v>
      </c>
    </row>
    <row r="2737" spans="2:5">
      <c r="B2737" t="s">
        <v>4379</v>
      </c>
      <c r="C2737">
        <v>523391</v>
      </c>
      <c r="D2737" t="s">
        <v>4380</v>
      </c>
      <c r="E2737" t="s">
        <v>368</v>
      </c>
    </row>
    <row r="2738" spans="2:5">
      <c r="B2738" t="s">
        <v>4381</v>
      </c>
      <c r="C2738">
        <v>500296</v>
      </c>
      <c r="D2738" t="s">
        <v>4382</v>
      </c>
      <c r="E2738" t="s">
        <v>368</v>
      </c>
    </row>
    <row r="2739" spans="2:5">
      <c r="B2739" t="s">
        <v>4383</v>
      </c>
      <c r="C2739">
        <v>541418</v>
      </c>
      <c r="D2739" t="s">
        <v>353</v>
      </c>
      <c r="E2739" t="s">
        <v>413</v>
      </c>
    </row>
    <row r="2740" spans="2:5">
      <c r="B2740" t="s">
        <v>4384</v>
      </c>
      <c r="C2740">
        <v>531212</v>
      </c>
      <c r="D2740" t="s">
        <v>353</v>
      </c>
      <c r="E2740" t="s">
        <v>370</v>
      </c>
    </row>
    <row r="2741" spans="2:5">
      <c r="B2741" t="s">
        <v>4385</v>
      </c>
      <c r="C2741">
        <v>532256</v>
      </c>
      <c r="D2741" t="s">
        <v>4386</v>
      </c>
      <c r="E2741" t="s">
        <v>370</v>
      </c>
    </row>
    <row r="2742" spans="2:5">
      <c r="B2742" t="s">
        <v>4387</v>
      </c>
      <c r="C2742">
        <v>538395</v>
      </c>
      <c r="D2742" t="s">
        <v>353</v>
      </c>
      <c r="E2742" t="s">
        <v>336</v>
      </c>
    </row>
    <row r="2743" spans="2:5">
      <c r="B2743" t="s">
        <v>4388</v>
      </c>
      <c r="C2743">
        <v>532641</v>
      </c>
      <c r="D2743" t="s">
        <v>4389</v>
      </c>
      <c r="E2743" t="s">
        <v>368</v>
      </c>
    </row>
    <row r="2744" spans="2:5">
      <c r="B2744" t="s">
        <v>4390</v>
      </c>
      <c r="C2744" t="s">
        <v>353</v>
      </c>
      <c r="D2744" t="s">
        <v>4391</v>
      </c>
      <c r="E2744" t="s">
        <v>364</v>
      </c>
    </row>
    <row r="2745" spans="2:5">
      <c r="B2745" t="s">
        <v>4392</v>
      </c>
      <c r="C2745">
        <v>539551</v>
      </c>
      <c r="D2745" t="s">
        <v>4393</v>
      </c>
      <c r="E2745" t="s">
        <v>823</v>
      </c>
    </row>
    <row r="2746" spans="2:5">
      <c r="B2746" t="s">
        <v>4394</v>
      </c>
      <c r="C2746">
        <v>540080</v>
      </c>
      <c r="D2746" t="s">
        <v>353</v>
      </c>
      <c r="E2746" t="s">
        <v>385</v>
      </c>
    </row>
    <row r="2747" spans="2:5">
      <c r="B2747" t="s">
        <v>4395</v>
      </c>
      <c r="C2747">
        <v>519455</v>
      </c>
      <c r="D2747" t="s">
        <v>353</v>
      </c>
      <c r="E2747" t="s">
        <v>467</v>
      </c>
    </row>
    <row r="2748" spans="2:5">
      <c r="B2748" t="s">
        <v>4396</v>
      </c>
      <c r="C2748">
        <v>540204</v>
      </c>
      <c r="D2748" t="s">
        <v>4397</v>
      </c>
      <c r="E2748" t="s">
        <v>437</v>
      </c>
    </row>
    <row r="2749" spans="2:5">
      <c r="B2749" t="s">
        <v>4398</v>
      </c>
      <c r="C2749">
        <v>531416</v>
      </c>
      <c r="D2749" t="s">
        <v>353</v>
      </c>
      <c r="E2749" t="s">
        <v>439</v>
      </c>
    </row>
    <row r="2750" spans="2:5">
      <c r="B2750" t="s">
        <v>4399</v>
      </c>
      <c r="C2750" t="s">
        <v>353</v>
      </c>
      <c r="D2750" t="s">
        <v>4400</v>
      </c>
      <c r="E2750" t="s">
        <v>364</v>
      </c>
    </row>
    <row r="2751" spans="2:5">
      <c r="B2751" t="s">
        <v>4401</v>
      </c>
      <c r="C2751">
        <v>526739</v>
      </c>
      <c r="D2751" t="s">
        <v>353</v>
      </c>
      <c r="E2751" t="s">
        <v>513</v>
      </c>
    </row>
    <row r="2752" spans="2:5">
      <c r="B2752" t="s">
        <v>4402</v>
      </c>
      <c r="C2752">
        <v>517431</v>
      </c>
      <c r="D2752" t="s">
        <v>4403</v>
      </c>
      <c r="E2752" t="s">
        <v>473</v>
      </c>
    </row>
    <row r="2753" spans="2:5">
      <c r="B2753" t="s">
        <v>4404</v>
      </c>
      <c r="C2753">
        <v>539595</v>
      </c>
      <c r="D2753" t="s">
        <v>353</v>
      </c>
      <c r="E2753" t="s">
        <v>336</v>
      </c>
    </row>
    <row r="2754" spans="2:5">
      <c r="B2754" t="s">
        <v>4405</v>
      </c>
      <c r="C2754">
        <v>524816</v>
      </c>
      <c r="D2754" t="s">
        <v>4406</v>
      </c>
      <c r="E2754" t="s">
        <v>391</v>
      </c>
    </row>
    <row r="2755" spans="2:5">
      <c r="B2755" t="s">
        <v>4407</v>
      </c>
      <c r="C2755">
        <v>537291</v>
      </c>
      <c r="D2755" t="s">
        <v>4408</v>
      </c>
      <c r="E2755" t="s">
        <v>551</v>
      </c>
    </row>
    <row r="2756" spans="2:5">
      <c r="B2756" t="s">
        <v>4409</v>
      </c>
      <c r="C2756">
        <v>537291</v>
      </c>
      <c r="D2756" t="s">
        <v>4408</v>
      </c>
      <c r="E2756" t="s">
        <v>551</v>
      </c>
    </row>
    <row r="2757" spans="2:5">
      <c r="B2757" t="s">
        <v>4410</v>
      </c>
      <c r="C2757">
        <v>502407</v>
      </c>
      <c r="D2757" t="s">
        <v>353</v>
      </c>
      <c r="E2757" t="s">
        <v>347</v>
      </c>
    </row>
    <row r="2758" spans="2:5">
      <c r="B2758" t="s">
        <v>4411</v>
      </c>
      <c r="C2758">
        <v>532234</v>
      </c>
      <c r="D2758" t="s">
        <v>4412</v>
      </c>
      <c r="E2758" t="s">
        <v>658</v>
      </c>
    </row>
    <row r="2759" spans="2:5">
      <c r="B2759" t="s">
        <v>4413</v>
      </c>
      <c r="C2759">
        <v>523630</v>
      </c>
      <c r="D2759" t="s">
        <v>4414</v>
      </c>
      <c r="E2759" t="s">
        <v>861</v>
      </c>
    </row>
    <row r="2760" spans="2:5">
      <c r="B2760" t="s">
        <v>4415</v>
      </c>
      <c r="C2760">
        <v>531289</v>
      </c>
      <c r="D2760" t="s">
        <v>353</v>
      </c>
      <c r="E2760" t="s">
        <v>676</v>
      </c>
    </row>
    <row r="2761" spans="2:5">
      <c r="B2761" t="s">
        <v>4416</v>
      </c>
      <c r="C2761">
        <v>531651</v>
      </c>
      <c r="D2761" t="s">
        <v>353</v>
      </c>
      <c r="E2761" t="s">
        <v>385</v>
      </c>
    </row>
    <row r="2762" spans="2:5">
      <c r="B2762" t="s">
        <v>4417</v>
      </c>
      <c r="C2762">
        <v>507813</v>
      </c>
      <c r="D2762" t="s">
        <v>353</v>
      </c>
      <c r="E2762" t="s">
        <v>1389</v>
      </c>
    </row>
    <row r="2763" spans="2:5">
      <c r="B2763" t="s">
        <v>4418</v>
      </c>
      <c r="C2763">
        <v>500298</v>
      </c>
      <c r="D2763" t="s">
        <v>353</v>
      </c>
      <c r="E2763" t="s">
        <v>401</v>
      </c>
    </row>
    <row r="2764" spans="2:5">
      <c r="B2764" t="s">
        <v>4419</v>
      </c>
      <c r="C2764">
        <v>526616</v>
      </c>
      <c r="D2764" t="s">
        <v>353</v>
      </c>
      <c r="E2764" t="s">
        <v>473</v>
      </c>
    </row>
    <row r="2765" spans="2:5">
      <c r="B2765" t="s">
        <v>4420</v>
      </c>
      <c r="C2765">
        <v>531287</v>
      </c>
      <c r="D2765" t="s">
        <v>353</v>
      </c>
      <c r="E2765" t="s">
        <v>473</v>
      </c>
    </row>
    <row r="2766" spans="2:5">
      <c r="B2766" t="s">
        <v>4421</v>
      </c>
      <c r="C2766">
        <v>516062</v>
      </c>
      <c r="D2766" t="s">
        <v>353</v>
      </c>
      <c r="E2766" t="s">
        <v>848</v>
      </c>
    </row>
    <row r="2767" spans="2:5">
      <c r="B2767" t="s">
        <v>4422</v>
      </c>
      <c r="C2767">
        <v>504882</v>
      </c>
      <c r="D2767" t="s">
        <v>353</v>
      </c>
      <c r="E2767" t="s">
        <v>439</v>
      </c>
    </row>
    <row r="2768" spans="2:5">
      <c r="B2768" t="s">
        <v>4423</v>
      </c>
      <c r="C2768">
        <v>504882</v>
      </c>
      <c r="D2768" t="s">
        <v>353</v>
      </c>
      <c r="E2768" t="s">
        <v>439</v>
      </c>
    </row>
    <row r="2769" spans="2:5">
      <c r="B2769" t="s">
        <v>4424</v>
      </c>
      <c r="C2769">
        <v>513179</v>
      </c>
      <c r="D2769" t="s">
        <v>4425</v>
      </c>
      <c r="E2769" t="s">
        <v>385</v>
      </c>
    </row>
    <row r="2770" spans="2:5">
      <c r="B2770" t="s">
        <v>4426</v>
      </c>
      <c r="C2770">
        <v>530119</v>
      </c>
      <c r="D2770" t="s">
        <v>353</v>
      </c>
      <c r="E2770" t="s">
        <v>602</v>
      </c>
    </row>
    <row r="2771" spans="2:5">
      <c r="B2771" t="s">
        <v>4427</v>
      </c>
      <c r="C2771">
        <v>531834</v>
      </c>
      <c r="D2771" t="s">
        <v>353</v>
      </c>
      <c r="E2771" t="s">
        <v>551</v>
      </c>
    </row>
    <row r="2772" spans="2:5">
      <c r="B2772" t="s">
        <v>4428</v>
      </c>
      <c r="C2772">
        <v>524654</v>
      </c>
      <c r="D2772" t="s">
        <v>353</v>
      </c>
      <c r="E2772" t="s">
        <v>391</v>
      </c>
    </row>
    <row r="2773" spans="2:5">
      <c r="B2773" t="s">
        <v>4429</v>
      </c>
      <c r="C2773">
        <v>538926</v>
      </c>
      <c r="D2773" t="s">
        <v>353</v>
      </c>
      <c r="E2773" t="s">
        <v>551</v>
      </c>
    </row>
    <row r="2774" spans="2:5">
      <c r="B2774" t="s">
        <v>4430</v>
      </c>
      <c r="C2774">
        <v>513023</v>
      </c>
      <c r="D2774" t="s">
        <v>4431</v>
      </c>
      <c r="E2774" t="s">
        <v>492</v>
      </c>
    </row>
    <row r="2775" spans="2:5">
      <c r="B2775" t="s">
        <v>4432</v>
      </c>
      <c r="C2775">
        <v>539521</v>
      </c>
      <c r="D2775" t="s">
        <v>353</v>
      </c>
      <c r="E2775" t="s">
        <v>336</v>
      </c>
    </row>
    <row r="2776" spans="2:5">
      <c r="B2776" t="s">
        <v>4433</v>
      </c>
      <c r="C2776">
        <v>532504</v>
      </c>
      <c r="D2776" t="s">
        <v>4434</v>
      </c>
      <c r="E2776" t="s">
        <v>401</v>
      </c>
    </row>
    <row r="2777" spans="2:5">
      <c r="B2777" t="s">
        <v>4435</v>
      </c>
      <c r="C2777">
        <v>531494</v>
      </c>
      <c r="D2777" t="s">
        <v>353</v>
      </c>
      <c r="E2777" t="s">
        <v>439</v>
      </c>
    </row>
    <row r="2778" spans="2:5">
      <c r="B2778" t="s">
        <v>4436</v>
      </c>
      <c r="C2778">
        <v>539332</v>
      </c>
      <c r="D2778" t="s">
        <v>4437</v>
      </c>
      <c r="E2778" t="s">
        <v>476</v>
      </c>
    </row>
    <row r="2779" spans="2:5">
      <c r="B2779" t="s">
        <v>4438</v>
      </c>
      <c r="C2779">
        <v>539525</v>
      </c>
      <c r="D2779" t="s">
        <v>353</v>
      </c>
      <c r="E2779" t="s">
        <v>387</v>
      </c>
    </row>
    <row r="2780" spans="2:5">
      <c r="B2780" t="s">
        <v>4439</v>
      </c>
      <c r="C2780">
        <v>508989</v>
      </c>
      <c r="D2780" t="s">
        <v>4440</v>
      </c>
      <c r="E2780" t="s">
        <v>877</v>
      </c>
    </row>
    <row r="2781" spans="2:5">
      <c r="B2781" t="s">
        <v>4441</v>
      </c>
      <c r="C2781">
        <v>538668</v>
      </c>
      <c r="D2781" t="s">
        <v>353</v>
      </c>
      <c r="E2781" t="s">
        <v>370</v>
      </c>
    </row>
    <row r="2782" spans="2:5">
      <c r="B2782" t="s">
        <v>4442</v>
      </c>
      <c r="C2782">
        <v>523242</v>
      </c>
      <c r="D2782" t="s">
        <v>353</v>
      </c>
      <c r="E2782" t="s">
        <v>779</v>
      </c>
    </row>
    <row r="2783" spans="2:5">
      <c r="B2783" t="s">
        <v>4443</v>
      </c>
      <c r="C2783">
        <v>534309</v>
      </c>
      <c r="D2783" t="s">
        <v>4444</v>
      </c>
      <c r="E2783" t="s">
        <v>751</v>
      </c>
    </row>
    <row r="2784" spans="2:5">
      <c r="B2784" t="s">
        <v>4445</v>
      </c>
      <c r="C2784">
        <v>534309</v>
      </c>
      <c r="D2784" t="s">
        <v>4444</v>
      </c>
      <c r="E2784" t="s">
        <v>751</v>
      </c>
    </row>
    <row r="2785" spans="2:5">
      <c r="B2785" t="s">
        <v>4446</v>
      </c>
      <c r="C2785">
        <v>519506</v>
      </c>
      <c r="D2785" t="s">
        <v>353</v>
      </c>
      <c r="E2785" t="s">
        <v>413</v>
      </c>
    </row>
    <row r="2786" spans="2:5">
      <c r="B2786" t="s">
        <v>4447</v>
      </c>
      <c r="C2786">
        <v>531452</v>
      </c>
      <c r="D2786" t="s">
        <v>353</v>
      </c>
      <c r="E2786" t="s">
        <v>370</v>
      </c>
    </row>
    <row r="2787" spans="2:5">
      <c r="B2787" t="s">
        <v>4448</v>
      </c>
      <c r="C2787">
        <v>500294</v>
      </c>
      <c r="D2787" t="s">
        <v>4449</v>
      </c>
      <c r="E2787" t="s">
        <v>751</v>
      </c>
    </row>
    <row r="2788" spans="2:5">
      <c r="B2788" t="s">
        <v>4450</v>
      </c>
      <c r="C2788">
        <v>502168</v>
      </c>
      <c r="D2788" t="s">
        <v>4451</v>
      </c>
      <c r="E2788" t="s">
        <v>366</v>
      </c>
    </row>
    <row r="2789" spans="2:5">
      <c r="B2789" t="s">
        <v>4452</v>
      </c>
      <c r="C2789">
        <v>530557</v>
      </c>
      <c r="D2789" t="s">
        <v>353</v>
      </c>
      <c r="E2789" t="s">
        <v>336</v>
      </c>
    </row>
    <row r="2790" spans="2:5">
      <c r="B2790" t="s">
        <v>4453</v>
      </c>
      <c r="C2790">
        <v>511535</v>
      </c>
      <c r="D2790" t="s">
        <v>353</v>
      </c>
      <c r="E2790" t="s">
        <v>336</v>
      </c>
    </row>
    <row r="2791" spans="2:5">
      <c r="B2791" t="s">
        <v>4454</v>
      </c>
      <c r="C2791">
        <v>532649</v>
      </c>
      <c r="D2791" t="s">
        <v>4455</v>
      </c>
      <c r="E2791" t="s">
        <v>391</v>
      </c>
    </row>
    <row r="2792" spans="2:5">
      <c r="B2792" t="s">
        <v>4456</v>
      </c>
      <c r="C2792">
        <v>508670</v>
      </c>
      <c r="D2792" t="s">
        <v>353</v>
      </c>
      <c r="E2792" t="s">
        <v>760</v>
      </c>
    </row>
    <row r="2793" spans="2:5">
      <c r="B2793" t="s">
        <v>4457</v>
      </c>
      <c r="C2793">
        <v>531049</v>
      </c>
      <c r="D2793" t="s">
        <v>353</v>
      </c>
      <c r="E2793" t="s">
        <v>881</v>
      </c>
    </row>
    <row r="2794" spans="2:5">
      <c r="B2794" t="s">
        <v>4458</v>
      </c>
      <c r="C2794">
        <v>539409</v>
      </c>
      <c r="D2794" t="s">
        <v>353</v>
      </c>
      <c r="E2794" t="s">
        <v>375</v>
      </c>
    </row>
    <row r="2795" spans="2:5">
      <c r="B2795" t="s">
        <v>4459</v>
      </c>
      <c r="C2795">
        <v>537838</v>
      </c>
      <c r="D2795" t="s">
        <v>353</v>
      </c>
      <c r="E2795" t="s">
        <v>375</v>
      </c>
    </row>
    <row r="2796" spans="2:5">
      <c r="B2796" t="s">
        <v>4460</v>
      </c>
      <c r="C2796">
        <v>519560</v>
      </c>
      <c r="D2796" t="s">
        <v>353</v>
      </c>
      <c r="E2796" t="s">
        <v>551</v>
      </c>
    </row>
    <row r="2797" spans="2:5">
      <c r="B2797" t="s">
        <v>4461</v>
      </c>
      <c r="C2797">
        <v>539016</v>
      </c>
      <c r="D2797" t="s">
        <v>353</v>
      </c>
      <c r="E2797" t="s">
        <v>370</v>
      </c>
    </row>
    <row r="2798" spans="2:5">
      <c r="B2798" t="s">
        <v>4462</v>
      </c>
      <c r="C2798">
        <v>532864</v>
      </c>
      <c r="D2798" t="s">
        <v>4463</v>
      </c>
      <c r="E2798" t="s">
        <v>1273</v>
      </c>
    </row>
    <row r="2799" spans="2:5">
      <c r="B2799" t="s">
        <v>4464</v>
      </c>
      <c r="C2799">
        <v>504112</v>
      </c>
      <c r="D2799" t="s">
        <v>4465</v>
      </c>
      <c r="E2799" t="s">
        <v>1980</v>
      </c>
    </row>
    <row r="2800" spans="2:5">
      <c r="B2800" t="s">
        <v>4466</v>
      </c>
      <c r="C2800">
        <v>514332</v>
      </c>
      <c r="D2800" t="s">
        <v>353</v>
      </c>
      <c r="E2800" t="s">
        <v>439</v>
      </c>
    </row>
    <row r="2801" spans="2:5">
      <c r="B2801" t="s">
        <v>4467</v>
      </c>
      <c r="C2801">
        <v>526195</v>
      </c>
      <c r="D2801" t="s">
        <v>353</v>
      </c>
      <c r="E2801" t="s">
        <v>467</v>
      </c>
    </row>
    <row r="2802" spans="2:5">
      <c r="B2802" t="s">
        <v>4468</v>
      </c>
      <c r="C2802">
        <v>526195</v>
      </c>
      <c r="D2802" t="s">
        <v>353</v>
      </c>
      <c r="E2802" t="s">
        <v>467</v>
      </c>
    </row>
    <row r="2803" spans="2:5">
      <c r="B2803" t="s">
        <v>4469</v>
      </c>
      <c r="C2803">
        <v>542665</v>
      </c>
      <c r="D2803" t="s">
        <v>4470</v>
      </c>
      <c r="E2803" t="s">
        <v>513</v>
      </c>
    </row>
    <row r="2804" spans="2:5">
      <c r="B2804" t="s">
        <v>4471</v>
      </c>
      <c r="C2804">
        <v>512522</v>
      </c>
      <c r="D2804" t="s">
        <v>353</v>
      </c>
      <c r="E2804" t="s">
        <v>375</v>
      </c>
    </row>
    <row r="2805" spans="2:5">
      <c r="B2805" t="s">
        <v>4472</v>
      </c>
      <c r="C2805">
        <v>505355</v>
      </c>
      <c r="D2805" t="s">
        <v>4473</v>
      </c>
      <c r="E2805" t="s">
        <v>774</v>
      </c>
    </row>
    <row r="2806" spans="2:5">
      <c r="B2806" t="s">
        <v>4474</v>
      </c>
      <c r="C2806">
        <v>500790</v>
      </c>
      <c r="D2806" t="s">
        <v>4475</v>
      </c>
      <c r="E2806" t="s">
        <v>413</v>
      </c>
    </row>
    <row r="2807" spans="2:5">
      <c r="B2807" t="s">
        <v>4476</v>
      </c>
      <c r="C2807">
        <v>500790</v>
      </c>
      <c r="D2807" t="s">
        <v>4475</v>
      </c>
      <c r="E2807" t="s">
        <v>413</v>
      </c>
    </row>
    <row r="2808" spans="2:5">
      <c r="B2808" t="s">
        <v>4477</v>
      </c>
      <c r="C2808">
        <v>509040</v>
      </c>
      <c r="D2808" t="s">
        <v>353</v>
      </c>
      <c r="E2808" t="s">
        <v>446</v>
      </c>
    </row>
    <row r="2809" spans="2:5">
      <c r="B2809" t="s">
        <v>4478</v>
      </c>
      <c r="C2809">
        <v>509040</v>
      </c>
      <c r="D2809" t="s">
        <v>353</v>
      </c>
      <c r="E2809" t="s">
        <v>446</v>
      </c>
    </row>
    <row r="2810" spans="2:5">
      <c r="B2810" t="s">
        <v>4479</v>
      </c>
      <c r="C2810">
        <v>542117</v>
      </c>
      <c r="D2810" t="s">
        <v>353</v>
      </c>
      <c r="E2810" t="s">
        <v>444</v>
      </c>
    </row>
    <row r="2811" spans="2:5">
      <c r="B2811" t="s">
        <v>4480</v>
      </c>
      <c r="C2811">
        <v>511658</v>
      </c>
      <c r="D2811" t="s">
        <v>353</v>
      </c>
      <c r="E2811" t="s">
        <v>446</v>
      </c>
    </row>
    <row r="2812" spans="2:5">
      <c r="B2812" t="s">
        <v>4481</v>
      </c>
      <c r="C2812">
        <v>523558</v>
      </c>
      <c r="D2812" t="s">
        <v>353</v>
      </c>
      <c r="E2812" t="s">
        <v>895</v>
      </c>
    </row>
    <row r="2813" spans="2:5">
      <c r="B2813" t="s">
        <v>4482</v>
      </c>
      <c r="C2813">
        <v>532798</v>
      </c>
      <c r="D2813" t="s">
        <v>4483</v>
      </c>
      <c r="E2813" t="s">
        <v>519</v>
      </c>
    </row>
    <row r="2814" spans="2:5">
      <c r="B2814" t="s">
        <v>4484</v>
      </c>
      <c r="C2814">
        <v>532887</v>
      </c>
      <c r="D2814" t="s">
        <v>4485</v>
      </c>
      <c r="E2814" t="s">
        <v>396</v>
      </c>
    </row>
    <row r="2815" spans="2:5">
      <c r="B2815" t="s">
        <v>4486</v>
      </c>
      <c r="C2815">
        <v>524558</v>
      </c>
      <c r="D2815" t="s">
        <v>4487</v>
      </c>
      <c r="E2815" t="s">
        <v>391</v>
      </c>
    </row>
    <row r="2816" spans="2:5">
      <c r="B2816" t="s">
        <v>4488</v>
      </c>
      <c r="C2816">
        <v>532529</v>
      </c>
      <c r="D2816" t="s">
        <v>4489</v>
      </c>
      <c r="E2816" t="s">
        <v>1092</v>
      </c>
    </row>
    <row r="2817" spans="2:5">
      <c r="B2817" t="s">
        <v>4490</v>
      </c>
      <c r="C2817">
        <v>540243</v>
      </c>
      <c r="D2817" t="s">
        <v>353</v>
      </c>
      <c r="E2817" t="s">
        <v>375</v>
      </c>
    </row>
    <row r="2818" spans="2:5">
      <c r="B2818" t="s">
        <v>4491</v>
      </c>
      <c r="C2818">
        <v>508867</v>
      </c>
      <c r="D2818" t="s">
        <v>353</v>
      </c>
      <c r="E2818" t="s">
        <v>446</v>
      </c>
    </row>
    <row r="2819" spans="2:5">
      <c r="B2819" t="s">
        <v>4492</v>
      </c>
      <c r="C2819">
        <v>501479</v>
      </c>
      <c r="D2819" t="s">
        <v>353</v>
      </c>
      <c r="E2819" t="s">
        <v>375</v>
      </c>
    </row>
    <row r="2820" spans="2:5">
      <c r="B2820" t="s">
        <v>4493</v>
      </c>
      <c r="C2820">
        <v>536644</v>
      </c>
      <c r="D2820" t="s">
        <v>353</v>
      </c>
      <c r="E2820" t="s">
        <v>375</v>
      </c>
    </row>
    <row r="2821" spans="2:5">
      <c r="B2821" t="s">
        <v>4494</v>
      </c>
      <c r="C2821">
        <v>540900</v>
      </c>
      <c r="D2821" t="s">
        <v>4495</v>
      </c>
      <c r="E2821" t="s">
        <v>339</v>
      </c>
    </row>
    <row r="2822" spans="2:5">
      <c r="B2822" t="s">
        <v>4496</v>
      </c>
      <c r="C2822">
        <v>532416</v>
      </c>
      <c r="D2822" t="s">
        <v>4497</v>
      </c>
      <c r="E2822" t="s">
        <v>877</v>
      </c>
    </row>
    <row r="2823" spans="2:5">
      <c r="B2823" t="s">
        <v>4498</v>
      </c>
      <c r="C2823">
        <v>538874</v>
      </c>
      <c r="D2823" t="s">
        <v>353</v>
      </c>
      <c r="E2823" t="s">
        <v>336</v>
      </c>
    </row>
    <row r="2824" spans="2:5">
      <c r="B2824" t="s">
        <v>4499</v>
      </c>
      <c r="C2824">
        <v>524774</v>
      </c>
      <c r="D2824" t="s">
        <v>353</v>
      </c>
      <c r="E2824" t="s">
        <v>391</v>
      </c>
    </row>
    <row r="2825" spans="2:5">
      <c r="B2825" t="s">
        <v>4500</v>
      </c>
      <c r="C2825">
        <v>517554</v>
      </c>
      <c r="D2825" t="s">
        <v>353</v>
      </c>
      <c r="E2825" t="s">
        <v>433</v>
      </c>
    </row>
    <row r="2826" spans="2:5">
      <c r="B2826" t="s">
        <v>4501</v>
      </c>
      <c r="C2826">
        <v>533098</v>
      </c>
      <c r="D2826" t="s">
        <v>4502</v>
      </c>
      <c r="E2826" t="s">
        <v>492</v>
      </c>
    </row>
    <row r="2827" spans="2:5">
      <c r="B2827" t="s">
        <v>4503</v>
      </c>
      <c r="C2827">
        <v>526721</v>
      </c>
      <c r="D2827" t="s">
        <v>353</v>
      </c>
      <c r="E2827" t="s">
        <v>531</v>
      </c>
    </row>
    <row r="2828" spans="2:5">
      <c r="B2828" t="s">
        <v>4504</v>
      </c>
      <c r="C2828">
        <v>523209</v>
      </c>
      <c r="D2828" t="s">
        <v>353</v>
      </c>
      <c r="E2828" t="s">
        <v>370</v>
      </c>
    </row>
    <row r="2829" spans="2:5">
      <c r="B2829" t="s">
        <v>4505</v>
      </c>
      <c r="C2829">
        <v>512103</v>
      </c>
      <c r="D2829" t="s">
        <v>353</v>
      </c>
      <c r="E2829" t="s">
        <v>881</v>
      </c>
    </row>
    <row r="2830" spans="2:5">
      <c r="B2830" t="s">
        <v>4506</v>
      </c>
      <c r="C2830">
        <v>531083</v>
      </c>
      <c r="D2830" t="s">
        <v>353</v>
      </c>
      <c r="E2830" t="s">
        <v>446</v>
      </c>
    </row>
    <row r="2831" spans="2:5">
      <c r="B2831" t="s">
        <v>4507</v>
      </c>
      <c r="C2831">
        <v>500304</v>
      </c>
      <c r="D2831" t="s">
        <v>4508</v>
      </c>
      <c r="E2831" t="s">
        <v>838</v>
      </c>
    </row>
    <row r="2832" spans="2:5">
      <c r="B2832" t="s">
        <v>4509</v>
      </c>
      <c r="C2832">
        <v>532541</v>
      </c>
      <c r="D2832" t="s">
        <v>4510</v>
      </c>
      <c r="E2832" t="s">
        <v>339</v>
      </c>
    </row>
    <row r="2833" spans="2:5">
      <c r="B2833" t="s">
        <v>4511</v>
      </c>
      <c r="C2833">
        <v>526159</v>
      </c>
      <c r="D2833" t="s">
        <v>353</v>
      </c>
      <c r="E2833" t="s">
        <v>375</v>
      </c>
    </row>
    <row r="2834" spans="2:5">
      <c r="B2834" t="s">
        <v>4512</v>
      </c>
      <c r="C2834">
        <v>531272</v>
      </c>
      <c r="D2834" t="s">
        <v>353</v>
      </c>
      <c r="E2834" t="s">
        <v>370</v>
      </c>
    </row>
    <row r="2835" spans="2:5">
      <c r="B2835" t="s">
        <v>4513</v>
      </c>
      <c r="C2835">
        <v>530377</v>
      </c>
      <c r="D2835" t="s">
        <v>4514</v>
      </c>
      <c r="E2835" t="s">
        <v>439</v>
      </c>
    </row>
    <row r="2836" spans="2:5">
      <c r="B2836" t="s">
        <v>4515</v>
      </c>
      <c r="C2836">
        <v>542231</v>
      </c>
      <c r="D2836" t="s">
        <v>4516</v>
      </c>
      <c r="E2836" t="s">
        <v>439</v>
      </c>
    </row>
    <row r="2837" spans="2:5">
      <c r="B2837" t="s">
        <v>4517</v>
      </c>
      <c r="C2837">
        <v>502294</v>
      </c>
      <c r="D2837" t="s">
        <v>353</v>
      </c>
      <c r="E2837" t="s">
        <v>881</v>
      </c>
    </row>
    <row r="2838" spans="2:5">
      <c r="B2838" t="s">
        <v>4518</v>
      </c>
      <c r="C2838">
        <v>530129</v>
      </c>
      <c r="D2838" t="s">
        <v>353</v>
      </c>
      <c r="E2838" t="s">
        <v>676</v>
      </c>
    </row>
    <row r="2839" spans="2:5">
      <c r="B2839" t="s">
        <v>4519</v>
      </c>
      <c r="C2839">
        <v>523385</v>
      </c>
      <c r="D2839" t="s">
        <v>4520</v>
      </c>
      <c r="E2839" t="s">
        <v>473</v>
      </c>
    </row>
    <row r="2840" spans="2:5">
      <c r="B2840" t="s">
        <v>4521</v>
      </c>
      <c r="C2840">
        <v>512004</v>
      </c>
      <c r="D2840" t="s">
        <v>353</v>
      </c>
      <c r="E2840" t="s">
        <v>774</v>
      </c>
    </row>
    <row r="2841" spans="2:5">
      <c r="B2841" t="s">
        <v>4522</v>
      </c>
      <c r="C2841">
        <v>531598</v>
      </c>
      <c r="D2841" t="s">
        <v>353</v>
      </c>
      <c r="E2841" t="s">
        <v>413</v>
      </c>
    </row>
    <row r="2842" spans="2:5">
      <c r="B2842" t="s">
        <v>4523</v>
      </c>
      <c r="C2842">
        <v>530971</v>
      </c>
      <c r="D2842" t="s">
        <v>353</v>
      </c>
      <c r="E2842" t="s">
        <v>375</v>
      </c>
    </row>
    <row r="2843" spans="2:5">
      <c r="B2843" t="s">
        <v>4524</v>
      </c>
      <c r="C2843">
        <v>511714</v>
      </c>
      <c r="D2843" t="s">
        <v>353</v>
      </c>
      <c r="E2843" t="s">
        <v>439</v>
      </c>
    </row>
    <row r="2844" spans="2:5">
      <c r="B2844" t="s">
        <v>4525</v>
      </c>
      <c r="C2844">
        <v>539843</v>
      </c>
      <c r="D2844" t="s">
        <v>353</v>
      </c>
      <c r="E2844" t="s">
        <v>339</v>
      </c>
    </row>
    <row r="2845" spans="2:5">
      <c r="B2845" t="s">
        <v>4526</v>
      </c>
      <c r="C2845">
        <v>532986</v>
      </c>
      <c r="D2845" t="s">
        <v>353</v>
      </c>
      <c r="E2845" t="s">
        <v>751</v>
      </c>
    </row>
    <row r="2846" spans="2:5">
      <c r="B2846" t="s">
        <v>4527</v>
      </c>
      <c r="C2846" t="s">
        <v>353</v>
      </c>
      <c r="D2846" t="s">
        <v>4528</v>
      </c>
      <c r="E2846" t="s">
        <v>444</v>
      </c>
    </row>
    <row r="2847" spans="2:5">
      <c r="B2847" t="s">
        <v>4529</v>
      </c>
      <c r="C2847">
        <v>512425</v>
      </c>
      <c r="D2847" t="s">
        <v>353</v>
      </c>
      <c r="E2847" t="s">
        <v>375</v>
      </c>
    </row>
    <row r="2848" spans="2:5">
      <c r="B2848" t="s">
        <v>4530</v>
      </c>
      <c r="C2848">
        <v>500307</v>
      </c>
      <c r="D2848" t="s">
        <v>353</v>
      </c>
      <c r="E2848" t="s">
        <v>774</v>
      </c>
    </row>
    <row r="2849" spans="2:5">
      <c r="B2849" t="s">
        <v>4531</v>
      </c>
      <c r="C2849">
        <v>539311</v>
      </c>
      <c r="D2849" t="s">
        <v>353</v>
      </c>
      <c r="E2849" t="s">
        <v>336</v>
      </c>
    </row>
    <row r="2850" spans="2:5">
      <c r="B2850" t="s">
        <v>4532</v>
      </c>
      <c r="C2850">
        <v>539311</v>
      </c>
      <c r="D2850" t="s">
        <v>353</v>
      </c>
      <c r="E2850" t="s">
        <v>336</v>
      </c>
    </row>
    <row r="2851" spans="2:5">
      <c r="B2851" t="s">
        <v>4533</v>
      </c>
      <c r="C2851">
        <v>532722</v>
      </c>
      <c r="D2851" t="s">
        <v>4534</v>
      </c>
      <c r="E2851" t="s">
        <v>630</v>
      </c>
    </row>
    <row r="2852" spans="2:5">
      <c r="B2852" t="s">
        <v>4535</v>
      </c>
      <c r="C2852">
        <v>533202</v>
      </c>
      <c r="D2852" t="s">
        <v>4536</v>
      </c>
      <c r="E2852" t="s">
        <v>439</v>
      </c>
    </row>
    <row r="2853" spans="2:5">
      <c r="B2853" t="s">
        <v>4537</v>
      </c>
      <c r="C2853">
        <v>508875</v>
      </c>
      <c r="D2853" t="s">
        <v>353</v>
      </c>
      <c r="E2853" t="s">
        <v>774</v>
      </c>
    </row>
    <row r="2854" spans="2:5">
      <c r="B2854" t="s">
        <v>4538</v>
      </c>
      <c r="C2854">
        <v>532854</v>
      </c>
      <c r="D2854" t="s">
        <v>4539</v>
      </c>
      <c r="E2854" t="s">
        <v>361</v>
      </c>
    </row>
    <row r="2855" spans="2:5">
      <c r="B2855" t="s">
        <v>4540</v>
      </c>
      <c r="C2855">
        <v>532698</v>
      </c>
      <c r="D2855" t="s">
        <v>4541</v>
      </c>
      <c r="E2855" t="s">
        <v>368</v>
      </c>
    </row>
    <row r="2856" spans="2:5">
      <c r="B2856" t="s">
        <v>4542</v>
      </c>
      <c r="C2856" t="s">
        <v>353</v>
      </c>
      <c r="D2856" t="s">
        <v>4543</v>
      </c>
      <c r="E2856" t="s">
        <v>364</v>
      </c>
    </row>
    <row r="2857" spans="2:5">
      <c r="B2857" t="s">
        <v>4544</v>
      </c>
      <c r="C2857">
        <v>506532</v>
      </c>
      <c r="D2857" t="s">
        <v>353</v>
      </c>
      <c r="E2857" t="s">
        <v>513</v>
      </c>
    </row>
    <row r="2858" spans="2:5">
      <c r="B2858" t="s">
        <v>4545</v>
      </c>
      <c r="C2858">
        <v>506532</v>
      </c>
      <c r="D2858" t="s">
        <v>353</v>
      </c>
      <c r="E2858" t="s">
        <v>513</v>
      </c>
    </row>
    <row r="2859" spans="2:5">
      <c r="B2859" t="s">
        <v>4546</v>
      </c>
      <c r="C2859">
        <v>512381</v>
      </c>
      <c r="D2859" t="s">
        <v>353</v>
      </c>
      <c r="E2859" t="s">
        <v>375</v>
      </c>
    </row>
    <row r="2860" spans="2:5">
      <c r="B2860" t="s">
        <v>4547</v>
      </c>
      <c r="C2860">
        <v>512245</v>
      </c>
      <c r="D2860" t="s">
        <v>353</v>
      </c>
      <c r="E2860" t="s">
        <v>774</v>
      </c>
    </row>
    <row r="2861" spans="2:5">
      <c r="B2861" t="s">
        <v>4548</v>
      </c>
      <c r="C2861">
        <v>538772</v>
      </c>
      <c r="D2861" t="s">
        <v>353</v>
      </c>
      <c r="E2861" t="s">
        <v>370</v>
      </c>
    </row>
    <row r="2862" spans="2:5">
      <c r="B2862" t="s">
        <v>4549</v>
      </c>
      <c r="C2862">
        <v>519494</v>
      </c>
      <c r="D2862" t="s">
        <v>4550</v>
      </c>
      <c r="E2862" t="s">
        <v>602</v>
      </c>
    </row>
    <row r="2863" spans="2:5">
      <c r="B2863" t="s">
        <v>4551</v>
      </c>
      <c r="C2863">
        <v>513683</v>
      </c>
      <c r="D2863" t="s">
        <v>4552</v>
      </c>
      <c r="E2863" t="s">
        <v>492</v>
      </c>
    </row>
    <row r="2864" spans="2:5">
      <c r="B2864" t="s">
        <v>4553</v>
      </c>
      <c r="C2864">
        <v>513683</v>
      </c>
      <c r="D2864" t="s">
        <v>4554</v>
      </c>
      <c r="E2864" t="s">
        <v>492</v>
      </c>
    </row>
    <row r="2865" spans="2:5">
      <c r="B2865" t="s">
        <v>4555</v>
      </c>
      <c r="C2865">
        <v>526371</v>
      </c>
      <c r="D2865" t="s">
        <v>4556</v>
      </c>
      <c r="E2865" t="s">
        <v>333</v>
      </c>
    </row>
    <row r="2866" spans="2:5">
      <c r="B2866" t="s">
        <v>4557</v>
      </c>
      <c r="C2866">
        <v>500730</v>
      </c>
      <c r="D2866" t="s">
        <v>4558</v>
      </c>
      <c r="E2866" t="s">
        <v>513</v>
      </c>
    </row>
    <row r="2867" spans="2:5">
      <c r="B2867" t="s">
        <v>4559</v>
      </c>
      <c r="C2867">
        <v>532481</v>
      </c>
      <c r="D2867" t="s">
        <v>4560</v>
      </c>
      <c r="E2867" t="s">
        <v>948</v>
      </c>
    </row>
    <row r="2868" spans="2:5">
      <c r="B2868" t="s">
        <v>4561</v>
      </c>
      <c r="C2868" t="s">
        <v>353</v>
      </c>
      <c r="D2868" t="s">
        <v>4562</v>
      </c>
      <c r="E2868" t="s">
        <v>444</v>
      </c>
    </row>
    <row r="2869" spans="2:5">
      <c r="B2869" t="s">
        <v>4563</v>
      </c>
      <c r="C2869">
        <v>524414</v>
      </c>
      <c r="D2869" t="s">
        <v>353</v>
      </c>
      <c r="E2869" t="s">
        <v>375</v>
      </c>
    </row>
    <row r="2870" spans="2:5">
      <c r="B2870" t="s">
        <v>4564</v>
      </c>
      <c r="C2870">
        <v>534615</v>
      </c>
      <c r="D2870" t="s">
        <v>4565</v>
      </c>
      <c r="E2870" t="s">
        <v>674</v>
      </c>
    </row>
    <row r="2871" spans="2:5">
      <c r="B2871" t="s">
        <v>4566</v>
      </c>
      <c r="C2871">
        <v>542628</v>
      </c>
      <c r="D2871" t="s">
        <v>4567</v>
      </c>
      <c r="E2871" t="s">
        <v>719</v>
      </c>
    </row>
    <row r="2872" spans="2:5">
      <c r="B2872" t="s">
        <v>4568</v>
      </c>
      <c r="C2872">
        <v>539110</v>
      </c>
      <c r="D2872" t="s">
        <v>353</v>
      </c>
      <c r="E2872" t="s">
        <v>370</v>
      </c>
    </row>
    <row r="2873" spans="2:5">
      <c r="B2873" t="s">
        <v>4569</v>
      </c>
      <c r="C2873">
        <v>540698</v>
      </c>
      <c r="D2873" t="s">
        <v>353</v>
      </c>
      <c r="E2873" t="s">
        <v>375</v>
      </c>
    </row>
    <row r="2874" spans="2:5">
      <c r="B2874" t="s">
        <v>4570</v>
      </c>
      <c r="C2874">
        <v>531465</v>
      </c>
      <c r="D2874" t="s">
        <v>353</v>
      </c>
      <c r="E2874" t="s">
        <v>375</v>
      </c>
    </row>
    <row r="2875" spans="2:5">
      <c r="B2875" t="s">
        <v>4571</v>
      </c>
      <c r="C2875">
        <v>513566</v>
      </c>
      <c r="D2875" t="s">
        <v>353</v>
      </c>
      <c r="E2875" t="s">
        <v>385</v>
      </c>
    </row>
    <row r="2876" spans="2:5">
      <c r="B2876" t="s">
        <v>4572</v>
      </c>
      <c r="C2876">
        <v>530733</v>
      </c>
      <c r="D2876" t="s">
        <v>353</v>
      </c>
      <c r="E2876" t="s">
        <v>877</v>
      </c>
    </row>
    <row r="2877" spans="2:5">
      <c r="B2877" t="s">
        <v>4573</v>
      </c>
      <c r="C2877">
        <v>530733</v>
      </c>
      <c r="D2877" t="s">
        <v>353</v>
      </c>
      <c r="E2877" t="s">
        <v>877</v>
      </c>
    </row>
    <row r="2878" spans="2:5">
      <c r="B2878" t="s">
        <v>4574</v>
      </c>
      <c r="C2878">
        <v>500672</v>
      </c>
      <c r="D2878" t="s">
        <v>353</v>
      </c>
      <c r="E2878" t="s">
        <v>391</v>
      </c>
    </row>
    <row r="2879" spans="2:5">
      <c r="B2879" t="s">
        <v>4575</v>
      </c>
      <c r="C2879">
        <v>500672</v>
      </c>
      <c r="D2879" t="s">
        <v>353</v>
      </c>
      <c r="E2879" t="s">
        <v>391</v>
      </c>
    </row>
    <row r="2880" spans="2:5">
      <c r="B2880" t="s">
        <v>4576</v>
      </c>
      <c r="C2880">
        <v>530127</v>
      </c>
      <c r="D2880" t="s">
        <v>353</v>
      </c>
      <c r="E2880" t="s">
        <v>336</v>
      </c>
    </row>
    <row r="2881" spans="2:5">
      <c r="B2881" t="s">
        <v>4577</v>
      </c>
      <c r="C2881">
        <v>530367</v>
      </c>
      <c r="D2881" t="s">
        <v>4578</v>
      </c>
      <c r="E2881" t="s">
        <v>361</v>
      </c>
    </row>
    <row r="2882" spans="2:5">
      <c r="B2882" t="s">
        <v>4579</v>
      </c>
      <c r="C2882">
        <v>535458</v>
      </c>
      <c r="D2882" t="s">
        <v>4580</v>
      </c>
      <c r="E2882" t="s">
        <v>538</v>
      </c>
    </row>
    <row r="2883" spans="2:5">
      <c r="B2883" t="s">
        <v>4581</v>
      </c>
      <c r="C2883">
        <v>526723</v>
      </c>
      <c r="D2883" t="s">
        <v>353</v>
      </c>
      <c r="E2883" t="s">
        <v>2524</v>
      </c>
    </row>
    <row r="2884" spans="2:5">
      <c r="B2884" t="s">
        <v>4582</v>
      </c>
      <c r="C2884">
        <v>532555</v>
      </c>
      <c r="D2884" t="s">
        <v>4583</v>
      </c>
      <c r="E2884" t="s">
        <v>492</v>
      </c>
    </row>
    <row r="2885" spans="2:5">
      <c r="B2885" t="s">
        <v>4584</v>
      </c>
      <c r="C2885">
        <v>533015</v>
      </c>
      <c r="D2885" t="s">
        <v>4585</v>
      </c>
      <c r="E2885" t="s">
        <v>1300</v>
      </c>
    </row>
    <row r="2886" spans="2:5">
      <c r="B2886" t="s">
        <v>4586</v>
      </c>
      <c r="C2886">
        <v>533015</v>
      </c>
      <c r="D2886" t="s">
        <v>4585</v>
      </c>
      <c r="E2886" t="s">
        <v>1300</v>
      </c>
    </row>
    <row r="2887" spans="2:5">
      <c r="B2887" t="s">
        <v>4587</v>
      </c>
      <c r="C2887">
        <v>531209</v>
      </c>
      <c r="D2887" t="s">
        <v>4588</v>
      </c>
      <c r="E2887" t="s">
        <v>446</v>
      </c>
    </row>
    <row r="2888" spans="2:5">
      <c r="B2888" t="s">
        <v>4589</v>
      </c>
      <c r="C2888">
        <v>531304</v>
      </c>
      <c r="D2888" t="s">
        <v>353</v>
      </c>
      <c r="E2888" t="s">
        <v>368</v>
      </c>
    </row>
    <row r="2889" spans="2:5">
      <c r="B2889" t="s">
        <v>4590</v>
      </c>
      <c r="C2889">
        <v>524764</v>
      </c>
      <c r="D2889" t="s">
        <v>353</v>
      </c>
      <c r="E2889" t="s">
        <v>401</v>
      </c>
    </row>
    <row r="2890" spans="2:5">
      <c r="B2890" t="s">
        <v>4591</v>
      </c>
      <c r="C2890">
        <v>524764</v>
      </c>
      <c r="D2890" t="s">
        <v>353</v>
      </c>
      <c r="E2890" t="s">
        <v>401</v>
      </c>
    </row>
    <row r="2891" spans="2:5">
      <c r="B2891" t="s">
        <v>4592</v>
      </c>
      <c r="C2891">
        <v>530219</v>
      </c>
      <c r="D2891" t="s">
        <v>353</v>
      </c>
      <c r="E2891" t="s">
        <v>467</v>
      </c>
    </row>
    <row r="2892" spans="2:5">
      <c r="B2892" t="s">
        <v>4593</v>
      </c>
      <c r="C2892">
        <v>531819</v>
      </c>
      <c r="D2892" t="s">
        <v>353</v>
      </c>
      <c r="E2892" t="s">
        <v>375</v>
      </c>
    </row>
    <row r="2893" spans="2:5">
      <c r="B2893" t="s">
        <v>4594</v>
      </c>
      <c r="C2893">
        <v>531819</v>
      </c>
      <c r="D2893" t="s">
        <v>353</v>
      </c>
      <c r="E2893" t="s">
        <v>375</v>
      </c>
    </row>
    <row r="2894" spans="2:5">
      <c r="B2894" t="s">
        <v>4595</v>
      </c>
      <c r="C2894">
        <v>504378</v>
      </c>
      <c r="D2894" t="s">
        <v>353</v>
      </c>
      <c r="E2894" t="s">
        <v>375</v>
      </c>
    </row>
    <row r="2895" spans="2:5">
      <c r="B2895" t="s">
        <v>4596</v>
      </c>
      <c r="C2895">
        <v>539116</v>
      </c>
      <c r="D2895" t="s">
        <v>353</v>
      </c>
      <c r="E2895" t="s">
        <v>375</v>
      </c>
    </row>
    <row r="2896" spans="2:5">
      <c r="B2896" t="s">
        <v>4597</v>
      </c>
      <c r="C2896">
        <v>512489</v>
      </c>
      <c r="D2896" t="s">
        <v>353</v>
      </c>
      <c r="E2896" t="s">
        <v>370</v>
      </c>
    </row>
    <row r="2897" spans="2:5">
      <c r="B2897" t="s">
        <v>4598</v>
      </c>
      <c r="C2897">
        <v>538547</v>
      </c>
      <c r="D2897" t="s">
        <v>353</v>
      </c>
      <c r="E2897" t="s">
        <v>602</v>
      </c>
    </row>
    <row r="2898" spans="2:5">
      <c r="B2898" t="s">
        <v>4599</v>
      </c>
      <c r="C2898">
        <v>533273</v>
      </c>
      <c r="D2898" t="s">
        <v>4600</v>
      </c>
      <c r="E2898" t="s">
        <v>439</v>
      </c>
    </row>
    <row r="2899" spans="2:5">
      <c r="B2899" t="s">
        <v>4601</v>
      </c>
      <c r="C2899">
        <v>535657</v>
      </c>
      <c r="D2899" t="s">
        <v>353</v>
      </c>
      <c r="E2899" t="s">
        <v>339</v>
      </c>
    </row>
    <row r="2900" spans="2:5">
      <c r="B2900" t="s">
        <v>4602</v>
      </c>
      <c r="C2900">
        <v>519491</v>
      </c>
      <c r="D2900" t="s">
        <v>353</v>
      </c>
      <c r="E2900" t="s">
        <v>548</v>
      </c>
    </row>
    <row r="2901" spans="2:5">
      <c r="B2901" t="s">
        <v>4603</v>
      </c>
      <c r="C2901">
        <v>519491</v>
      </c>
      <c r="D2901" t="s">
        <v>353</v>
      </c>
      <c r="E2901" t="s">
        <v>548</v>
      </c>
    </row>
    <row r="2902" spans="2:5">
      <c r="B2902" t="s">
        <v>4604</v>
      </c>
      <c r="C2902">
        <v>538019</v>
      </c>
      <c r="D2902" t="s">
        <v>353</v>
      </c>
      <c r="E2902" t="s">
        <v>433</v>
      </c>
    </row>
    <row r="2903" spans="2:5">
      <c r="B2903" t="s">
        <v>4605</v>
      </c>
      <c r="C2903">
        <v>540405</v>
      </c>
      <c r="D2903" t="s">
        <v>353</v>
      </c>
      <c r="E2903" t="s">
        <v>433</v>
      </c>
    </row>
    <row r="2904" spans="2:5">
      <c r="B2904" t="s">
        <v>4606</v>
      </c>
      <c r="C2904">
        <v>533008</v>
      </c>
      <c r="D2904" t="s">
        <v>4607</v>
      </c>
      <c r="E2904" t="s">
        <v>385</v>
      </c>
    </row>
    <row r="2905" spans="2:5">
      <c r="B2905" t="s">
        <v>4608</v>
      </c>
      <c r="C2905">
        <v>538894</v>
      </c>
      <c r="D2905" t="s">
        <v>353</v>
      </c>
      <c r="E2905" t="s">
        <v>336</v>
      </c>
    </row>
    <row r="2906" spans="2:5">
      <c r="B2906" t="s">
        <v>4609</v>
      </c>
      <c r="C2906">
        <v>540416</v>
      </c>
      <c r="D2906" t="s">
        <v>353</v>
      </c>
      <c r="E2906" t="s">
        <v>359</v>
      </c>
    </row>
    <row r="2907" spans="2:5">
      <c r="B2907" t="s">
        <v>4610</v>
      </c>
      <c r="C2907">
        <v>531996</v>
      </c>
      <c r="D2907" t="s">
        <v>353</v>
      </c>
      <c r="E2907" t="s">
        <v>370</v>
      </c>
    </row>
    <row r="2908" spans="2:5">
      <c r="B2908" t="s">
        <v>4611</v>
      </c>
      <c r="C2908">
        <v>530175</v>
      </c>
      <c r="D2908" t="s">
        <v>353</v>
      </c>
      <c r="E2908" t="s">
        <v>446</v>
      </c>
    </row>
    <row r="2909" spans="2:5">
      <c r="B2909" t="s">
        <v>4612</v>
      </c>
      <c r="C2909">
        <v>539570</v>
      </c>
      <c r="D2909" t="s">
        <v>353</v>
      </c>
      <c r="E2909" t="s">
        <v>339</v>
      </c>
    </row>
    <row r="2910" spans="2:5">
      <c r="B2910" t="s">
        <v>4613</v>
      </c>
      <c r="C2910">
        <v>500312</v>
      </c>
      <c r="D2910" t="s">
        <v>4614</v>
      </c>
      <c r="E2910" t="s">
        <v>416</v>
      </c>
    </row>
    <row r="2911" spans="2:5">
      <c r="B2911" t="s">
        <v>4615</v>
      </c>
      <c r="C2911">
        <v>533106</v>
      </c>
      <c r="D2911" t="s">
        <v>4616</v>
      </c>
      <c r="E2911" t="s">
        <v>416</v>
      </c>
    </row>
    <row r="2912" spans="2:5">
      <c r="B2912" t="s">
        <v>4617</v>
      </c>
      <c r="C2912">
        <v>500313</v>
      </c>
      <c r="D2912" t="s">
        <v>4618</v>
      </c>
      <c r="E2912" t="s">
        <v>694</v>
      </c>
    </row>
    <row r="2913" spans="2:5">
      <c r="B2913" t="s">
        <v>4619</v>
      </c>
      <c r="C2913">
        <v>533106</v>
      </c>
      <c r="D2913" t="s">
        <v>4616</v>
      </c>
      <c r="E2913" t="s">
        <v>416</v>
      </c>
    </row>
    <row r="2914" spans="2:5">
      <c r="B2914" t="s">
        <v>4620</v>
      </c>
      <c r="C2914">
        <v>526415</v>
      </c>
      <c r="D2914" t="s">
        <v>353</v>
      </c>
      <c r="E2914" t="s">
        <v>851</v>
      </c>
    </row>
    <row r="2915" spans="2:5">
      <c r="B2915" t="s">
        <v>4621</v>
      </c>
      <c r="C2915">
        <v>526415</v>
      </c>
      <c r="D2915" t="s">
        <v>353</v>
      </c>
      <c r="E2915" t="s">
        <v>851</v>
      </c>
    </row>
    <row r="2916" spans="2:5">
      <c r="B2916" t="s">
        <v>4622</v>
      </c>
      <c r="C2916">
        <v>532439</v>
      </c>
      <c r="D2916" t="s">
        <v>4623</v>
      </c>
      <c r="E2916" t="s">
        <v>361</v>
      </c>
    </row>
    <row r="2917" spans="2:5">
      <c r="B2917" t="s">
        <v>4624</v>
      </c>
      <c r="C2917">
        <v>521105</v>
      </c>
      <c r="D2917" t="s">
        <v>353</v>
      </c>
      <c r="E2917" t="s">
        <v>3113</v>
      </c>
    </row>
    <row r="2918" spans="2:5">
      <c r="B2918" t="s">
        <v>4625</v>
      </c>
      <c r="C2918">
        <v>534190</v>
      </c>
      <c r="D2918" t="s">
        <v>353</v>
      </c>
      <c r="E2918" t="s">
        <v>851</v>
      </c>
    </row>
    <row r="2919" spans="2:5">
      <c r="B2919" t="s">
        <v>4626</v>
      </c>
      <c r="C2919">
        <v>507609</v>
      </c>
      <c r="D2919" t="s">
        <v>353</v>
      </c>
      <c r="E2919" t="s">
        <v>551</v>
      </c>
    </row>
    <row r="2920" spans="2:5">
      <c r="B2920" t="s">
        <v>4627</v>
      </c>
      <c r="C2920">
        <v>531092</v>
      </c>
      <c r="D2920" t="s">
        <v>4628</v>
      </c>
      <c r="E2920" t="s">
        <v>751</v>
      </c>
    </row>
    <row r="2921" spans="2:5">
      <c r="B2921" t="s">
        <v>4629</v>
      </c>
      <c r="C2921">
        <v>538537</v>
      </c>
      <c r="D2921" t="s">
        <v>353</v>
      </c>
      <c r="E2921" t="s">
        <v>375</v>
      </c>
    </row>
    <row r="2922" spans="2:5">
      <c r="B2922" t="s">
        <v>4630</v>
      </c>
      <c r="C2922">
        <v>520021</v>
      </c>
      <c r="D2922" t="s">
        <v>4631</v>
      </c>
      <c r="E2922" t="s">
        <v>708</v>
      </c>
    </row>
    <row r="2923" spans="2:5">
      <c r="B2923" t="s">
        <v>4632</v>
      </c>
      <c r="C2923">
        <v>532880</v>
      </c>
      <c r="D2923" t="s">
        <v>4633</v>
      </c>
      <c r="E2923" t="s">
        <v>439</v>
      </c>
    </row>
    <row r="2924" spans="2:5">
      <c r="B2924" t="s">
        <v>4634</v>
      </c>
      <c r="C2924" t="s">
        <v>353</v>
      </c>
      <c r="D2924" t="s">
        <v>4635</v>
      </c>
      <c r="E2924" t="s">
        <v>364</v>
      </c>
    </row>
    <row r="2925" spans="2:5">
      <c r="B2925" t="s">
        <v>4636</v>
      </c>
      <c r="C2925" t="s">
        <v>353</v>
      </c>
      <c r="D2925" t="s">
        <v>4635</v>
      </c>
      <c r="E2925" t="s">
        <v>364</v>
      </c>
    </row>
    <row r="2926" spans="2:5">
      <c r="B2926" t="s">
        <v>4637</v>
      </c>
      <c r="C2926">
        <v>531496</v>
      </c>
      <c r="D2926" t="s">
        <v>353</v>
      </c>
      <c r="E2926" t="s">
        <v>368</v>
      </c>
    </row>
    <row r="2927" spans="2:5">
      <c r="B2927" t="s">
        <v>4638</v>
      </c>
      <c r="C2927">
        <v>532167</v>
      </c>
      <c r="D2927" t="s">
        <v>353</v>
      </c>
      <c r="E2927" t="s">
        <v>401</v>
      </c>
    </row>
    <row r="2928" spans="2:5">
      <c r="B2928" t="s">
        <v>4639</v>
      </c>
      <c r="C2928">
        <v>533317</v>
      </c>
      <c r="D2928" t="s">
        <v>4640</v>
      </c>
      <c r="E2928" t="s">
        <v>513</v>
      </c>
    </row>
    <row r="2929" spans="2:5">
      <c r="B2929" t="s">
        <v>4641</v>
      </c>
      <c r="C2929">
        <v>532340</v>
      </c>
      <c r="D2929" t="s">
        <v>353</v>
      </c>
      <c r="E2929" t="s">
        <v>446</v>
      </c>
    </row>
    <row r="2930" spans="2:5">
      <c r="B2930" t="s">
        <v>4642</v>
      </c>
      <c r="C2930">
        <v>514324</v>
      </c>
      <c r="D2930" t="s">
        <v>353</v>
      </c>
      <c r="E2930" t="s">
        <v>368</v>
      </c>
    </row>
    <row r="2931" spans="2:5">
      <c r="B2931" t="s">
        <v>4643</v>
      </c>
      <c r="C2931">
        <v>514324</v>
      </c>
      <c r="D2931" t="s">
        <v>353</v>
      </c>
      <c r="E2931" t="s">
        <v>368</v>
      </c>
    </row>
    <row r="2932" spans="2:5">
      <c r="B2932" t="s">
        <v>4644</v>
      </c>
      <c r="C2932" t="s">
        <v>353</v>
      </c>
      <c r="D2932" t="s">
        <v>4645</v>
      </c>
      <c r="E2932" t="s">
        <v>364</v>
      </c>
    </row>
    <row r="2933" spans="2:5">
      <c r="B2933" t="s">
        <v>4646</v>
      </c>
      <c r="C2933">
        <v>533632</v>
      </c>
      <c r="D2933" t="s">
        <v>4647</v>
      </c>
      <c r="E2933" t="s">
        <v>373</v>
      </c>
    </row>
    <row r="2934" spans="2:5">
      <c r="B2934" t="s">
        <v>4648</v>
      </c>
      <c r="C2934">
        <v>530805</v>
      </c>
      <c r="D2934" t="s">
        <v>353</v>
      </c>
      <c r="E2934" t="s">
        <v>437</v>
      </c>
    </row>
    <row r="2935" spans="2:5">
      <c r="B2935" t="s">
        <v>4649</v>
      </c>
      <c r="C2935">
        <v>535647</v>
      </c>
      <c r="D2935" t="s">
        <v>353</v>
      </c>
      <c r="E2935" t="s">
        <v>356</v>
      </c>
    </row>
    <row r="2936" spans="2:5">
      <c r="B2936" t="s">
        <v>4650</v>
      </c>
      <c r="C2936">
        <v>532944</v>
      </c>
      <c r="D2936" t="s">
        <v>4651</v>
      </c>
      <c r="E2936" t="s">
        <v>1300</v>
      </c>
    </row>
    <row r="2937" spans="2:5">
      <c r="B2937" t="s">
        <v>4652</v>
      </c>
      <c r="C2937">
        <v>540386</v>
      </c>
      <c r="D2937" t="s">
        <v>353</v>
      </c>
      <c r="E2937" t="s">
        <v>336</v>
      </c>
    </row>
    <row r="2938" spans="2:5">
      <c r="B2938" t="s">
        <v>4653</v>
      </c>
      <c r="C2938">
        <v>517536</v>
      </c>
      <c r="D2938" t="s">
        <v>4654</v>
      </c>
      <c r="E2938" t="s">
        <v>339</v>
      </c>
    </row>
    <row r="2939" spans="2:5">
      <c r="B2939" t="s">
        <v>4655</v>
      </c>
      <c r="C2939" t="s">
        <v>353</v>
      </c>
      <c r="D2939" t="s">
        <v>4656</v>
      </c>
      <c r="E2939" t="s">
        <v>364</v>
      </c>
    </row>
    <row r="2940" spans="2:5">
      <c r="B2940" t="s">
        <v>4657</v>
      </c>
      <c r="C2940">
        <v>530135</v>
      </c>
      <c r="D2940" t="s">
        <v>4658</v>
      </c>
      <c r="E2940" t="s">
        <v>387</v>
      </c>
    </row>
    <row r="2941" spans="2:5">
      <c r="B2941" t="s">
        <v>4659</v>
      </c>
      <c r="C2941">
        <v>531254</v>
      </c>
      <c r="D2941" t="s">
        <v>353</v>
      </c>
      <c r="E2941" t="s">
        <v>370</v>
      </c>
    </row>
    <row r="2942" spans="2:5">
      <c r="B2942" t="s">
        <v>4660</v>
      </c>
      <c r="C2942">
        <v>532391</v>
      </c>
      <c r="D2942" t="s">
        <v>4661</v>
      </c>
      <c r="E2942" t="s">
        <v>1520</v>
      </c>
    </row>
    <row r="2943" spans="2:5">
      <c r="B2943" t="s">
        <v>4662</v>
      </c>
      <c r="C2943">
        <v>532391</v>
      </c>
      <c r="D2943" t="s">
        <v>4661</v>
      </c>
      <c r="E2943" t="s">
        <v>1520</v>
      </c>
    </row>
    <row r="2944" spans="2:5">
      <c r="B2944" t="s">
        <v>4663</v>
      </c>
      <c r="C2944">
        <v>539598</v>
      </c>
      <c r="D2944" t="s">
        <v>353</v>
      </c>
      <c r="E2944" t="s">
        <v>370</v>
      </c>
    </row>
    <row r="2945" spans="2:5">
      <c r="B2945" t="s">
        <v>4664</v>
      </c>
      <c r="C2945">
        <v>532466</v>
      </c>
      <c r="D2945" t="s">
        <v>4665</v>
      </c>
      <c r="E2945" t="s">
        <v>339</v>
      </c>
    </row>
    <row r="2946" spans="2:5">
      <c r="B2946" t="s">
        <v>4666</v>
      </c>
      <c r="C2946">
        <v>512626</v>
      </c>
      <c r="D2946" t="s">
        <v>4667</v>
      </c>
      <c r="E2946" t="s">
        <v>368</v>
      </c>
    </row>
    <row r="2947" spans="2:5">
      <c r="B2947" t="s">
        <v>4668</v>
      </c>
      <c r="C2947">
        <v>524372</v>
      </c>
      <c r="D2947" t="s">
        <v>4669</v>
      </c>
      <c r="E2947" t="s">
        <v>391</v>
      </c>
    </row>
    <row r="2948" spans="2:5">
      <c r="B2948" t="s">
        <v>4670</v>
      </c>
      <c r="C2948">
        <v>531157</v>
      </c>
      <c r="D2948" t="s">
        <v>353</v>
      </c>
      <c r="E2948" t="s">
        <v>513</v>
      </c>
    </row>
    <row r="2949" spans="2:5">
      <c r="B2949" t="s">
        <v>4671</v>
      </c>
      <c r="C2949">
        <v>513121</v>
      </c>
      <c r="D2949" t="s">
        <v>4672</v>
      </c>
      <c r="E2949" t="s">
        <v>513</v>
      </c>
    </row>
    <row r="2950" spans="2:5">
      <c r="B2950" t="s">
        <v>4673</v>
      </c>
      <c r="C2950">
        <v>504879</v>
      </c>
      <c r="D2950" t="s">
        <v>4674</v>
      </c>
      <c r="E2950" t="s">
        <v>1273</v>
      </c>
    </row>
    <row r="2951" spans="2:5">
      <c r="B2951" t="s">
        <v>4675</v>
      </c>
      <c r="C2951">
        <v>530365</v>
      </c>
      <c r="D2951" t="s">
        <v>4676</v>
      </c>
      <c r="E2951" t="s">
        <v>630</v>
      </c>
    </row>
    <row r="2952" spans="2:5">
      <c r="B2952" t="s">
        <v>4677</v>
      </c>
      <c r="C2952">
        <v>507690</v>
      </c>
      <c r="D2952" t="s">
        <v>353</v>
      </c>
      <c r="E2952" t="s">
        <v>788</v>
      </c>
    </row>
    <row r="2953" spans="2:5">
      <c r="B2953" t="s">
        <v>4678</v>
      </c>
      <c r="C2953">
        <v>535754</v>
      </c>
      <c r="D2953" t="s">
        <v>4679</v>
      </c>
      <c r="E2953" t="s">
        <v>366</v>
      </c>
    </row>
    <row r="2954" spans="2:5">
      <c r="B2954" t="s">
        <v>4680</v>
      </c>
      <c r="C2954">
        <v>541301</v>
      </c>
      <c r="D2954" t="s">
        <v>4681</v>
      </c>
      <c r="E2954" t="s">
        <v>722</v>
      </c>
    </row>
    <row r="2955" spans="2:5">
      <c r="B2955" t="s">
        <v>4682</v>
      </c>
      <c r="C2955">
        <v>533263</v>
      </c>
      <c r="D2955" t="s">
        <v>4683</v>
      </c>
      <c r="E2955" t="s">
        <v>492</v>
      </c>
    </row>
    <row r="2956" spans="2:5">
      <c r="B2956" t="s">
        <v>4684</v>
      </c>
      <c r="C2956">
        <v>502420</v>
      </c>
      <c r="D2956" t="s">
        <v>4685</v>
      </c>
      <c r="E2956" t="s">
        <v>347</v>
      </c>
    </row>
    <row r="2957" spans="2:5">
      <c r="B2957" t="s">
        <v>4686</v>
      </c>
      <c r="C2957">
        <v>526325</v>
      </c>
      <c r="D2957" t="s">
        <v>4687</v>
      </c>
      <c r="E2957" t="s">
        <v>548</v>
      </c>
    </row>
    <row r="2958" spans="2:5">
      <c r="B2958" t="s">
        <v>4688</v>
      </c>
      <c r="C2958">
        <v>534076</v>
      </c>
      <c r="D2958" t="s">
        <v>4689</v>
      </c>
      <c r="E2958" t="s">
        <v>538</v>
      </c>
    </row>
    <row r="2959" spans="2:5">
      <c r="B2959" t="s">
        <v>4690</v>
      </c>
      <c r="C2959">
        <v>531512</v>
      </c>
      <c r="D2959" t="s">
        <v>353</v>
      </c>
      <c r="E2959" t="s">
        <v>356</v>
      </c>
    </row>
    <row r="2960" spans="2:5">
      <c r="B2960" t="s">
        <v>4691</v>
      </c>
      <c r="C2960">
        <v>500078</v>
      </c>
      <c r="D2960" t="s">
        <v>353</v>
      </c>
      <c r="E2960" t="s">
        <v>401</v>
      </c>
    </row>
    <row r="2961" spans="2:5">
      <c r="B2961" t="s">
        <v>4692</v>
      </c>
      <c r="C2961">
        <v>500315</v>
      </c>
      <c r="D2961" t="s">
        <v>4693</v>
      </c>
      <c r="E2961" t="s">
        <v>671</v>
      </c>
    </row>
    <row r="2962" spans="2:5">
      <c r="B2962" t="s">
        <v>4694</v>
      </c>
      <c r="C2962">
        <v>506579</v>
      </c>
      <c r="D2962" t="s">
        <v>4695</v>
      </c>
      <c r="E2962" t="s">
        <v>401</v>
      </c>
    </row>
    <row r="2963" spans="2:5">
      <c r="B2963" t="s">
        <v>4696</v>
      </c>
      <c r="C2963">
        <v>500314</v>
      </c>
      <c r="D2963" t="s">
        <v>4697</v>
      </c>
      <c r="E2963" t="s">
        <v>554</v>
      </c>
    </row>
    <row r="2964" spans="2:5">
      <c r="B2964" t="s">
        <v>4698</v>
      </c>
      <c r="C2964">
        <v>532817</v>
      </c>
      <c r="D2964" t="s">
        <v>4699</v>
      </c>
      <c r="E2964" t="s">
        <v>881</v>
      </c>
    </row>
    <row r="2965" spans="2:5">
      <c r="B2965" t="s">
        <v>4700</v>
      </c>
      <c r="C2965">
        <v>531859</v>
      </c>
      <c r="D2965" t="s">
        <v>353</v>
      </c>
      <c r="E2965" t="s">
        <v>1273</v>
      </c>
    </row>
    <row r="2966" spans="2:5">
      <c r="B2966" t="s">
        <v>4701</v>
      </c>
      <c r="C2966">
        <v>541206</v>
      </c>
      <c r="D2966" t="s">
        <v>353</v>
      </c>
      <c r="E2966" t="s">
        <v>674</v>
      </c>
    </row>
    <row r="2967" spans="2:5">
      <c r="B2967" t="s">
        <v>4702</v>
      </c>
      <c r="C2967">
        <v>531626</v>
      </c>
      <c r="D2967" t="s">
        <v>353</v>
      </c>
      <c r="E2967" t="s">
        <v>467</v>
      </c>
    </row>
    <row r="2968" spans="2:5">
      <c r="B2968" t="s">
        <v>4703</v>
      </c>
      <c r="C2968">
        <v>531626</v>
      </c>
      <c r="D2968" t="s">
        <v>353</v>
      </c>
      <c r="E2968" t="s">
        <v>467</v>
      </c>
    </row>
    <row r="2969" spans="2:5">
      <c r="B2969" t="s">
        <v>4704</v>
      </c>
      <c r="C2969">
        <v>539015</v>
      </c>
      <c r="D2969" t="s">
        <v>4705</v>
      </c>
      <c r="E2969" t="s">
        <v>1092</v>
      </c>
    </row>
    <row r="2970" spans="2:5">
      <c r="B2970" t="s">
        <v>4706</v>
      </c>
      <c r="C2970">
        <v>539287</v>
      </c>
      <c r="D2970" t="s">
        <v>4707</v>
      </c>
      <c r="E2970" t="s">
        <v>391</v>
      </c>
    </row>
    <row r="2971" spans="2:5">
      <c r="B2971" t="s">
        <v>4708</v>
      </c>
      <c r="C2971">
        <v>530173</v>
      </c>
      <c r="D2971" t="s">
        <v>353</v>
      </c>
      <c r="E2971" t="s">
        <v>467</v>
      </c>
    </row>
    <row r="2972" spans="2:5">
      <c r="B2972" t="s">
        <v>4709</v>
      </c>
      <c r="C2972">
        <v>501179</v>
      </c>
      <c r="D2972" t="s">
        <v>353</v>
      </c>
      <c r="E2972" t="s">
        <v>373</v>
      </c>
    </row>
    <row r="2973" spans="2:5">
      <c r="B2973" t="s">
        <v>4710</v>
      </c>
      <c r="C2973">
        <v>509782</v>
      </c>
      <c r="D2973" t="s">
        <v>353</v>
      </c>
      <c r="E2973" t="s">
        <v>774</v>
      </c>
    </row>
    <row r="2974" spans="2:5">
      <c r="B2974" t="s">
        <v>4711</v>
      </c>
      <c r="C2974">
        <v>540198</v>
      </c>
      <c r="D2974" t="s">
        <v>353</v>
      </c>
      <c r="E2974" t="s">
        <v>368</v>
      </c>
    </row>
    <row r="2975" spans="2:5">
      <c r="B2975" t="s">
        <v>4712</v>
      </c>
      <c r="C2975">
        <v>500317</v>
      </c>
      <c r="D2975" t="s">
        <v>4713</v>
      </c>
      <c r="E2975" t="s">
        <v>373</v>
      </c>
    </row>
    <row r="2976" spans="2:5">
      <c r="B2976" t="s">
        <v>4714</v>
      </c>
      <c r="C2976">
        <v>539290</v>
      </c>
      <c r="D2976" t="s">
        <v>4715</v>
      </c>
      <c r="E2976" t="s">
        <v>373</v>
      </c>
    </row>
    <row r="2977" spans="2:5">
      <c r="B2977" t="s">
        <v>4716</v>
      </c>
      <c r="C2977">
        <v>509099</v>
      </c>
      <c r="D2977" t="s">
        <v>353</v>
      </c>
      <c r="E2977" t="s">
        <v>774</v>
      </c>
    </row>
    <row r="2978" spans="2:5">
      <c r="B2978" t="s">
        <v>4717</v>
      </c>
      <c r="C2978">
        <v>531065</v>
      </c>
      <c r="D2978" t="s">
        <v>353</v>
      </c>
      <c r="E2978" t="s">
        <v>1052</v>
      </c>
    </row>
    <row r="2979" spans="2:5">
      <c r="B2979" t="s">
        <v>4718</v>
      </c>
      <c r="C2979">
        <v>514460</v>
      </c>
      <c r="D2979" t="s">
        <v>353</v>
      </c>
      <c r="E2979" t="s">
        <v>375</v>
      </c>
    </row>
    <row r="2980" spans="2:5">
      <c r="B2980" t="s">
        <v>4719</v>
      </c>
      <c r="C2980">
        <v>523151</v>
      </c>
      <c r="D2980" t="s">
        <v>353</v>
      </c>
      <c r="E2980" t="s">
        <v>437</v>
      </c>
    </row>
    <row r="2981" spans="2:5">
      <c r="B2981" t="s">
        <v>4720</v>
      </c>
      <c r="C2981">
        <v>514330</v>
      </c>
      <c r="D2981" t="s">
        <v>353</v>
      </c>
      <c r="E2981" t="s">
        <v>368</v>
      </c>
    </row>
    <row r="2982" spans="2:5">
      <c r="B2982" t="s">
        <v>4721</v>
      </c>
      <c r="C2982">
        <v>530741</v>
      </c>
      <c r="D2982" t="s">
        <v>353</v>
      </c>
      <c r="E2982" t="s">
        <v>433</v>
      </c>
    </row>
    <row r="2983" spans="2:5">
      <c r="B2983" t="s">
        <v>4722</v>
      </c>
      <c r="C2983">
        <v>539291</v>
      </c>
      <c r="D2983" t="s">
        <v>353</v>
      </c>
      <c r="E2983" t="s">
        <v>551</v>
      </c>
    </row>
    <row r="2984" spans="2:5">
      <c r="B2984" t="s">
        <v>4723</v>
      </c>
      <c r="C2984">
        <v>539352</v>
      </c>
      <c r="D2984" t="s">
        <v>353</v>
      </c>
      <c r="E2984" t="s">
        <v>356</v>
      </c>
    </row>
    <row r="2985" spans="2:5">
      <c r="B2985" t="s">
        <v>4724</v>
      </c>
      <c r="C2985">
        <v>513403</v>
      </c>
      <c r="D2985" t="s">
        <v>353</v>
      </c>
      <c r="E2985" t="s">
        <v>385</v>
      </c>
    </row>
    <row r="2986" spans="2:5">
      <c r="B2986" t="s">
        <v>4725</v>
      </c>
      <c r="C2986">
        <v>523862</v>
      </c>
      <c r="D2986" t="s">
        <v>353</v>
      </c>
      <c r="E2986" t="s">
        <v>370</v>
      </c>
    </row>
    <row r="2987" spans="2:5">
      <c r="B2987" t="s">
        <v>4726</v>
      </c>
      <c r="C2987">
        <v>523483</v>
      </c>
      <c r="D2987" t="s">
        <v>353</v>
      </c>
      <c r="E2987" t="s">
        <v>881</v>
      </c>
    </row>
    <row r="2988" spans="2:5">
      <c r="B2988" t="s">
        <v>4727</v>
      </c>
      <c r="C2988">
        <v>538963</v>
      </c>
      <c r="D2988" t="s">
        <v>353</v>
      </c>
      <c r="E2988" t="s">
        <v>676</v>
      </c>
    </row>
    <row r="2989" spans="2:5">
      <c r="B2989" t="s">
        <v>4728</v>
      </c>
      <c r="C2989">
        <v>531395</v>
      </c>
      <c r="D2989" t="s">
        <v>353</v>
      </c>
      <c r="E2989" t="s">
        <v>368</v>
      </c>
    </row>
    <row r="2990" spans="2:5">
      <c r="B2990" t="s">
        <v>4729</v>
      </c>
      <c r="C2990">
        <v>532350</v>
      </c>
      <c r="D2990" t="s">
        <v>353</v>
      </c>
      <c r="E2990" t="s">
        <v>356</v>
      </c>
    </row>
    <row r="2991" spans="2:5">
      <c r="B2991" t="s">
        <v>4730</v>
      </c>
      <c r="C2991">
        <v>526905</v>
      </c>
      <c r="D2991" t="s">
        <v>353</v>
      </c>
      <c r="E2991" t="s">
        <v>401</v>
      </c>
    </row>
    <row r="2992" spans="2:5">
      <c r="B2992" t="s">
        <v>4731</v>
      </c>
      <c r="C2992">
        <v>517230</v>
      </c>
      <c r="D2992" t="s">
        <v>4732</v>
      </c>
      <c r="E2992" t="s">
        <v>375</v>
      </c>
    </row>
    <row r="2993" spans="2:5">
      <c r="B2993" t="s">
        <v>4733</v>
      </c>
      <c r="C2993">
        <v>532827</v>
      </c>
      <c r="D2993" t="s">
        <v>4734</v>
      </c>
      <c r="E2993" t="s">
        <v>467</v>
      </c>
    </row>
    <row r="2994" spans="2:5">
      <c r="B2994" t="s">
        <v>4735</v>
      </c>
      <c r="C2994">
        <v>532900</v>
      </c>
      <c r="D2994" t="s">
        <v>4736</v>
      </c>
      <c r="E2994" t="s">
        <v>370</v>
      </c>
    </row>
    <row r="2995" spans="2:5">
      <c r="B2995" t="s">
        <v>4737</v>
      </c>
      <c r="C2995">
        <v>540648</v>
      </c>
      <c r="D2995" t="s">
        <v>4738</v>
      </c>
      <c r="E2995" t="s">
        <v>373</v>
      </c>
    </row>
    <row r="2996" spans="2:5">
      <c r="B2996" t="s">
        <v>4739</v>
      </c>
      <c r="C2996">
        <v>539121</v>
      </c>
      <c r="D2996" t="s">
        <v>353</v>
      </c>
      <c r="E2996" t="s">
        <v>658</v>
      </c>
    </row>
    <row r="2997" spans="2:5">
      <c r="B2997" t="s">
        <v>4740</v>
      </c>
      <c r="C2997">
        <v>541444</v>
      </c>
      <c r="D2997" t="s">
        <v>353</v>
      </c>
      <c r="E2997" t="s">
        <v>467</v>
      </c>
    </row>
    <row r="2998" spans="2:5">
      <c r="B2998" t="s">
        <v>4741</v>
      </c>
      <c r="C2998">
        <v>532521</v>
      </c>
      <c r="D2998" t="s">
        <v>4742</v>
      </c>
      <c r="E2998" t="s">
        <v>446</v>
      </c>
    </row>
    <row r="2999" spans="2:5">
      <c r="B2999" t="s">
        <v>4743</v>
      </c>
      <c r="C2999">
        <v>511597</v>
      </c>
      <c r="D2999" t="s">
        <v>353</v>
      </c>
      <c r="E2999" t="s">
        <v>370</v>
      </c>
    </row>
    <row r="3000" spans="2:5">
      <c r="B3000" t="s">
        <v>4744</v>
      </c>
      <c r="C3000">
        <v>517397</v>
      </c>
      <c r="D3000" t="s">
        <v>353</v>
      </c>
      <c r="E3000" t="s">
        <v>895</v>
      </c>
    </row>
    <row r="3001" spans="2:5">
      <c r="B3001" t="s">
        <v>4745</v>
      </c>
      <c r="C3001">
        <v>517397</v>
      </c>
      <c r="D3001" t="s">
        <v>353</v>
      </c>
      <c r="E3001" t="s">
        <v>895</v>
      </c>
    </row>
    <row r="3002" spans="2:5">
      <c r="B3002" t="s">
        <v>4746</v>
      </c>
      <c r="C3002">
        <v>511525</v>
      </c>
      <c r="D3002" t="s">
        <v>353</v>
      </c>
      <c r="E3002" t="s">
        <v>446</v>
      </c>
    </row>
    <row r="3003" spans="2:5">
      <c r="B3003" t="s">
        <v>4747</v>
      </c>
      <c r="C3003">
        <v>531349</v>
      </c>
      <c r="D3003" t="s">
        <v>4748</v>
      </c>
      <c r="E3003" t="s">
        <v>691</v>
      </c>
    </row>
    <row r="3004" spans="2:5">
      <c r="B3004" t="s">
        <v>4749</v>
      </c>
      <c r="C3004" t="s">
        <v>353</v>
      </c>
      <c r="D3004" t="s">
        <v>4750</v>
      </c>
      <c r="E3004" t="s">
        <v>364</v>
      </c>
    </row>
    <row r="3005" spans="2:5">
      <c r="B3005" t="s">
        <v>4751</v>
      </c>
      <c r="C3005">
        <v>538742</v>
      </c>
      <c r="D3005" t="s">
        <v>353</v>
      </c>
      <c r="E3005" t="s">
        <v>375</v>
      </c>
    </row>
    <row r="3006" spans="2:5">
      <c r="B3006" t="s">
        <v>4752</v>
      </c>
      <c r="C3006">
        <v>538860</v>
      </c>
      <c r="D3006" t="s">
        <v>353</v>
      </c>
      <c r="E3006" t="s">
        <v>370</v>
      </c>
    </row>
    <row r="3007" spans="2:5">
      <c r="B3007" t="s">
        <v>4753</v>
      </c>
      <c r="C3007">
        <v>524820</v>
      </c>
      <c r="D3007" t="s">
        <v>4754</v>
      </c>
      <c r="E3007" t="s">
        <v>563</v>
      </c>
    </row>
    <row r="3008" spans="2:5">
      <c r="B3008" t="s">
        <v>4755</v>
      </c>
      <c r="C3008">
        <v>508941</v>
      </c>
      <c r="D3008" t="s">
        <v>353</v>
      </c>
      <c r="E3008" t="s">
        <v>538</v>
      </c>
    </row>
    <row r="3009" spans="2:5">
      <c r="B3009" t="s">
        <v>4756</v>
      </c>
      <c r="C3009">
        <v>504093</v>
      </c>
      <c r="D3009" t="s">
        <v>353</v>
      </c>
      <c r="E3009" t="s">
        <v>899</v>
      </c>
    </row>
    <row r="3010" spans="2:5">
      <c r="B3010" t="s">
        <v>4757</v>
      </c>
      <c r="C3010">
        <v>513511</v>
      </c>
      <c r="D3010" t="s">
        <v>353</v>
      </c>
      <c r="E3010" t="s">
        <v>385</v>
      </c>
    </row>
    <row r="3011" spans="2:5">
      <c r="B3011" t="s">
        <v>4758</v>
      </c>
      <c r="C3011">
        <v>531726</v>
      </c>
      <c r="D3011" t="s">
        <v>353</v>
      </c>
      <c r="E3011" t="s">
        <v>391</v>
      </c>
    </row>
    <row r="3012" spans="2:5">
      <c r="B3012" t="s">
        <v>4759</v>
      </c>
      <c r="C3012">
        <v>506122</v>
      </c>
      <c r="D3012" t="s">
        <v>353</v>
      </c>
      <c r="E3012" t="s">
        <v>708</v>
      </c>
    </row>
    <row r="3013" spans="2:5">
      <c r="B3013" t="s">
        <v>4760</v>
      </c>
      <c r="C3013">
        <v>531280</v>
      </c>
      <c r="D3013" t="s">
        <v>353</v>
      </c>
      <c r="E3013" t="s">
        <v>548</v>
      </c>
    </row>
    <row r="3014" spans="2:5">
      <c r="B3014" t="s">
        <v>4761</v>
      </c>
      <c r="C3014">
        <v>534796</v>
      </c>
      <c r="D3014" t="s">
        <v>353</v>
      </c>
      <c r="E3014" t="s">
        <v>473</v>
      </c>
    </row>
    <row r="3015" spans="2:5">
      <c r="B3015" t="s">
        <v>4762</v>
      </c>
      <c r="C3015" t="s">
        <v>353</v>
      </c>
      <c r="D3015" t="s">
        <v>4763</v>
      </c>
      <c r="E3015" t="s">
        <v>364</v>
      </c>
    </row>
    <row r="3016" spans="2:5">
      <c r="B3016" t="s">
        <v>4764</v>
      </c>
      <c r="C3016">
        <v>539143</v>
      </c>
      <c r="D3016" t="s">
        <v>353</v>
      </c>
      <c r="E3016" t="s">
        <v>342</v>
      </c>
    </row>
    <row r="3017" spans="2:5">
      <c r="B3017" t="s">
        <v>4765</v>
      </c>
      <c r="C3017">
        <v>500322</v>
      </c>
      <c r="D3017" t="s">
        <v>353</v>
      </c>
      <c r="E3017" t="s">
        <v>366</v>
      </c>
    </row>
    <row r="3018" spans="2:5">
      <c r="B3018" t="s">
        <v>4766</v>
      </c>
      <c r="C3018">
        <v>513359</v>
      </c>
      <c r="D3018" t="s">
        <v>4767</v>
      </c>
      <c r="E3018" t="s">
        <v>630</v>
      </c>
    </row>
    <row r="3019" spans="2:5">
      <c r="B3019" t="s">
        <v>4768</v>
      </c>
      <c r="C3019">
        <v>533211</v>
      </c>
      <c r="D3019" t="s">
        <v>4769</v>
      </c>
      <c r="E3019" t="s">
        <v>391</v>
      </c>
    </row>
    <row r="3020" spans="2:5">
      <c r="B3020" t="s">
        <v>4770</v>
      </c>
      <c r="C3020">
        <v>539889</v>
      </c>
      <c r="D3020" t="s">
        <v>4771</v>
      </c>
      <c r="E3020" t="s">
        <v>413</v>
      </c>
    </row>
    <row r="3021" spans="2:5">
      <c r="B3021" t="s">
        <v>4772</v>
      </c>
      <c r="C3021">
        <v>531255</v>
      </c>
      <c r="D3021" t="s">
        <v>353</v>
      </c>
      <c r="E3021" t="s">
        <v>370</v>
      </c>
    </row>
    <row r="3022" spans="2:5">
      <c r="B3022" t="s">
        <v>4773</v>
      </c>
      <c r="C3022">
        <v>530555</v>
      </c>
      <c r="D3022" t="s">
        <v>4774</v>
      </c>
      <c r="E3022" t="s">
        <v>651</v>
      </c>
    </row>
    <row r="3023" spans="2:5">
      <c r="B3023" t="s">
        <v>4775</v>
      </c>
      <c r="C3023">
        <v>507970</v>
      </c>
      <c r="D3023" t="s">
        <v>353</v>
      </c>
      <c r="E3023" t="s">
        <v>535</v>
      </c>
    </row>
    <row r="3024" spans="2:5">
      <c r="B3024" t="s">
        <v>4776</v>
      </c>
      <c r="C3024">
        <v>507970</v>
      </c>
      <c r="D3024" t="s">
        <v>353</v>
      </c>
      <c r="E3024" t="s">
        <v>535</v>
      </c>
    </row>
    <row r="3025" spans="2:5">
      <c r="B3025" t="s">
        <v>4777</v>
      </c>
      <c r="C3025">
        <v>524689</v>
      </c>
      <c r="D3025" t="s">
        <v>4778</v>
      </c>
      <c r="E3025" t="s">
        <v>391</v>
      </c>
    </row>
    <row r="3026" spans="2:5">
      <c r="B3026" t="s">
        <v>4779</v>
      </c>
      <c r="C3026">
        <v>524689</v>
      </c>
      <c r="D3026" t="s">
        <v>4778</v>
      </c>
      <c r="E3026" t="s">
        <v>391</v>
      </c>
    </row>
    <row r="3027" spans="2:5">
      <c r="B3027" t="s">
        <v>4780</v>
      </c>
      <c r="C3027">
        <v>539481</v>
      </c>
      <c r="D3027" t="s">
        <v>353</v>
      </c>
      <c r="E3027" t="s">
        <v>370</v>
      </c>
    </row>
    <row r="3028" spans="2:5">
      <c r="B3028" t="s">
        <v>4781</v>
      </c>
      <c r="C3028" t="s">
        <v>353</v>
      </c>
      <c r="D3028" t="s">
        <v>4782</v>
      </c>
      <c r="E3028" t="s">
        <v>364</v>
      </c>
    </row>
    <row r="3029" spans="2:5">
      <c r="B3029" t="s">
        <v>4783</v>
      </c>
      <c r="C3029">
        <v>524628</v>
      </c>
      <c r="D3029" t="s">
        <v>353</v>
      </c>
      <c r="E3029" t="s">
        <v>375</v>
      </c>
    </row>
    <row r="3030" spans="2:5">
      <c r="B3030" t="s">
        <v>4784</v>
      </c>
      <c r="C3030">
        <v>532911</v>
      </c>
      <c r="D3030" t="s">
        <v>353</v>
      </c>
      <c r="E3030" t="s">
        <v>439</v>
      </c>
    </row>
    <row r="3031" spans="2:5">
      <c r="B3031" t="s">
        <v>4785</v>
      </c>
      <c r="C3031">
        <v>540359</v>
      </c>
      <c r="D3031" t="s">
        <v>353</v>
      </c>
      <c r="E3031" t="s">
        <v>391</v>
      </c>
    </row>
    <row r="3032" spans="2:5">
      <c r="B3032" t="s">
        <v>4786</v>
      </c>
      <c r="C3032">
        <v>540467</v>
      </c>
      <c r="D3032" t="s">
        <v>353</v>
      </c>
      <c r="E3032" t="s">
        <v>467</v>
      </c>
    </row>
    <row r="3033" spans="2:5">
      <c r="B3033" t="s">
        <v>4787</v>
      </c>
      <c r="C3033">
        <v>780017</v>
      </c>
      <c r="D3033" t="s">
        <v>353</v>
      </c>
      <c r="E3033" t="s">
        <v>444</v>
      </c>
    </row>
    <row r="3034" spans="2:5">
      <c r="B3034" t="s">
        <v>4788</v>
      </c>
      <c r="C3034">
        <v>506128</v>
      </c>
      <c r="D3034" t="s">
        <v>353</v>
      </c>
      <c r="E3034" t="s">
        <v>391</v>
      </c>
    </row>
    <row r="3035" spans="2:5">
      <c r="B3035" t="s">
        <v>4789</v>
      </c>
      <c r="C3035">
        <v>511702</v>
      </c>
      <c r="D3035" t="s">
        <v>353</v>
      </c>
      <c r="E3035" t="s">
        <v>370</v>
      </c>
    </row>
    <row r="3036" spans="2:5">
      <c r="B3036" t="s">
        <v>4790</v>
      </c>
      <c r="C3036">
        <v>511176</v>
      </c>
      <c r="D3036" t="s">
        <v>353</v>
      </c>
      <c r="E3036" t="s">
        <v>439</v>
      </c>
    </row>
    <row r="3037" spans="2:5">
      <c r="B3037" t="s">
        <v>4791</v>
      </c>
      <c r="C3037">
        <v>532780</v>
      </c>
      <c r="D3037" t="s">
        <v>4792</v>
      </c>
      <c r="E3037" t="s">
        <v>439</v>
      </c>
    </row>
    <row r="3038" spans="2:5">
      <c r="B3038" t="s">
        <v>4793</v>
      </c>
      <c r="C3038">
        <v>526349</v>
      </c>
      <c r="D3038" t="s">
        <v>353</v>
      </c>
      <c r="E3038" t="s">
        <v>708</v>
      </c>
    </row>
    <row r="3039" spans="2:5">
      <c r="B3039" t="s">
        <v>4794</v>
      </c>
      <c r="C3039">
        <v>541347</v>
      </c>
      <c r="D3039" t="s">
        <v>353</v>
      </c>
      <c r="E3039" t="s">
        <v>1052</v>
      </c>
    </row>
    <row r="3040" spans="2:5">
      <c r="B3040" t="s">
        <v>4795</v>
      </c>
      <c r="C3040">
        <v>521080</v>
      </c>
      <c r="D3040" t="s">
        <v>353</v>
      </c>
      <c r="E3040" t="s">
        <v>368</v>
      </c>
    </row>
    <row r="3041" spans="2:5">
      <c r="B3041" t="s">
        <v>4796</v>
      </c>
      <c r="C3041" t="s">
        <v>353</v>
      </c>
      <c r="D3041" t="s">
        <v>4797</v>
      </c>
      <c r="E3041" t="s">
        <v>364</v>
      </c>
    </row>
    <row r="3042" spans="2:5">
      <c r="B3042" t="s">
        <v>4798</v>
      </c>
      <c r="C3042">
        <v>500456</v>
      </c>
      <c r="D3042" t="s">
        <v>353</v>
      </c>
      <c r="E3042" t="s">
        <v>730</v>
      </c>
    </row>
    <row r="3043" spans="2:5">
      <c r="B3043" t="s">
        <v>4799</v>
      </c>
      <c r="C3043">
        <v>511734</v>
      </c>
      <c r="D3043" t="s">
        <v>353</v>
      </c>
      <c r="E3043" t="s">
        <v>370</v>
      </c>
    </row>
    <row r="3044" spans="2:5">
      <c r="B3044" t="s">
        <v>4800</v>
      </c>
      <c r="C3044">
        <v>503092</v>
      </c>
      <c r="D3044" t="s">
        <v>353</v>
      </c>
      <c r="E3044" t="s">
        <v>368</v>
      </c>
    </row>
    <row r="3045" spans="2:5">
      <c r="B3045" t="s">
        <v>4801</v>
      </c>
      <c r="C3045">
        <v>539401</v>
      </c>
      <c r="D3045" t="s">
        <v>353</v>
      </c>
      <c r="E3045" t="s">
        <v>467</v>
      </c>
    </row>
    <row r="3046" spans="2:5">
      <c r="B3046" t="s">
        <v>4802</v>
      </c>
      <c r="C3046">
        <v>531120</v>
      </c>
      <c r="D3046" t="s">
        <v>4803</v>
      </c>
      <c r="E3046" t="s">
        <v>751</v>
      </c>
    </row>
    <row r="3047" spans="2:5">
      <c r="B3047" t="s">
        <v>4804</v>
      </c>
      <c r="C3047">
        <v>526381</v>
      </c>
      <c r="D3047" t="s">
        <v>4805</v>
      </c>
      <c r="E3047" t="s">
        <v>425</v>
      </c>
    </row>
    <row r="3048" spans="2:5">
      <c r="B3048" t="s">
        <v>4806</v>
      </c>
      <c r="C3048">
        <v>517417</v>
      </c>
      <c r="D3048" t="s">
        <v>353</v>
      </c>
      <c r="E3048" t="s">
        <v>361</v>
      </c>
    </row>
    <row r="3049" spans="2:5">
      <c r="B3049" t="s">
        <v>4807</v>
      </c>
      <c r="C3049">
        <v>517417</v>
      </c>
      <c r="D3049" t="s">
        <v>353</v>
      </c>
      <c r="E3049" t="s">
        <v>361</v>
      </c>
    </row>
    <row r="3050" spans="2:5">
      <c r="B3050" t="s">
        <v>4808</v>
      </c>
      <c r="C3050">
        <v>524031</v>
      </c>
      <c r="D3050" t="s">
        <v>353</v>
      </c>
      <c r="E3050" t="s">
        <v>439</v>
      </c>
    </row>
    <row r="3051" spans="2:5">
      <c r="B3051" t="s">
        <v>4809</v>
      </c>
      <c r="C3051">
        <v>514326</v>
      </c>
      <c r="D3051" t="s">
        <v>4810</v>
      </c>
      <c r="E3051" t="s">
        <v>368</v>
      </c>
    </row>
    <row r="3052" spans="2:5">
      <c r="B3052" t="s">
        <v>4811</v>
      </c>
      <c r="C3052">
        <v>514326</v>
      </c>
      <c r="D3052" t="s">
        <v>4810</v>
      </c>
      <c r="E3052" t="s">
        <v>368</v>
      </c>
    </row>
    <row r="3053" spans="2:5">
      <c r="B3053" t="s">
        <v>4812</v>
      </c>
      <c r="C3053">
        <v>539113</v>
      </c>
      <c r="D3053" t="s">
        <v>353</v>
      </c>
      <c r="E3053" t="s">
        <v>370</v>
      </c>
    </row>
    <row r="3054" spans="2:5">
      <c r="B3054" t="s">
        <v>4813</v>
      </c>
      <c r="C3054">
        <v>532742</v>
      </c>
      <c r="D3054" t="s">
        <v>353</v>
      </c>
      <c r="E3054" t="s">
        <v>513</v>
      </c>
    </row>
    <row r="3055" spans="2:5">
      <c r="B3055" t="s">
        <v>4814</v>
      </c>
      <c r="C3055">
        <v>535658</v>
      </c>
      <c r="D3055" t="s">
        <v>353</v>
      </c>
      <c r="E3055" t="s">
        <v>370</v>
      </c>
    </row>
    <row r="3056" spans="2:5">
      <c r="B3056" t="s">
        <v>4815</v>
      </c>
      <c r="C3056">
        <v>532676</v>
      </c>
      <c r="D3056" t="s">
        <v>4816</v>
      </c>
      <c r="E3056" t="s">
        <v>751</v>
      </c>
    </row>
    <row r="3057" spans="2:5">
      <c r="B3057" t="s">
        <v>4817</v>
      </c>
      <c r="C3057">
        <v>514087</v>
      </c>
      <c r="D3057" t="s">
        <v>353</v>
      </c>
      <c r="E3057" t="s">
        <v>368</v>
      </c>
    </row>
    <row r="3058" spans="2:5">
      <c r="B3058" t="s">
        <v>4818</v>
      </c>
      <c r="C3058">
        <v>534809</v>
      </c>
      <c r="D3058" t="s">
        <v>4819</v>
      </c>
      <c r="E3058" t="s">
        <v>467</v>
      </c>
    </row>
    <row r="3059" spans="2:5">
      <c r="B3059" t="s">
        <v>4820</v>
      </c>
      <c r="C3059">
        <v>517119</v>
      </c>
      <c r="D3059" t="s">
        <v>353</v>
      </c>
      <c r="E3059" t="s">
        <v>678</v>
      </c>
    </row>
    <row r="3060" spans="2:5">
      <c r="B3060" t="s">
        <v>4821</v>
      </c>
      <c r="C3060">
        <v>538730</v>
      </c>
      <c r="D3060" t="s">
        <v>4822</v>
      </c>
      <c r="E3060" t="s">
        <v>375</v>
      </c>
    </row>
    <row r="3061" spans="2:5">
      <c r="B3061" t="s">
        <v>4823</v>
      </c>
      <c r="C3061">
        <v>532808</v>
      </c>
      <c r="D3061" t="s">
        <v>4824</v>
      </c>
      <c r="E3061" t="s">
        <v>467</v>
      </c>
    </row>
    <row r="3062" spans="2:5">
      <c r="B3062" t="s">
        <v>4825</v>
      </c>
      <c r="C3062">
        <v>523260</v>
      </c>
      <c r="D3062" t="s">
        <v>4826</v>
      </c>
      <c r="E3062" t="s">
        <v>548</v>
      </c>
    </row>
    <row r="3063" spans="2:5">
      <c r="B3063" t="s">
        <v>4827</v>
      </c>
      <c r="C3063">
        <v>539273</v>
      </c>
      <c r="D3063" t="s">
        <v>353</v>
      </c>
      <c r="E3063" t="s">
        <v>842</v>
      </c>
    </row>
    <row r="3064" spans="2:5">
      <c r="B3064" t="s">
        <v>4828</v>
      </c>
      <c r="C3064">
        <v>524136</v>
      </c>
      <c r="D3064" t="s">
        <v>353</v>
      </c>
      <c r="E3064" t="s">
        <v>2172</v>
      </c>
    </row>
    <row r="3065" spans="2:5">
      <c r="B3065" t="s">
        <v>4829</v>
      </c>
      <c r="C3065">
        <v>531352</v>
      </c>
      <c r="D3065" t="s">
        <v>353</v>
      </c>
      <c r="E3065" t="s">
        <v>368</v>
      </c>
    </row>
    <row r="3066" spans="2:5">
      <c r="B3066" t="s">
        <v>4830</v>
      </c>
      <c r="C3066">
        <v>503031</v>
      </c>
      <c r="D3066" t="s">
        <v>4831</v>
      </c>
      <c r="E3066" t="s">
        <v>439</v>
      </c>
    </row>
    <row r="3067" spans="2:5">
      <c r="B3067" t="s">
        <v>4832</v>
      </c>
      <c r="C3067">
        <v>539333</v>
      </c>
      <c r="D3067" t="s">
        <v>4833</v>
      </c>
      <c r="E3067" t="s">
        <v>439</v>
      </c>
    </row>
    <row r="3068" spans="2:5">
      <c r="B3068" t="s">
        <v>4834</v>
      </c>
      <c r="C3068">
        <v>513228</v>
      </c>
      <c r="D3068" t="s">
        <v>4835</v>
      </c>
      <c r="E3068" t="s">
        <v>385</v>
      </c>
    </row>
    <row r="3069" spans="2:5">
      <c r="B3069" t="s">
        <v>4836</v>
      </c>
      <c r="C3069" t="s">
        <v>353</v>
      </c>
      <c r="D3069" t="s">
        <v>4837</v>
      </c>
      <c r="E3069" t="s">
        <v>364</v>
      </c>
    </row>
    <row r="3070" spans="2:5">
      <c r="B3070" t="s">
        <v>4838</v>
      </c>
      <c r="C3070">
        <v>500329</v>
      </c>
      <c r="D3070" t="s">
        <v>353</v>
      </c>
      <c r="E3070" t="s">
        <v>356</v>
      </c>
    </row>
    <row r="3071" spans="2:5">
      <c r="B3071" t="s">
        <v>4839</v>
      </c>
      <c r="C3071">
        <v>524210</v>
      </c>
      <c r="D3071" t="s">
        <v>353</v>
      </c>
      <c r="E3071" t="s">
        <v>401</v>
      </c>
    </row>
    <row r="3072" spans="2:5">
      <c r="B3072" t="s">
        <v>4840</v>
      </c>
      <c r="C3072">
        <v>524210</v>
      </c>
      <c r="D3072" t="s">
        <v>353</v>
      </c>
      <c r="E3072" t="s">
        <v>401</v>
      </c>
    </row>
    <row r="3073" spans="2:5">
      <c r="B3073" t="s">
        <v>4841</v>
      </c>
      <c r="C3073">
        <v>501144</v>
      </c>
      <c r="D3073" t="s">
        <v>353</v>
      </c>
      <c r="E3073" t="s">
        <v>774</v>
      </c>
    </row>
    <row r="3074" spans="2:5">
      <c r="B3074" t="s">
        <v>4842</v>
      </c>
      <c r="C3074" t="s">
        <v>353</v>
      </c>
      <c r="D3074" t="s">
        <v>4843</v>
      </c>
      <c r="E3074" t="s">
        <v>364</v>
      </c>
    </row>
    <row r="3075" spans="2:5">
      <c r="B3075" t="s">
        <v>4844</v>
      </c>
      <c r="C3075">
        <v>521062</v>
      </c>
      <c r="D3075" t="s">
        <v>353</v>
      </c>
      <c r="E3075" t="s">
        <v>1092</v>
      </c>
    </row>
    <row r="3076" spans="2:5">
      <c r="B3076" t="s">
        <v>4845</v>
      </c>
      <c r="C3076">
        <v>526435</v>
      </c>
      <c r="D3076" t="s">
        <v>353</v>
      </c>
      <c r="E3076" t="s">
        <v>347</v>
      </c>
    </row>
    <row r="3077" spans="2:5">
      <c r="B3077" t="s">
        <v>4846</v>
      </c>
      <c r="C3077">
        <v>504132</v>
      </c>
      <c r="D3077" t="s">
        <v>353</v>
      </c>
      <c r="E3077" t="s">
        <v>538</v>
      </c>
    </row>
    <row r="3078" spans="2:5">
      <c r="B3078" t="s">
        <v>4847</v>
      </c>
      <c r="C3078">
        <v>533179</v>
      </c>
      <c r="D3078" t="s">
        <v>4848</v>
      </c>
      <c r="E3078" t="s">
        <v>339</v>
      </c>
    </row>
    <row r="3079" spans="2:5">
      <c r="B3079" t="s">
        <v>4849</v>
      </c>
      <c r="C3079">
        <v>517172</v>
      </c>
      <c r="D3079" t="s">
        <v>353</v>
      </c>
      <c r="E3079" t="s">
        <v>895</v>
      </c>
    </row>
    <row r="3080" spans="2:5">
      <c r="B3080" t="s">
        <v>4850</v>
      </c>
      <c r="C3080">
        <v>530381</v>
      </c>
      <c r="D3080" t="s">
        <v>4851</v>
      </c>
      <c r="E3080" t="s">
        <v>751</v>
      </c>
    </row>
    <row r="3081" spans="2:5">
      <c r="B3081" t="s">
        <v>4852</v>
      </c>
      <c r="C3081">
        <v>532522</v>
      </c>
      <c r="D3081" t="s">
        <v>4853</v>
      </c>
      <c r="E3081" t="s">
        <v>563</v>
      </c>
    </row>
    <row r="3082" spans="2:5">
      <c r="B3082" t="s">
        <v>4854</v>
      </c>
      <c r="C3082">
        <v>500680</v>
      </c>
      <c r="D3082" t="s">
        <v>4855</v>
      </c>
      <c r="E3082" t="s">
        <v>391</v>
      </c>
    </row>
    <row r="3083" spans="2:5">
      <c r="B3083" t="s">
        <v>4856</v>
      </c>
      <c r="C3083">
        <v>531769</v>
      </c>
      <c r="D3083" t="s">
        <v>353</v>
      </c>
      <c r="E3083" t="s">
        <v>446</v>
      </c>
    </row>
    <row r="3084" spans="2:5">
      <c r="B3084" t="s">
        <v>4857</v>
      </c>
      <c r="C3084">
        <v>533581</v>
      </c>
      <c r="D3084" t="s">
        <v>4858</v>
      </c>
      <c r="E3084" t="s">
        <v>722</v>
      </c>
    </row>
    <row r="3085" spans="2:5">
      <c r="B3085" t="s">
        <v>4859</v>
      </c>
      <c r="C3085">
        <v>526747</v>
      </c>
      <c r="D3085" t="s">
        <v>353</v>
      </c>
      <c r="E3085" t="s">
        <v>658</v>
      </c>
    </row>
    <row r="3086" spans="2:5">
      <c r="B3086" t="s">
        <v>4860</v>
      </c>
      <c r="C3086">
        <v>531281</v>
      </c>
      <c r="D3086" t="s">
        <v>353</v>
      </c>
      <c r="E3086" t="s">
        <v>881</v>
      </c>
    </row>
    <row r="3087" spans="2:5">
      <c r="B3087" t="s">
        <v>4861</v>
      </c>
      <c r="C3087">
        <v>500143</v>
      </c>
      <c r="D3087" t="s">
        <v>353</v>
      </c>
      <c r="E3087" t="s">
        <v>375</v>
      </c>
    </row>
    <row r="3088" spans="2:5">
      <c r="B3088" t="s">
        <v>4862</v>
      </c>
      <c r="C3088">
        <v>512026</v>
      </c>
      <c r="D3088" t="s">
        <v>353</v>
      </c>
      <c r="E3088" t="s">
        <v>375</v>
      </c>
    </row>
    <row r="3089" spans="2:5">
      <c r="B3089" t="s">
        <v>4863</v>
      </c>
      <c r="C3089">
        <v>523620</v>
      </c>
      <c r="D3089" t="s">
        <v>353</v>
      </c>
      <c r="E3089" t="s">
        <v>391</v>
      </c>
    </row>
    <row r="3090" spans="2:5">
      <c r="B3090" t="s">
        <v>4864</v>
      </c>
      <c r="C3090">
        <v>506590</v>
      </c>
      <c r="D3090" t="s">
        <v>4865</v>
      </c>
      <c r="E3090" t="s">
        <v>4866</v>
      </c>
    </row>
    <row r="3091" spans="2:5">
      <c r="B3091" t="s">
        <v>4867</v>
      </c>
      <c r="C3091">
        <v>526481</v>
      </c>
      <c r="D3091" t="s">
        <v>353</v>
      </c>
      <c r="E3091" t="s">
        <v>467</v>
      </c>
    </row>
    <row r="3092" spans="2:5">
      <c r="B3092" t="s">
        <v>4868</v>
      </c>
      <c r="C3092">
        <v>537839</v>
      </c>
      <c r="D3092" t="s">
        <v>353</v>
      </c>
      <c r="E3092" t="s">
        <v>554</v>
      </c>
    </row>
    <row r="3093" spans="2:5">
      <c r="B3093" t="s">
        <v>4869</v>
      </c>
      <c r="C3093">
        <v>509084</v>
      </c>
      <c r="D3093" t="s">
        <v>353</v>
      </c>
      <c r="E3093" t="s">
        <v>774</v>
      </c>
    </row>
    <row r="3094" spans="2:5">
      <c r="B3094" t="s">
        <v>4870</v>
      </c>
      <c r="C3094">
        <v>526588</v>
      </c>
      <c r="D3094" t="s">
        <v>353</v>
      </c>
      <c r="E3094" t="s">
        <v>1592</v>
      </c>
    </row>
    <row r="3095" spans="2:5">
      <c r="B3095" t="s">
        <v>4871</v>
      </c>
      <c r="C3095">
        <v>526588</v>
      </c>
      <c r="D3095" t="s">
        <v>353</v>
      </c>
      <c r="E3095" t="s">
        <v>1592</v>
      </c>
    </row>
    <row r="3096" spans="2:5">
      <c r="B3096" t="s">
        <v>4872</v>
      </c>
      <c r="C3096">
        <v>524808</v>
      </c>
      <c r="D3096" t="s">
        <v>353</v>
      </c>
      <c r="E3096" t="s">
        <v>497</v>
      </c>
    </row>
    <row r="3097" spans="2:5">
      <c r="B3097" t="s">
        <v>4873</v>
      </c>
      <c r="C3097">
        <v>524808</v>
      </c>
      <c r="D3097" t="s">
        <v>353</v>
      </c>
      <c r="E3097" t="s">
        <v>497</v>
      </c>
    </row>
    <row r="3098" spans="2:5">
      <c r="B3098" t="s">
        <v>4874</v>
      </c>
      <c r="C3098">
        <v>523642</v>
      </c>
      <c r="D3098" t="s">
        <v>4875</v>
      </c>
      <c r="E3098" t="s">
        <v>497</v>
      </c>
    </row>
    <row r="3099" spans="2:5">
      <c r="B3099" t="s">
        <v>4876</v>
      </c>
      <c r="C3099">
        <v>530305</v>
      </c>
      <c r="D3099" t="s">
        <v>353</v>
      </c>
      <c r="E3099" t="s">
        <v>1052</v>
      </c>
    </row>
    <row r="3100" spans="2:5">
      <c r="B3100" t="s">
        <v>4877</v>
      </c>
      <c r="C3100">
        <v>507498</v>
      </c>
      <c r="D3100" t="s">
        <v>353</v>
      </c>
      <c r="E3100" t="s">
        <v>1052</v>
      </c>
    </row>
    <row r="3101" spans="2:5">
      <c r="B3101" t="s">
        <v>4878</v>
      </c>
      <c r="C3101">
        <v>532355</v>
      </c>
      <c r="D3101" t="s">
        <v>353</v>
      </c>
      <c r="E3101" t="s">
        <v>356</v>
      </c>
    </row>
    <row r="3102" spans="2:5">
      <c r="B3102" t="s">
        <v>4879</v>
      </c>
      <c r="C3102">
        <v>500331</v>
      </c>
      <c r="D3102" t="s">
        <v>4880</v>
      </c>
      <c r="E3102" t="s">
        <v>513</v>
      </c>
    </row>
    <row r="3103" spans="2:5">
      <c r="B3103" t="s">
        <v>4881</v>
      </c>
      <c r="C3103">
        <v>500327</v>
      </c>
      <c r="D3103" t="s">
        <v>4882</v>
      </c>
      <c r="E3103" t="s">
        <v>473</v>
      </c>
    </row>
    <row r="3104" spans="2:5">
      <c r="B3104" t="s">
        <v>4883</v>
      </c>
      <c r="C3104">
        <v>539883</v>
      </c>
      <c r="D3104" t="s">
        <v>4884</v>
      </c>
      <c r="E3104" t="s">
        <v>519</v>
      </c>
    </row>
    <row r="3105" spans="2:5">
      <c r="B3105" t="s">
        <v>4885</v>
      </c>
      <c r="C3105">
        <v>519439</v>
      </c>
      <c r="D3105" t="s">
        <v>353</v>
      </c>
      <c r="E3105" t="s">
        <v>602</v>
      </c>
    </row>
    <row r="3106" spans="2:5">
      <c r="B3106" t="s">
        <v>4886</v>
      </c>
      <c r="C3106">
        <v>531879</v>
      </c>
      <c r="D3106" t="s">
        <v>4887</v>
      </c>
      <c r="E3106" t="s">
        <v>985</v>
      </c>
    </row>
    <row r="3107" spans="2:5">
      <c r="B3107" t="s">
        <v>4888</v>
      </c>
      <c r="C3107">
        <v>514300</v>
      </c>
      <c r="D3107" t="s">
        <v>4889</v>
      </c>
      <c r="E3107" t="s">
        <v>368</v>
      </c>
    </row>
    <row r="3108" spans="2:5">
      <c r="B3108" t="s">
        <v>4890</v>
      </c>
      <c r="C3108">
        <v>507864</v>
      </c>
      <c r="D3108" t="s">
        <v>353</v>
      </c>
      <c r="E3108" t="s">
        <v>336</v>
      </c>
    </row>
    <row r="3109" spans="2:5">
      <c r="B3109" t="s">
        <v>4891</v>
      </c>
      <c r="C3109">
        <v>500302</v>
      </c>
      <c r="D3109" t="s">
        <v>4892</v>
      </c>
      <c r="E3109" t="s">
        <v>391</v>
      </c>
    </row>
    <row r="3110" spans="2:5">
      <c r="B3110" t="s">
        <v>4893</v>
      </c>
      <c r="C3110">
        <v>532979</v>
      </c>
      <c r="D3110" t="s">
        <v>4894</v>
      </c>
      <c r="E3110" t="s">
        <v>391</v>
      </c>
    </row>
    <row r="3111" spans="2:5">
      <c r="B3111" t="s">
        <v>4895</v>
      </c>
      <c r="C3111">
        <v>530683</v>
      </c>
      <c r="D3111" t="s">
        <v>353</v>
      </c>
      <c r="E3111" t="s">
        <v>548</v>
      </c>
    </row>
    <row r="3112" spans="2:5">
      <c r="B3112" t="s">
        <v>4896</v>
      </c>
      <c r="C3112">
        <v>513519</v>
      </c>
      <c r="D3112" t="s">
        <v>4897</v>
      </c>
      <c r="E3112" t="s">
        <v>651</v>
      </c>
    </row>
    <row r="3113" spans="2:5">
      <c r="B3113" t="s">
        <v>4898</v>
      </c>
      <c r="C3113">
        <v>500333</v>
      </c>
      <c r="D3113" t="s">
        <v>353</v>
      </c>
      <c r="E3113" t="s">
        <v>833</v>
      </c>
    </row>
    <row r="3114" spans="2:5">
      <c r="B3114" t="s">
        <v>4899</v>
      </c>
      <c r="C3114">
        <v>523105</v>
      </c>
      <c r="D3114" t="s">
        <v>353</v>
      </c>
      <c r="E3114" t="s">
        <v>548</v>
      </c>
    </row>
    <row r="3115" spans="2:5">
      <c r="B3115" t="s">
        <v>4900</v>
      </c>
      <c r="C3115">
        <v>523648</v>
      </c>
      <c r="D3115" t="s">
        <v>4901</v>
      </c>
      <c r="E3115" t="s">
        <v>513</v>
      </c>
    </row>
    <row r="3116" spans="2:5">
      <c r="B3116" t="s">
        <v>4902</v>
      </c>
      <c r="C3116">
        <v>523648</v>
      </c>
      <c r="D3116" t="s">
        <v>4901</v>
      </c>
      <c r="E3116" t="s">
        <v>513</v>
      </c>
    </row>
    <row r="3117" spans="2:5">
      <c r="B3117" t="s">
        <v>4903</v>
      </c>
      <c r="C3117">
        <v>534060</v>
      </c>
      <c r="D3117" t="s">
        <v>353</v>
      </c>
      <c r="E3117" t="s">
        <v>370</v>
      </c>
    </row>
    <row r="3118" spans="2:5">
      <c r="B3118" t="s">
        <v>4904</v>
      </c>
      <c r="C3118">
        <v>532366</v>
      </c>
      <c r="D3118" t="s">
        <v>4905</v>
      </c>
      <c r="E3118" t="s">
        <v>370</v>
      </c>
    </row>
    <row r="3119" spans="2:5">
      <c r="B3119" t="s">
        <v>4906</v>
      </c>
      <c r="C3119">
        <v>540173</v>
      </c>
      <c r="D3119" t="s">
        <v>4907</v>
      </c>
      <c r="E3119" t="s">
        <v>411</v>
      </c>
    </row>
    <row r="3120" spans="2:5">
      <c r="B3120" t="s">
        <v>4908</v>
      </c>
      <c r="C3120">
        <v>539150</v>
      </c>
      <c r="D3120" t="s">
        <v>4909</v>
      </c>
      <c r="E3120" t="s">
        <v>948</v>
      </c>
    </row>
    <row r="3121" spans="2:5">
      <c r="B3121" t="s">
        <v>4910</v>
      </c>
      <c r="C3121">
        <v>532803</v>
      </c>
      <c r="D3121" t="s">
        <v>4911</v>
      </c>
      <c r="E3121" t="s">
        <v>551</v>
      </c>
    </row>
    <row r="3122" spans="2:5">
      <c r="B3122" t="s">
        <v>4912</v>
      </c>
      <c r="C3122">
        <v>539195</v>
      </c>
      <c r="D3122" t="s">
        <v>353</v>
      </c>
      <c r="E3122" t="s">
        <v>401</v>
      </c>
    </row>
    <row r="3123" spans="2:5">
      <c r="B3123" t="s">
        <v>4913</v>
      </c>
      <c r="C3123">
        <v>523628</v>
      </c>
      <c r="D3123" t="s">
        <v>4914</v>
      </c>
      <c r="E3123" t="s">
        <v>439</v>
      </c>
    </row>
    <row r="3124" spans="2:5">
      <c r="B3124" t="s">
        <v>4915</v>
      </c>
      <c r="C3124">
        <v>524570</v>
      </c>
      <c r="D3124" t="s">
        <v>4916</v>
      </c>
      <c r="E3124" t="s">
        <v>513</v>
      </c>
    </row>
    <row r="3125" spans="2:5">
      <c r="B3125" t="s">
        <v>4917</v>
      </c>
      <c r="C3125">
        <v>532486</v>
      </c>
      <c r="D3125" t="s">
        <v>4918</v>
      </c>
      <c r="E3125" t="s">
        <v>881</v>
      </c>
    </row>
    <row r="3126" spans="2:5">
      <c r="B3126" t="s">
        <v>4919</v>
      </c>
      <c r="C3126">
        <v>526687</v>
      </c>
      <c r="D3126" t="s">
        <v>353</v>
      </c>
      <c r="E3126" t="s">
        <v>554</v>
      </c>
    </row>
    <row r="3127" spans="2:5">
      <c r="B3127" t="s">
        <v>4920</v>
      </c>
      <c r="C3127">
        <v>540717</v>
      </c>
      <c r="D3127" t="s">
        <v>353</v>
      </c>
      <c r="E3127" t="s">
        <v>375</v>
      </c>
    </row>
    <row r="3128" spans="2:5">
      <c r="B3128" t="s">
        <v>4921</v>
      </c>
      <c r="C3128">
        <v>507645</v>
      </c>
      <c r="D3128" t="s">
        <v>353</v>
      </c>
      <c r="E3128" t="s">
        <v>513</v>
      </c>
    </row>
    <row r="3129" spans="2:5">
      <c r="B3129" t="s">
        <v>4922</v>
      </c>
      <c r="C3129">
        <v>531768</v>
      </c>
      <c r="D3129" t="s">
        <v>4923</v>
      </c>
      <c r="E3129" t="s">
        <v>1520</v>
      </c>
    </row>
    <row r="3130" spans="2:5">
      <c r="B3130" t="s">
        <v>4924</v>
      </c>
      <c r="C3130">
        <v>542652</v>
      </c>
      <c r="D3130" t="s">
        <v>4925</v>
      </c>
      <c r="E3130" t="s">
        <v>651</v>
      </c>
    </row>
    <row r="3131" spans="2:5">
      <c r="B3131" t="s">
        <v>4926</v>
      </c>
      <c r="C3131">
        <v>506605</v>
      </c>
      <c r="D3131" t="s">
        <v>353</v>
      </c>
      <c r="E3131" t="s">
        <v>401</v>
      </c>
    </row>
    <row r="3132" spans="2:5">
      <c r="B3132" t="s">
        <v>4927</v>
      </c>
      <c r="C3132">
        <v>531397</v>
      </c>
      <c r="D3132" t="s">
        <v>353</v>
      </c>
      <c r="E3132" t="s">
        <v>548</v>
      </c>
    </row>
    <row r="3133" spans="2:5">
      <c r="B3133" t="s">
        <v>4928</v>
      </c>
      <c r="C3133">
        <v>514486</v>
      </c>
      <c r="D3133" t="s">
        <v>353</v>
      </c>
      <c r="E3133" t="s">
        <v>368</v>
      </c>
    </row>
    <row r="3134" spans="2:5">
      <c r="B3134" t="s">
        <v>4929</v>
      </c>
      <c r="C3134">
        <v>531454</v>
      </c>
      <c r="D3134" t="s">
        <v>353</v>
      </c>
      <c r="E3134" t="s">
        <v>730</v>
      </c>
    </row>
    <row r="3135" spans="2:5">
      <c r="B3135" t="s">
        <v>4930</v>
      </c>
      <c r="C3135">
        <v>531454</v>
      </c>
      <c r="D3135" t="s">
        <v>353</v>
      </c>
      <c r="E3135" t="s">
        <v>730</v>
      </c>
    </row>
    <row r="3136" spans="2:5">
      <c r="B3136" t="s">
        <v>4931</v>
      </c>
      <c r="C3136">
        <v>537573</v>
      </c>
      <c r="D3136" t="s">
        <v>353</v>
      </c>
      <c r="E3136" t="s">
        <v>473</v>
      </c>
    </row>
    <row r="3137" spans="2:5">
      <c r="B3137" t="s">
        <v>4932</v>
      </c>
      <c r="C3137">
        <v>526043</v>
      </c>
      <c r="D3137" t="s">
        <v>353</v>
      </c>
      <c r="E3137" t="s">
        <v>361</v>
      </c>
    </row>
    <row r="3138" spans="2:5">
      <c r="B3138" t="s">
        <v>4933</v>
      </c>
      <c r="C3138">
        <v>524051</v>
      </c>
      <c r="D3138" t="s">
        <v>4934</v>
      </c>
      <c r="E3138" t="s">
        <v>401</v>
      </c>
    </row>
    <row r="3139" spans="2:5">
      <c r="B3139" t="s">
        <v>4935</v>
      </c>
      <c r="C3139">
        <v>539354</v>
      </c>
      <c r="D3139" t="s">
        <v>353</v>
      </c>
      <c r="E3139" t="s">
        <v>548</v>
      </c>
    </row>
    <row r="3140" spans="2:5">
      <c r="B3140" t="s">
        <v>4936</v>
      </c>
      <c r="C3140">
        <v>512481</v>
      </c>
      <c r="D3140" t="s">
        <v>353</v>
      </c>
      <c r="E3140" t="s">
        <v>370</v>
      </c>
    </row>
    <row r="3141" spans="2:5">
      <c r="B3141" t="s">
        <v>4937</v>
      </c>
      <c r="C3141">
        <v>512481</v>
      </c>
      <c r="D3141" t="s">
        <v>353</v>
      </c>
      <c r="E3141" t="s">
        <v>370</v>
      </c>
    </row>
    <row r="3142" spans="2:5">
      <c r="B3142" t="s">
        <v>4938</v>
      </c>
      <c r="C3142">
        <v>532626</v>
      </c>
      <c r="D3142" t="s">
        <v>353</v>
      </c>
      <c r="E3142" t="s">
        <v>2601</v>
      </c>
    </row>
    <row r="3143" spans="2:5">
      <c r="B3143" t="s">
        <v>4939</v>
      </c>
      <c r="C3143">
        <v>532460</v>
      </c>
      <c r="D3143" t="s">
        <v>4940</v>
      </c>
      <c r="E3143" t="s">
        <v>1052</v>
      </c>
    </row>
    <row r="3144" spans="2:5">
      <c r="B3144" t="s">
        <v>4941</v>
      </c>
      <c r="C3144">
        <v>532011</v>
      </c>
      <c r="D3144" t="s">
        <v>353</v>
      </c>
      <c r="E3144" t="s">
        <v>356</v>
      </c>
    </row>
    <row r="3145" spans="2:5">
      <c r="B3145" t="s">
        <v>4942</v>
      </c>
      <c r="C3145">
        <v>540727</v>
      </c>
      <c r="D3145" t="s">
        <v>353</v>
      </c>
      <c r="E3145" t="s">
        <v>1273</v>
      </c>
    </row>
    <row r="3146" spans="2:5">
      <c r="B3146" t="s">
        <v>4943</v>
      </c>
      <c r="C3146">
        <v>519359</v>
      </c>
      <c r="D3146" t="s">
        <v>353</v>
      </c>
      <c r="E3146" t="s">
        <v>602</v>
      </c>
    </row>
    <row r="3147" spans="2:5">
      <c r="B3147" t="s">
        <v>4944</v>
      </c>
      <c r="C3147">
        <v>531870</v>
      </c>
      <c r="D3147" t="s">
        <v>353</v>
      </c>
      <c r="E3147" t="s">
        <v>751</v>
      </c>
    </row>
    <row r="3148" spans="2:5">
      <c r="B3148" t="s">
        <v>4945</v>
      </c>
      <c r="C3148">
        <v>532933</v>
      </c>
      <c r="D3148" t="s">
        <v>353</v>
      </c>
      <c r="E3148" t="s">
        <v>708</v>
      </c>
    </row>
    <row r="3149" spans="2:5">
      <c r="B3149" t="s">
        <v>4946</v>
      </c>
      <c r="C3149" t="s">
        <v>353</v>
      </c>
      <c r="D3149" t="s">
        <v>4947</v>
      </c>
      <c r="E3149" t="s">
        <v>364</v>
      </c>
    </row>
    <row r="3150" spans="2:5">
      <c r="B3150" t="s">
        <v>4948</v>
      </c>
      <c r="C3150">
        <v>532810</v>
      </c>
      <c r="D3150" t="s">
        <v>4949</v>
      </c>
      <c r="E3150" t="s">
        <v>370</v>
      </c>
    </row>
    <row r="3151" spans="2:5">
      <c r="B3151" t="s">
        <v>4950</v>
      </c>
      <c r="C3151">
        <v>532898</v>
      </c>
      <c r="D3151" t="s">
        <v>4951</v>
      </c>
      <c r="E3151" t="s">
        <v>492</v>
      </c>
    </row>
    <row r="3152" spans="2:5">
      <c r="B3152" t="s">
        <v>4952</v>
      </c>
      <c r="C3152">
        <v>532898</v>
      </c>
      <c r="D3152" t="s">
        <v>4951</v>
      </c>
      <c r="E3152" t="s">
        <v>492</v>
      </c>
    </row>
    <row r="3153" spans="2:5">
      <c r="B3153" t="s">
        <v>4953</v>
      </c>
      <c r="C3153">
        <v>539302</v>
      </c>
      <c r="D3153" t="s">
        <v>4954</v>
      </c>
      <c r="E3153" t="s">
        <v>751</v>
      </c>
    </row>
    <row r="3154" spans="2:5">
      <c r="B3154" t="s">
        <v>4955</v>
      </c>
      <c r="C3154" t="s">
        <v>353</v>
      </c>
      <c r="D3154" t="s">
        <v>4956</v>
      </c>
      <c r="E3154" t="s">
        <v>364</v>
      </c>
    </row>
    <row r="3155" spans="2:5">
      <c r="B3155" t="s">
        <v>4957</v>
      </c>
      <c r="C3155">
        <v>538731</v>
      </c>
      <c r="D3155" t="s">
        <v>353</v>
      </c>
      <c r="E3155" t="s">
        <v>531</v>
      </c>
    </row>
    <row r="3156" spans="2:5">
      <c r="B3156" t="s">
        <v>4958</v>
      </c>
      <c r="C3156">
        <v>532934</v>
      </c>
      <c r="D3156" t="s">
        <v>4959</v>
      </c>
      <c r="E3156" t="s">
        <v>708</v>
      </c>
    </row>
    <row r="3157" spans="2:5">
      <c r="B3157" t="s">
        <v>4960</v>
      </c>
      <c r="C3157">
        <v>539351</v>
      </c>
      <c r="D3157" t="s">
        <v>4961</v>
      </c>
      <c r="E3157" t="s">
        <v>413</v>
      </c>
    </row>
    <row r="3158" spans="2:5">
      <c r="B3158" t="s">
        <v>4962</v>
      </c>
      <c r="C3158">
        <v>540027</v>
      </c>
      <c r="D3158" t="s">
        <v>353</v>
      </c>
      <c r="E3158" t="s">
        <v>354</v>
      </c>
    </row>
    <row r="3159" spans="2:5">
      <c r="B3159" t="s">
        <v>4963</v>
      </c>
      <c r="C3159">
        <v>540027</v>
      </c>
      <c r="D3159" t="s">
        <v>353</v>
      </c>
      <c r="E3159" t="s">
        <v>354</v>
      </c>
    </row>
    <row r="3160" spans="2:5">
      <c r="B3160" t="s">
        <v>4964</v>
      </c>
      <c r="C3160">
        <v>531855</v>
      </c>
      <c r="D3160" t="s">
        <v>353</v>
      </c>
      <c r="E3160" t="s">
        <v>385</v>
      </c>
    </row>
    <row r="3161" spans="2:5">
      <c r="B3161" t="s">
        <v>4965</v>
      </c>
      <c r="C3161">
        <v>506042</v>
      </c>
      <c r="D3161" t="s">
        <v>353</v>
      </c>
      <c r="E3161" t="s">
        <v>385</v>
      </c>
    </row>
    <row r="3162" spans="2:5">
      <c r="B3162" t="s">
        <v>4966</v>
      </c>
      <c r="C3162">
        <v>513532</v>
      </c>
      <c r="D3162" t="s">
        <v>353</v>
      </c>
      <c r="E3162" t="s">
        <v>708</v>
      </c>
    </row>
    <row r="3163" spans="2:5">
      <c r="B3163" t="s">
        <v>4967</v>
      </c>
      <c r="C3163">
        <v>530095</v>
      </c>
      <c r="D3163" t="s">
        <v>353</v>
      </c>
      <c r="E3163" t="s">
        <v>385</v>
      </c>
    </row>
    <row r="3164" spans="2:5">
      <c r="B3164" t="s">
        <v>4968</v>
      </c>
      <c r="C3164">
        <v>533178</v>
      </c>
      <c r="D3164" t="s">
        <v>4969</v>
      </c>
      <c r="E3164" t="s">
        <v>368</v>
      </c>
    </row>
    <row r="3165" spans="2:5">
      <c r="B3165" t="s">
        <v>4970</v>
      </c>
      <c r="C3165">
        <v>500192</v>
      </c>
      <c r="D3165" t="s">
        <v>353</v>
      </c>
      <c r="E3165" t="s">
        <v>368</v>
      </c>
    </row>
    <row r="3166" spans="2:5">
      <c r="B3166" t="s">
        <v>4971</v>
      </c>
      <c r="C3166">
        <v>522205</v>
      </c>
      <c r="D3166" t="s">
        <v>4972</v>
      </c>
      <c r="E3166" t="s">
        <v>751</v>
      </c>
    </row>
    <row r="3167" spans="2:5">
      <c r="B3167" t="s">
        <v>4973</v>
      </c>
      <c r="C3167">
        <v>531746</v>
      </c>
      <c r="D3167" t="s">
        <v>4974</v>
      </c>
      <c r="E3167" t="s">
        <v>439</v>
      </c>
    </row>
    <row r="3168" spans="2:5">
      <c r="B3168" t="s">
        <v>4975</v>
      </c>
      <c r="C3168">
        <v>533605</v>
      </c>
      <c r="D3168" t="s">
        <v>4976</v>
      </c>
      <c r="E3168" t="s">
        <v>751</v>
      </c>
    </row>
    <row r="3169" spans="2:5">
      <c r="B3169" t="s">
        <v>4977</v>
      </c>
      <c r="C3169">
        <v>506022</v>
      </c>
      <c r="D3169" t="s">
        <v>4978</v>
      </c>
      <c r="E3169" t="s">
        <v>385</v>
      </c>
    </row>
    <row r="3170" spans="2:5">
      <c r="B3170" t="s">
        <v>4979</v>
      </c>
      <c r="C3170">
        <v>542684</v>
      </c>
      <c r="D3170" t="s">
        <v>4980</v>
      </c>
      <c r="E3170" t="s">
        <v>473</v>
      </c>
    </row>
    <row r="3171" spans="2:5">
      <c r="B3171" t="s">
        <v>4981</v>
      </c>
      <c r="C3171">
        <v>533239</v>
      </c>
      <c r="D3171" t="s">
        <v>4982</v>
      </c>
      <c r="E3171" t="s">
        <v>751</v>
      </c>
    </row>
    <row r="3172" spans="2:5">
      <c r="B3172" t="s">
        <v>4983</v>
      </c>
      <c r="C3172">
        <v>531437</v>
      </c>
      <c r="D3172" t="s">
        <v>353</v>
      </c>
      <c r="E3172" t="s">
        <v>368</v>
      </c>
    </row>
    <row r="3173" spans="2:5">
      <c r="B3173" t="s">
        <v>4984</v>
      </c>
      <c r="C3173">
        <v>531172</v>
      </c>
      <c r="D3173" t="s">
        <v>353</v>
      </c>
      <c r="E3173" t="s">
        <v>368</v>
      </c>
    </row>
    <row r="3174" spans="2:5">
      <c r="B3174" t="s">
        <v>4985</v>
      </c>
      <c r="C3174">
        <v>519014</v>
      </c>
      <c r="D3174" t="s">
        <v>353</v>
      </c>
      <c r="E3174" t="s">
        <v>368</v>
      </c>
    </row>
    <row r="3175" spans="2:5">
      <c r="B3175" t="s">
        <v>4986</v>
      </c>
      <c r="C3175">
        <v>519014</v>
      </c>
      <c r="D3175" t="s">
        <v>353</v>
      </c>
      <c r="E3175" t="s">
        <v>368</v>
      </c>
    </row>
    <row r="3176" spans="2:5">
      <c r="B3176" t="s">
        <v>4987</v>
      </c>
      <c r="C3176">
        <v>540724</v>
      </c>
      <c r="D3176" t="s">
        <v>4988</v>
      </c>
      <c r="E3176" t="s">
        <v>413</v>
      </c>
    </row>
    <row r="3177" spans="2:5">
      <c r="B3177" t="s">
        <v>4989</v>
      </c>
      <c r="C3177">
        <v>526490</v>
      </c>
      <c r="D3177" t="s">
        <v>353</v>
      </c>
      <c r="E3177" t="s">
        <v>848</v>
      </c>
    </row>
    <row r="3178" spans="2:5">
      <c r="B3178" t="s">
        <v>4990</v>
      </c>
      <c r="C3178">
        <v>531257</v>
      </c>
      <c r="D3178" t="s">
        <v>353</v>
      </c>
      <c r="E3178" t="s">
        <v>513</v>
      </c>
    </row>
    <row r="3179" spans="2:5">
      <c r="B3179" t="s">
        <v>4991</v>
      </c>
      <c r="C3179">
        <v>540901</v>
      </c>
      <c r="D3179" t="s">
        <v>4992</v>
      </c>
      <c r="E3179" t="s">
        <v>354</v>
      </c>
    </row>
    <row r="3180" spans="2:5">
      <c r="B3180" t="s">
        <v>4993</v>
      </c>
      <c r="C3180">
        <v>506107</v>
      </c>
      <c r="D3180" t="s">
        <v>353</v>
      </c>
      <c r="E3180" t="s">
        <v>774</v>
      </c>
    </row>
    <row r="3181" spans="2:5">
      <c r="B3181" t="s">
        <v>4994</v>
      </c>
      <c r="C3181">
        <v>539636</v>
      </c>
      <c r="D3181" t="s">
        <v>4995</v>
      </c>
      <c r="E3181" t="s">
        <v>708</v>
      </c>
    </row>
    <row r="3182" spans="2:5">
      <c r="B3182" t="s">
        <v>4996</v>
      </c>
      <c r="C3182">
        <v>523874</v>
      </c>
      <c r="D3182" t="s">
        <v>353</v>
      </c>
      <c r="E3182" t="s">
        <v>375</v>
      </c>
    </row>
    <row r="3183" spans="2:5">
      <c r="B3183" t="s">
        <v>4997</v>
      </c>
      <c r="C3183">
        <v>517258</v>
      </c>
      <c r="D3183" t="s">
        <v>353</v>
      </c>
      <c r="E3183" t="s">
        <v>895</v>
      </c>
    </row>
    <row r="3184" spans="2:5">
      <c r="B3184" t="s">
        <v>4998</v>
      </c>
      <c r="C3184">
        <v>523539</v>
      </c>
      <c r="D3184" t="s">
        <v>4999</v>
      </c>
      <c r="E3184" t="s">
        <v>1273</v>
      </c>
    </row>
    <row r="3185" spans="2:5">
      <c r="B3185" t="s">
        <v>5000</v>
      </c>
      <c r="C3185">
        <v>523539</v>
      </c>
      <c r="D3185" t="s">
        <v>4999</v>
      </c>
      <c r="E3185" t="s">
        <v>1273</v>
      </c>
    </row>
    <row r="3186" spans="2:5">
      <c r="B3186" t="s">
        <v>5001</v>
      </c>
      <c r="C3186" t="s">
        <v>353</v>
      </c>
      <c r="D3186" t="s">
        <v>5002</v>
      </c>
      <c r="E3186" t="s">
        <v>444</v>
      </c>
    </row>
    <row r="3187" spans="2:5">
      <c r="B3187" t="s">
        <v>5003</v>
      </c>
      <c r="C3187">
        <v>530669</v>
      </c>
      <c r="D3187" t="s">
        <v>353</v>
      </c>
      <c r="E3187" t="s">
        <v>336</v>
      </c>
    </row>
    <row r="3188" spans="2:5">
      <c r="B3188" t="s">
        <v>5004</v>
      </c>
      <c r="C3188">
        <v>530331</v>
      </c>
      <c r="D3188" t="s">
        <v>353</v>
      </c>
      <c r="E3188" t="s">
        <v>368</v>
      </c>
    </row>
    <row r="3189" spans="2:5">
      <c r="B3189" t="s">
        <v>5005</v>
      </c>
      <c r="C3189">
        <v>780007</v>
      </c>
      <c r="D3189" t="s">
        <v>353</v>
      </c>
      <c r="E3189" t="s">
        <v>444</v>
      </c>
    </row>
    <row r="3190" spans="2:5">
      <c r="B3190" t="s">
        <v>5006</v>
      </c>
      <c r="C3190">
        <v>526247</v>
      </c>
      <c r="D3190" t="s">
        <v>5007</v>
      </c>
      <c r="E3190" t="s">
        <v>513</v>
      </c>
    </row>
    <row r="3191" spans="2:5">
      <c r="B3191" t="s">
        <v>5008</v>
      </c>
      <c r="C3191">
        <v>500540</v>
      </c>
      <c r="D3191" t="s">
        <v>5009</v>
      </c>
      <c r="E3191" t="s">
        <v>361</v>
      </c>
    </row>
    <row r="3192" spans="2:5">
      <c r="B3192" t="s">
        <v>5010</v>
      </c>
      <c r="C3192">
        <v>513291</v>
      </c>
      <c r="D3192" t="s">
        <v>353</v>
      </c>
      <c r="E3192" t="s">
        <v>676</v>
      </c>
    </row>
    <row r="3193" spans="2:5">
      <c r="B3193" t="s">
        <v>5011</v>
      </c>
      <c r="C3193">
        <v>514354</v>
      </c>
      <c r="D3193" t="s">
        <v>5012</v>
      </c>
      <c r="E3193" t="s">
        <v>401</v>
      </c>
    </row>
    <row r="3194" spans="2:5">
      <c r="B3194" t="s">
        <v>5013</v>
      </c>
      <c r="C3194">
        <v>509835</v>
      </c>
      <c r="D3194" t="s">
        <v>353</v>
      </c>
      <c r="E3194" t="s">
        <v>368</v>
      </c>
    </row>
    <row r="3195" spans="2:5">
      <c r="B3195" t="s">
        <v>5014</v>
      </c>
      <c r="C3195">
        <v>531802</v>
      </c>
      <c r="D3195" t="s">
        <v>353</v>
      </c>
      <c r="E3195" t="s">
        <v>439</v>
      </c>
    </row>
    <row r="3196" spans="2:5">
      <c r="B3196" t="s">
        <v>5015</v>
      </c>
      <c r="C3196">
        <v>509077</v>
      </c>
      <c r="D3196" t="s">
        <v>5016</v>
      </c>
      <c r="E3196" t="s">
        <v>1956</v>
      </c>
    </row>
    <row r="3197" spans="2:5">
      <c r="B3197" t="s">
        <v>5017</v>
      </c>
      <c r="C3197">
        <v>533274</v>
      </c>
      <c r="D3197" t="s">
        <v>5018</v>
      </c>
      <c r="E3197" t="s">
        <v>439</v>
      </c>
    </row>
    <row r="3198" spans="2:5">
      <c r="B3198" t="s">
        <v>5019</v>
      </c>
      <c r="C3198">
        <v>540293</v>
      </c>
      <c r="D3198" t="s">
        <v>5020</v>
      </c>
      <c r="E3198" t="s">
        <v>708</v>
      </c>
    </row>
    <row r="3199" spans="2:5">
      <c r="B3199" t="s">
        <v>5021</v>
      </c>
      <c r="C3199">
        <v>519262</v>
      </c>
      <c r="D3199" t="s">
        <v>353</v>
      </c>
      <c r="E3199" t="s">
        <v>551</v>
      </c>
    </row>
    <row r="3200" spans="2:5">
      <c r="B3200" t="s">
        <v>5022</v>
      </c>
      <c r="C3200">
        <v>531246</v>
      </c>
      <c r="D3200" t="s">
        <v>353</v>
      </c>
      <c r="E3200" t="s">
        <v>602</v>
      </c>
    </row>
    <row r="3201" spans="2:5">
      <c r="B3201" t="s">
        <v>5023</v>
      </c>
      <c r="C3201">
        <v>530589</v>
      </c>
      <c r="D3201" t="s">
        <v>353</v>
      </c>
      <c r="E3201" t="s">
        <v>473</v>
      </c>
    </row>
    <row r="3202" spans="2:5">
      <c r="B3202" t="s">
        <v>5024</v>
      </c>
      <c r="C3202">
        <v>535514</v>
      </c>
      <c r="D3202" t="s">
        <v>353</v>
      </c>
      <c r="E3202" t="s">
        <v>370</v>
      </c>
    </row>
    <row r="3203" spans="2:5">
      <c r="B3203" t="s">
        <v>5025</v>
      </c>
      <c r="C3203">
        <v>540404</v>
      </c>
      <c r="D3203" t="s">
        <v>353</v>
      </c>
      <c r="E3203" t="s">
        <v>551</v>
      </c>
    </row>
    <row r="3204" spans="2:5">
      <c r="B3204" t="s">
        <v>5026</v>
      </c>
      <c r="C3204">
        <v>532748</v>
      </c>
      <c r="D3204" t="s">
        <v>5027</v>
      </c>
      <c r="E3204" t="s">
        <v>356</v>
      </c>
    </row>
    <row r="3205" spans="2:5">
      <c r="B3205" t="s">
        <v>5028</v>
      </c>
      <c r="C3205">
        <v>519299</v>
      </c>
      <c r="D3205" t="s">
        <v>353</v>
      </c>
      <c r="E3205" t="s">
        <v>602</v>
      </c>
    </row>
    <row r="3206" spans="2:5">
      <c r="B3206" t="s">
        <v>5029</v>
      </c>
      <c r="C3206">
        <v>530695</v>
      </c>
      <c r="D3206" t="s">
        <v>353</v>
      </c>
      <c r="E3206" t="s">
        <v>439</v>
      </c>
    </row>
    <row r="3207" spans="2:5">
      <c r="B3207" t="s">
        <v>5030</v>
      </c>
      <c r="C3207">
        <v>500337</v>
      </c>
      <c r="D3207" t="s">
        <v>5031</v>
      </c>
      <c r="E3207" t="s">
        <v>336</v>
      </c>
    </row>
    <row r="3208" spans="2:5">
      <c r="B3208" t="s">
        <v>5032</v>
      </c>
      <c r="C3208">
        <v>521149</v>
      </c>
      <c r="D3208" t="s">
        <v>353</v>
      </c>
      <c r="E3208" t="s">
        <v>439</v>
      </c>
    </row>
    <row r="3209" spans="2:5">
      <c r="B3209" t="s">
        <v>5033</v>
      </c>
      <c r="C3209">
        <v>521149</v>
      </c>
      <c r="D3209" t="s">
        <v>353</v>
      </c>
      <c r="E3209" t="s">
        <v>439</v>
      </c>
    </row>
    <row r="3210" spans="2:5">
      <c r="B3210" t="s">
        <v>5034</v>
      </c>
      <c r="C3210">
        <v>531735</v>
      </c>
      <c r="D3210" t="s">
        <v>353</v>
      </c>
      <c r="E3210" t="s">
        <v>370</v>
      </c>
    </row>
    <row r="3211" spans="2:5">
      <c r="B3211" t="s">
        <v>5035</v>
      </c>
      <c r="C3211">
        <v>500338</v>
      </c>
      <c r="D3211" t="s">
        <v>5036</v>
      </c>
      <c r="E3211" t="s">
        <v>366</v>
      </c>
    </row>
    <row r="3212" spans="2:5">
      <c r="B3212" t="s">
        <v>5037</v>
      </c>
      <c r="C3212">
        <v>512217</v>
      </c>
      <c r="D3212" t="s">
        <v>353</v>
      </c>
      <c r="E3212" t="s">
        <v>370</v>
      </c>
    </row>
    <row r="3213" spans="2:5">
      <c r="B3213" t="s">
        <v>5038</v>
      </c>
      <c r="C3213">
        <v>531688</v>
      </c>
      <c r="D3213" t="s">
        <v>353</v>
      </c>
      <c r="E3213" t="s">
        <v>446</v>
      </c>
    </row>
    <row r="3214" spans="2:5">
      <c r="B3214" t="s">
        <v>5039</v>
      </c>
      <c r="C3214">
        <v>531688</v>
      </c>
      <c r="D3214" t="s">
        <v>353</v>
      </c>
      <c r="E3214" t="s">
        <v>446</v>
      </c>
    </row>
    <row r="3215" spans="2:5">
      <c r="B3215" t="s">
        <v>5040</v>
      </c>
      <c r="C3215" t="s">
        <v>353</v>
      </c>
      <c r="D3215" t="s">
        <v>5041</v>
      </c>
      <c r="E3215" t="s">
        <v>364</v>
      </c>
    </row>
    <row r="3216" spans="2:5">
      <c r="B3216" t="s">
        <v>5042</v>
      </c>
      <c r="C3216">
        <v>539359</v>
      </c>
      <c r="D3216" t="s">
        <v>353</v>
      </c>
      <c r="E3216" t="s">
        <v>1273</v>
      </c>
    </row>
    <row r="3217" spans="2:5">
      <c r="B3217" t="s">
        <v>5043</v>
      </c>
      <c r="C3217">
        <v>532387</v>
      </c>
      <c r="D3217" t="s">
        <v>5044</v>
      </c>
      <c r="E3217" t="s">
        <v>356</v>
      </c>
    </row>
    <row r="3218" spans="2:5">
      <c r="B3218" t="s">
        <v>5045</v>
      </c>
      <c r="C3218">
        <v>524580</v>
      </c>
      <c r="D3218" t="s">
        <v>353</v>
      </c>
      <c r="E3218" t="s">
        <v>375</v>
      </c>
    </row>
    <row r="3219" spans="2:5">
      <c r="B3219" t="s">
        <v>5046</v>
      </c>
      <c r="C3219">
        <v>511557</v>
      </c>
      <c r="D3219" t="s">
        <v>353</v>
      </c>
      <c r="E3219" t="s">
        <v>774</v>
      </c>
    </row>
    <row r="3220" spans="2:5">
      <c r="B3220" t="s">
        <v>5047</v>
      </c>
      <c r="C3220">
        <v>512105</v>
      </c>
      <c r="D3220" t="s">
        <v>353</v>
      </c>
      <c r="E3220" t="s">
        <v>774</v>
      </c>
    </row>
    <row r="3221" spans="2:5">
      <c r="B3221" t="s">
        <v>5048</v>
      </c>
      <c r="C3221">
        <v>526009</v>
      </c>
      <c r="D3221" t="s">
        <v>353</v>
      </c>
      <c r="E3221" t="s">
        <v>375</v>
      </c>
    </row>
    <row r="3222" spans="2:5">
      <c r="B3222" t="s">
        <v>5049</v>
      </c>
      <c r="C3222">
        <v>526009</v>
      </c>
      <c r="D3222" t="s">
        <v>353</v>
      </c>
      <c r="E3222" t="s">
        <v>375</v>
      </c>
    </row>
    <row r="3223" spans="2:5">
      <c r="B3223" t="s">
        <v>5050</v>
      </c>
      <c r="C3223" t="s">
        <v>353</v>
      </c>
      <c r="D3223" t="s">
        <v>5051</v>
      </c>
      <c r="E3223" t="s">
        <v>375</v>
      </c>
    </row>
    <row r="3224" spans="2:5">
      <c r="B3224" t="s">
        <v>5052</v>
      </c>
      <c r="C3224">
        <v>500459</v>
      </c>
      <c r="D3224" t="s">
        <v>5053</v>
      </c>
      <c r="E3224" t="s">
        <v>535</v>
      </c>
    </row>
    <row r="3225" spans="2:5">
      <c r="B3225" t="s">
        <v>5054</v>
      </c>
      <c r="C3225">
        <v>531265</v>
      </c>
      <c r="D3225" t="s">
        <v>353</v>
      </c>
      <c r="E3225" t="s">
        <v>433</v>
      </c>
    </row>
    <row r="3226" spans="2:5">
      <c r="B3226" t="s">
        <v>5055</v>
      </c>
      <c r="C3226" t="s">
        <v>353</v>
      </c>
      <c r="D3226" t="s">
        <v>5056</v>
      </c>
      <c r="E3226" t="s">
        <v>364</v>
      </c>
    </row>
    <row r="3227" spans="2:5">
      <c r="B3227" t="s">
        <v>5057</v>
      </c>
      <c r="C3227">
        <v>526494</v>
      </c>
      <c r="D3227" t="s">
        <v>353</v>
      </c>
      <c r="E3227" t="s">
        <v>548</v>
      </c>
    </row>
    <row r="3228" spans="2:5">
      <c r="B3228" t="s">
        <v>5058</v>
      </c>
      <c r="C3228">
        <v>590057</v>
      </c>
      <c r="D3228" t="s">
        <v>5059</v>
      </c>
      <c r="E3228" t="s">
        <v>446</v>
      </c>
    </row>
    <row r="3229" spans="2:5">
      <c r="B3229" t="s">
        <v>5060</v>
      </c>
      <c r="C3229">
        <v>590057</v>
      </c>
      <c r="D3229" t="s">
        <v>5059</v>
      </c>
      <c r="E3229" t="s">
        <v>446</v>
      </c>
    </row>
    <row r="3230" spans="2:5">
      <c r="B3230" t="s">
        <v>5061</v>
      </c>
      <c r="C3230">
        <v>540703</v>
      </c>
      <c r="D3230" t="s">
        <v>353</v>
      </c>
      <c r="E3230" t="s">
        <v>437</v>
      </c>
    </row>
    <row r="3231" spans="2:5">
      <c r="B3231" t="s">
        <v>5062</v>
      </c>
      <c r="C3231">
        <v>532647</v>
      </c>
      <c r="D3231" t="s">
        <v>5063</v>
      </c>
      <c r="E3231" t="s">
        <v>467</v>
      </c>
    </row>
    <row r="3232" spans="2:5">
      <c r="B3232" t="s">
        <v>5064</v>
      </c>
      <c r="C3232">
        <v>532647</v>
      </c>
      <c r="D3232" t="s">
        <v>5063</v>
      </c>
      <c r="E3232" t="s">
        <v>467</v>
      </c>
    </row>
    <row r="3233" spans="2:5">
      <c r="B3233" t="s">
        <v>5065</v>
      </c>
      <c r="C3233">
        <v>534675</v>
      </c>
      <c r="D3233" t="s">
        <v>5066</v>
      </c>
      <c r="E3233" t="s">
        <v>439</v>
      </c>
    </row>
    <row r="3234" spans="2:5">
      <c r="B3234" t="s">
        <v>5067</v>
      </c>
      <c r="C3234">
        <v>505502</v>
      </c>
      <c r="D3234" t="s">
        <v>353</v>
      </c>
      <c r="E3234" t="s">
        <v>336</v>
      </c>
    </row>
    <row r="3235" spans="2:5">
      <c r="B3235" t="s">
        <v>5068</v>
      </c>
      <c r="C3235">
        <v>526801</v>
      </c>
      <c r="D3235" t="s">
        <v>5069</v>
      </c>
      <c r="E3235" t="s">
        <v>751</v>
      </c>
    </row>
    <row r="3236" spans="2:5">
      <c r="B3236" t="s">
        <v>5070</v>
      </c>
      <c r="C3236">
        <v>540544</v>
      </c>
      <c r="D3236" t="s">
        <v>5071</v>
      </c>
      <c r="E3236" t="s">
        <v>751</v>
      </c>
    </row>
    <row r="3237" spans="2:5">
      <c r="B3237" t="s">
        <v>5072</v>
      </c>
      <c r="C3237">
        <v>532524</v>
      </c>
      <c r="D3237" t="s">
        <v>5073</v>
      </c>
      <c r="E3237" t="s">
        <v>492</v>
      </c>
    </row>
    <row r="3238" spans="2:5">
      <c r="B3238" t="s">
        <v>5074</v>
      </c>
      <c r="C3238">
        <v>533344</v>
      </c>
      <c r="D3238" t="s">
        <v>5075</v>
      </c>
      <c r="E3238" t="s">
        <v>370</v>
      </c>
    </row>
    <row r="3239" spans="2:5">
      <c r="B3239" t="s">
        <v>5076</v>
      </c>
      <c r="C3239">
        <v>532524</v>
      </c>
      <c r="D3239" t="s">
        <v>5073</v>
      </c>
      <c r="E3239" t="s">
        <v>492</v>
      </c>
    </row>
    <row r="3240" spans="2:5">
      <c r="B3240" t="s">
        <v>5077</v>
      </c>
      <c r="C3240">
        <v>539006</v>
      </c>
      <c r="D3240" t="s">
        <v>353</v>
      </c>
      <c r="E3240" t="s">
        <v>1273</v>
      </c>
    </row>
    <row r="3241" spans="2:5">
      <c r="B3241" t="s">
        <v>5078</v>
      </c>
      <c r="C3241">
        <v>509220</v>
      </c>
      <c r="D3241" t="s">
        <v>5079</v>
      </c>
      <c r="E3241" t="s">
        <v>375</v>
      </c>
    </row>
    <row r="3242" spans="2:5">
      <c r="B3242" t="s">
        <v>5080</v>
      </c>
      <c r="C3242">
        <v>539785</v>
      </c>
      <c r="D3242" t="s">
        <v>5081</v>
      </c>
      <c r="E3242" t="s">
        <v>347</v>
      </c>
    </row>
    <row r="3243" spans="2:5">
      <c r="B3243" t="s">
        <v>5082</v>
      </c>
      <c r="C3243">
        <v>512591</v>
      </c>
      <c r="D3243" t="s">
        <v>353</v>
      </c>
      <c r="E3243" t="s">
        <v>375</v>
      </c>
    </row>
    <row r="3244" spans="2:5">
      <c r="B3244" t="s">
        <v>5083</v>
      </c>
      <c r="C3244" t="s">
        <v>353</v>
      </c>
      <c r="D3244" t="s">
        <v>5084</v>
      </c>
      <c r="E3244" t="s">
        <v>364</v>
      </c>
    </row>
    <row r="3245" spans="2:5">
      <c r="B3245" t="s">
        <v>5085</v>
      </c>
      <c r="C3245">
        <v>512461</v>
      </c>
      <c r="D3245" t="s">
        <v>353</v>
      </c>
      <c r="E3245" t="s">
        <v>375</v>
      </c>
    </row>
    <row r="3246" spans="2:5">
      <c r="B3246" t="s">
        <v>5086</v>
      </c>
      <c r="C3246">
        <v>512099</v>
      </c>
      <c r="D3246" t="s">
        <v>353</v>
      </c>
      <c r="E3246" t="s">
        <v>467</v>
      </c>
    </row>
    <row r="3247" spans="2:5">
      <c r="B3247" t="s">
        <v>5087</v>
      </c>
      <c r="C3247">
        <v>532693</v>
      </c>
      <c r="D3247" t="s">
        <v>5088</v>
      </c>
      <c r="E3247" t="s">
        <v>751</v>
      </c>
    </row>
    <row r="3248" spans="2:5">
      <c r="B3248" t="s">
        <v>5089</v>
      </c>
      <c r="C3248">
        <v>533295</v>
      </c>
      <c r="D3248" t="s">
        <v>5090</v>
      </c>
      <c r="E3248" t="s">
        <v>671</v>
      </c>
    </row>
    <row r="3249" spans="2:5">
      <c r="B3249" t="s">
        <v>5091</v>
      </c>
      <c r="C3249">
        <v>506852</v>
      </c>
      <c r="D3249" t="s">
        <v>353</v>
      </c>
      <c r="E3249" t="s">
        <v>401</v>
      </c>
    </row>
    <row r="3250" spans="2:5">
      <c r="B3250" t="s">
        <v>5092</v>
      </c>
      <c r="C3250">
        <v>506618</v>
      </c>
      <c r="D3250" t="s">
        <v>5093</v>
      </c>
      <c r="E3250" t="s">
        <v>497</v>
      </c>
    </row>
    <row r="3251" spans="2:5">
      <c r="B3251" t="s">
        <v>5094</v>
      </c>
      <c r="C3251">
        <v>500346</v>
      </c>
      <c r="D3251" t="s">
        <v>353</v>
      </c>
      <c r="E3251" t="s">
        <v>499</v>
      </c>
    </row>
    <row r="3252" spans="2:5">
      <c r="B3252" t="s">
        <v>5095</v>
      </c>
      <c r="C3252">
        <v>532461</v>
      </c>
      <c r="D3252" t="s">
        <v>5096</v>
      </c>
      <c r="E3252" t="s">
        <v>671</v>
      </c>
    </row>
    <row r="3253" spans="2:5">
      <c r="B3253" t="s">
        <v>5097</v>
      </c>
      <c r="C3253">
        <v>532891</v>
      </c>
      <c r="D3253" t="s">
        <v>5098</v>
      </c>
      <c r="E3253" t="s">
        <v>439</v>
      </c>
    </row>
    <row r="3254" spans="2:5">
      <c r="B3254" t="s">
        <v>5099</v>
      </c>
      <c r="C3254">
        <v>540492</v>
      </c>
      <c r="D3254" t="s">
        <v>353</v>
      </c>
      <c r="E3254" t="s">
        <v>375</v>
      </c>
    </row>
    <row r="3255" spans="2:5">
      <c r="B3255" t="s">
        <v>5100</v>
      </c>
      <c r="C3255">
        <v>523315</v>
      </c>
      <c r="D3255" t="s">
        <v>353</v>
      </c>
      <c r="E3255" t="s">
        <v>347</v>
      </c>
    </row>
    <row r="3256" spans="2:5">
      <c r="B3256" t="s">
        <v>5101</v>
      </c>
      <c r="C3256">
        <v>538993</v>
      </c>
      <c r="D3256" t="s">
        <v>353</v>
      </c>
      <c r="E3256" t="s">
        <v>439</v>
      </c>
    </row>
    <row r="3257" spans="2:5">
      <c r="B3257" t="s">
        <v>5102</v>
      </c>
      <c r="C3257">
        <v>540159</v>
      </c>
      <c r="D3257" t="s">
        <v>353</v>
      </c>
      <c r="E3257" t="s">
        <v>356</v>
      </c>
    </row>
    <row r="3258" spans="2:5">
      <c r="B3258" t="s">
        <v>5103</v>
      </c>
      <c r="C3258">
        <v>538647</v>
      </c>
      <c r="D3258" t="s">
        <v>353</v>
      </c>
      <c r="E3258" t="s">
        <v>370</v>
      </c>
    </row>
    <row r="3259" spans="2:5">
      <c r="B3259" t="s">
        <v>5104</v>
      </c>
      <c r="C3259" t="s">
        <v>353</v>
      </c>
      <c r="D3259" t="s">
        <v>5105</v>
      </c>
      <c r="E3259" t="s">
        <v>364</v>
      </c>
    </row>
    <row r="3260" spans="2:5">
      <c r="B3260" t="s">
        <v>5106</v>
      </c>
      <c r="C3260">
        <v>531562</v>
      </c>
      <c r="D3260" t="s">
        <v>353</v>
      </c>
      <c r="E3260" t="s">
        <v>368</v>
      </c>
    </row>
    <row r="3261" spans="2:5">
      <c r="B3261" t="s">
        <v>5107</v>
      </c>
      <c r="C3261">
        <v>517556</v>
      </c>
      <c r="D3261" t="s">
        <v>5108</v>
      </c>
      <c r="E3261" t="s">
        <v>439</v>
      </c>
    </row>
    <row r="3262" spans="2:5">
      <c r="B3262" t="s">
        <v>5109</v>
      </c>
      <c r="C3262">
        <v>532689</v>
      </c>
      <c r="D3262" t="s">
        <v>5110</v>
      </c>
      <c r="E3262" t="s">
        <v>354</v>
      </c>
    </row>
    <row r="3263" spans="2:5">
      <c r="B3263" t="s">
        <v>5111</v>
      </c>
      <c r="C3263">
        <v>536659</v>
      </c>
      <c r="D3263" t="s">
        <v>353</v>
      </c>
      <c r="E3263" t="s">
        <v>751</v>
      </c>
    </row>
    <row r="3264" spans="2:5">
      <c r="B3264" t="s">
        <v>5112</v>
      </c>
      <c r="C3264">
        <v>534109</v>
      </c>
      <c r="D3264" t="s">
        <v>353</v>
      </c>
      <c r="E3264" t="s">
        <v>370</v>
      </c>
    </row>
    <row r="3265" spans="2:5">
      <c r="B3265" t="s">
        <v>5113</v>
      </c>
      <c r="C3265">
        <v>511116</v>
      </c>
      <c r="D3265" t="s">
        <v>353</v>
      </c>
      <c r="E3265" t="s">
        <v>1297</v>
      </c>
    </row>
    <row r="3266" spans="2:5">
      <c r="B3266" t="s">
        <v>5114</v>
      </c>
      <c r="C3266">
        <v>538596</v>
      </c>
      <c r="D3266" t="s">
        <v>353</v>
      </c>
      <c r="E3266" t="s">
        <v>439</v>
      </c>
    </row>
    <row r="3267" spans="2:5">
      <c r="B3267" t="s">
        <v>5115</v>
      </c>
      <c r="C3267">
        <v>530281</v>
      </c>
      <c r="D3267" t="s">
        <v>353</v>
      </c>
      <c r="E3267" t="s">
        <v>548</v>
      </c>
    </row>
    <row r="3268" spans="2:5">
      <c r="B3268" t="s">
        <v>5116</v>
      </c>
      <c r="C3268">
        <v>530281</v>
      </c>
      <c r="D3268" t="s">
        <v>353</v>
      </c>
      <c r="E3268" t="s">
        <v>548</v>
      </c>
    </row>
    <row r="3269" spans="2:5">
      <c r="B3269" t="s">
        <v>5117</v>
      </c>
      <c r="C3269">
        <v>590099</v>
      </c>
      <c r="D3269" t="s">
        <v>5118</v>
      </c>
      <c r="E3269" t="s">
        <v>336</v>
      </c>
    </row>
    <row r="3270" spans="2:5">
      <c r="B3270" t="s">
        <v>5119</v>
      </c>
      <c r="C3270">
        <v>590110</v>
      </c>
      <c r="D3270" t="s">
        <v>5120</v>
      </c>
      <c r="E3270" t="s">
        <v>336</v>
      </c>
    </row>
    <row r="3271" spans="2:5">
      <c r="B3271" t="s">
        <v>5121</v>
      </c>
      <c r="C3271">
        <v>539978</v>
      </c>
      <c r="D3271" t="s">
        <v>5122</v>
      </c>
      <c r="E3271" t="s">
        <v>342</v>
      </c>
    </row>
    <row r="3272" spans="2:5">
      <c r="B3272" t="s">
        <v>5123</v>
      </c>
      <c r="C3272">
        <v>539962</v>
      </c>
      <c r="D3272" t="s">
        <v>353</v>
      </c>
      <c r="E3272" t="s">
        <v>370</v>
      </c>
    </row>
    <row r="3273" spans="2:5">
      <c r="B3273" t="s">
        <v>5124</v>
      </c>
      <c r="C3273">
        <v>535719</v>
      </c>
      <c r="D3273" t="s">
        <v>353</v>
      </c>
      <c r="E3273" t="s">
        <v>339</v>
      </c>
    </row>
    <row r="3274" spans="2:5">
      <c r="B3274" t="s">
        <v>5125</v>
      </c>
      <c r="C3274">
        <v>535719</v>
      </c>
      <c r="D3274" t="s">
        <v>353</v>
      </c>
      <c r="E3274" t="s">
        <v>339</v>
      </c>
    </row>
    <row r="3275" spans="2:5">
      <c r="B3275" t="s">
        <v>5126</v>
      </c>
      <c r="C3275">
        <v>539678</v>
      </c>
      <c r="D3275" t="s">
        <v>5127</v>
      </c>
      <c r="E3275" t="s">
        <v>446</v>
      </c>
    </row>
    <row r="3276" spans="2:5">
      <c r="B3276" t="s">
        <v>5128</v>
      </c>
      <c r="C3276">
        <v>532866</v>
      </c>
      <c r="D3276" t="s">
        <v>5129</v>
      </c>
      <c r="E3276" t="s">
        <v>339</v>
      </c>
    </row>
    <row r="3277" spans="2:5">
      <c r="B3277" t="s">
        <v>5130</v>
      </c>
      <c r="C3277">
        <v>532024</v>
      </c>
      <c r="D3277" t="s">
        <v>353</v>
      </c>
      <c r="E3277" t="s">
        <v>336</v>
      </c>
    </row>
    <row r="3278" spans="2:5">
      <c r="B3278" t="s">
        <v>5131</v>
      </c>
      <c r="C3278">
        <v>536456</v>
      </c>
      <c r="D3278" t="s">
        <v>353</v>
      </c>
      <c r="E3278" t="s">
        <v>551</v>
      </c>
    </row>
    <row r="3279" spans="2:5">
      <c r="B3279" t="s">
        <v>5132</v>
      </c>
      <c r="C3279">
        <v>509845</v>
      </c>
      <c r="D3279" t="s">
        <v>353</v>
      </c>
      <c r="E3279" t="s">
        <v>439</v>
      </c>
    </row>
    <row r="3280" spans="2:5">
      <c r="B3280" t="s">
        <v>5133</v>
      </c>
      <c r="C3280" t="s">
        <v>353</v>
      </c>
      <c r="D3280" t="s">
        <v>5134</v>
      </c>
      <c r="E3280" t="s">
        <v>364</v>
      </c>
    </row>
    <row r="3281" spans="2:5">
      <c r="B3281" t="s">
        <v>5135</v>
      </c>
      <c r="C3281">
        <v>533284</v>
      </c>
      <c r="D3281" t="s">
        <v>5136</v>
      </c>
      <c r="E3281" t="s">
        <v>751</v>
      </c>
    </row>
    <row r="3282" spans="2:5">
      <c r="B3282" t="s">
        <v>5137</v>
      </c>
      <c r="C3282">
        <v>530917</v>
      </c>
      <c r="D3282" t="s">
        <v>353</v>
      </c>
      <c r="E3282" t="s">
        <v>774</v>
      </c>
    </row>
    <row r="3283" spans="2:5">
      <c r="B3283" t="s">
        <v>5138</v>
      </c>
      <c r="C3283">
        <v>517447</v>
      </c>
      <c r="D3283" t="s">
        <v>5139</v>
      </c>
      <c r="E3283" t="s">
        <v>446</v>
      </c>
    </row>
    <row r="3284" spans="2:5">
      <c r="B3284" t="s">
        <v>5140</v>
      </c>
      <c r="C3284">
        <v>517447</v>
      </c>
      <c r="D3284" t="s">
        <v>5139</v>
      </c>
      <c r="E3284" t="s">
        <v>446</v>
      </c>
    </row>
    <row r="3285" spans="2:5">
      <c r="B3285" t="s">
        <v>5141</v>
      </c>
      <c r="C3285">
        <v>532735</v>
      </c>
      <c r="D3285" t="s">
        <v>5142</v>
      </c>
      <c r="E3285" t="s">
        <v>339</v>
      </c>
    </row>
    <row r="3286" spans="2:5">
      <c r="B3286" t="s">
        <v>5143</v>
      </c>
      <c r="C3286">
        <v>512565</v>
      </c>
      <c r="D3286" t="s">
        <v>353</v>
      </c>
      <c r="E3286" t="s">
        <v>551</v>
      </c>
    </row>
    <row r="3287" spans="2:5">
      <c r="B3287" t="s">
        <v>5144</v>
      </c>
      <c r="C3287">
        <v>538119</v>
      </c>
      <c r="D3287" t="s">
        <v>353</v>
      </c>
      <c r="E3287" t="s">
        <v>368</v>
      </c>
    </row>
    <row r="3288" spans="2:5">
      <c r="B3288" t="s">
        <v>5145</v>
      </c>
      <c r="C3288">
        <v>524502</v>
      </c>
      <c r="D3288" t="s">
        <v>353</v>
      </c>
      <c r="E3288" t="s">
        <v>1520</v>
      </c>
    </row>
    <row r="3289" spans="2:5">
      <c r="B3289" t="s">
        <v>5146</v>
      </c>
      <c r="C3289">
        <v>524502</v>
      </c>
      <c r="D3289" t="s">
        <v>353</v>
      </c>
      <c r="E3289" t="s">
        <v>1520</v>
      </c>
    </row>
    <row r="3290" spans="2:5">
      <c r="B3290" t="s">
        <v>5147</v>
      </c>
      <c r="C3290">
        <v>502271</v>
      </c>
      <c r="D3290" t="s">
        <v>353</v>
      </c>
      <c r="E3290" t="s">
        <v>538</v>
      </c>
    </row>
    <row r="3291" spans="2:5">
      <c r="B3291" t="s">
        <v>5148</v>
      </c>
      <c r="C3291">
        <v>520073</v>
      </c>
      <c r="D3291" t="s">
        <v>353</v>
      </c>
      <c r="E3291" t="s">
        <v>708</v>
      </c>
    </row>
    <row r="3292" spans="2:5">
      <c r="B3292" t="s">
        <v>5149</v>
      </c>
      <c r="C3292">
        <v>590070</v>
      </c>
      <c r="D3292" t="s">
        <v>5150</v>
      </c>
      <c r="E3292" t="s">
        <v>356</v>
      </c>
    </row>
    <row r="3293" spans="2:5">
      <c r="B3293" t="s">
        <v>5151</v>
      </c>
      <c r="C3293">
        <v>590070</v>
      </c>
      <c r="D3293" t="s">
        <v>5150</v>
      </c>
      <c r="E3293" t="s">
        <v>356</v>
      </c>
    </row>
    <row r="3294" spans="2:5">
      <c r="B3294" t="s">
        <v>5152</v>
      </c>
      <c r="C3294">
        <v>532692</v>
      </c>
      <c r="D3294" t="s">
        <v>5153</v>
      </c>
      <c r="E3294" t="s">
        <v>548</v>
      </c>
    </row>
    <row r="3295" spans="2:5">
      <c r="B3295" t="s">
        <v>5154</v>
      </c>
      <c r="C3295">
        <v>539673</v>
      </c>
      <c r="D3295" t="s">
        <v>353</v>
      </c>
      <c r="E3295" t="s">
        <v>387</v>
      </c>
    </row>
    <row r="3296" spans="2:5">
      <c r="B3296" t="s">
        <v>5155</v>
      </c>
      <c r="C3296">
        <v>531273</v>
      </c>
      <c r="D3296" t="s">
        <v>353</v>
      </c>
      <c r="E3296" t="s">
        <v>439</v>
      </c>
    </row>
    <row r="3297" spans="2:5">
      <c r="B3297" t="s">
        <v>5156</v>
      </c>
      <c r="C3297">
        <v>531273</v>
      </c>
      <c r="D3297" t="s">
        <v>353</v>
      </c>
      <c r="E3297" t="s">
        <v>439</v>
      </c>
    </row>
    <row r="3298" spans="2:5">
      <c r="B3298" t="s">
        <v>5157</v>
      </c>
      <c r="C3298">
        <v>539814</v>
      </c>
      <c r="D3298" t="s">
        <v>353</v>
      </c>
      <c r="E3298" t="s">
        <v>375</v>
      </c>
    </row>
    <row r="3299" spans="2:5">
      <c r="B3299" t="s">
        <v>5158</v>
      </c>
      <c r="C3299">
        <v>540125</v>
      </c>
      <c r="D3299" t="s">
        <v>353</v>
      </c>
      <c r="E3299" t="s">
        <v>467</v>
      </c>
    </row>
    <row r="3300" spans="2:5">
      <c r="B3300" t="s">
        <v>5159</v>
      </c>
      <c r="C3300">
        <v>532497</v>
      </c>
      <c r="D3300" t="s">
        <v>5160</v>
      </c>
      <c r="E3300" t="s">
        <v>985</v>
      </c>
    </row>
    <row r="3301" spans="2:5">
      <c r="B3301" t="s">
        <v>5161</v>
      </c>
      <c r="C3301">
        <v>531412</v>
      </c>
      <c r="D3301" t="s">
        <v>353</v>
      </c>
      <c r="E3301" t="s">
        <v>535</v>
      </c>
    </row>
    <row r="3302" spans="2:5">
      <c r="B3302" t="s">
        <v>5162</v>
      </c>
      <c r="C3302">
        <v>531412</v>
      </c>
      <c r="D3302" t="s">
        <v>353</v>
      </c>
      <c r="E3302" t="s">
        <v>535</v>
      </c>
    </row>
    <row r="3303" spans="2:5">
      <c r="B3303" t="s">
        <v>5163</v>
      </c>
      <c r="C3303">
        <v>539837</v>
      </c>
      <c r="D3303" t="s">
        <v>353</v>
      </c>
      <c r="E3303" t="s">
        <v>538</v>
      </c>
    </row>
    <row r="3304" spans="2:5">
      <c r="B3304" t="s">
        <v>5164</v>
      </c>
      <c r="C3304">
        <v>526813</v>
      </c>
      <c r="D3304" t="s">
        <v>353</v>
      </c>
      <c r="E3304" t="s">
        <v>2524</v>
      </c>
    </row>
    <row r="3305" spans="2:5">
      <c r="B3305" t="s">
        <v>5165</v>
      </c>
      <c r="C3305">
        <v>531552</v>
      </c>
      <c r="D3305" t="s">
        <v>353</v>
      </c>
      <c r="E3305" t="s">
        <v>439</v>
      </c>
    </row>
    <row r="3306" spans="2:5">
      <c r="B3306" t="s">
        <v>5166</v>
      </c>
      <c r="C3306">
        <v>538921</v>
      </c>
      <c r="D3306" t="s">
        <v>353</v>
      </c>
      <c r="E3306" t="s">
        <v>551</v>
      </c>
    </row>
    <row r="3307" spans="2:5">
      <c r="B3307" t="s">
        <v>5167</v>
      </c>
      <c r="C3307">
        <v>514316</v>
      </c>
      <c r="D3307" t="s">
        <v>353</v>
      </c>
      <c r="E3307" t="s">
        <v>368</v>
      </c>
    </row>
    <row r="3308" spans="2:5">
      <c r="B3308" t="s">
        <v>5168</v>
      </c>
      <c r="C3308">
        <v>531887</v>
      </c>
      <c r="D3308" t="s">
        <v>353</v>
      </c>
      <c r="E3308" t="s">
        <v>467</v>
      </c>
    </row>
    <row r="3309" spans="2:5">
      <c r="B3309" t="s">
        <v>5169</v>
      </c>
      <c r="C3309">
        <v>540270</v>
      </c>
      <c r="D3309" t="s">
        <v>353</v>
      </c>
      <c r="E3309" t="s">
        <v>375</v>
      </c>
    </row>
    <row r="3310" spans="2:5">
      <c r="B3310" t="s">
        <v>5170</v>
      </c>
      <c r="C3310">
        <v>542649</v>
      </c>
      <c r="D3310" t="s">
        <v>5171</v>
      </c>
      <c r="E3310" t="s">
        <v>5172</v>
      </c>
    </row>
    <row r="3311" spans="2:5">
      <c r="B3311" t="s">
        <v>5173</v>
      </c>
      <c r="C3311">
        <v>500339</v>
      </c>
      <c r="D3311" t="s">
        <v>5174</v>
      </c>
      <c r="E3311" t="s">
        <v>567</v>
      </c>
    </row>
    <row r="3312" spans="2:5">
      <c r="B3312" t="s">
        <v>5175</v>
      </c>
      <c r="C3312">
        <v>532441</v>
      </c>
      <c r="D3312" t="s">
        <v>353</v>
      </c>
      <c r="E3312" t="s">
        <v>368</v>
      </c>
    </row>
    <row r="3313" spans="2:5">
      <c r="B3313" t="s">
        <v>5176</v>
      </c>
      <c r="C3313">
        <v>531694</v>
      </c>
      <c r="D3313" t="s">
        <v>353</v>
      </c>
      <c r="E3313" t="s">
        <v>439</v>
      </c>
    </row>
    <row r="3314" spans="2:5">
      <c r="B3314" t="s">
        <v>5177</v>
      </c>
      <c r="C3314">
        <v>523523</v>
      </c>
      <c r="D3314" t="s">
        <v>5178</v>
      </c>
      <c r="E3314" t="s">
        <v>347</v>
      </c>
    </row>
    <row r="3315" spans="2:5">
      <c r="B3315" t="s">
        <v>5179</v>
      </c>
      <c r="C3315">
        <v>530111</v>
      </c>
      <c r="D3315" t="s">
        <v>353</v>
      </c>
      <c r="E3315" t="s">
        <v>548</v>
      </c>
    </row>
    <row r="3316" spans="2:5">
      <c r="B3316" t="s">
        <v>5180</v>
      </c>
      <c r="C3316">
        <v>530699</v>
      </c>
      <c r="D3316" t="s">
        <v>5181</v>
      </c>
      <c r="E3316" t="s">
        <v>368</v>
      </c>
    </row>
    <row r="3317" spans="2:5">
      <c r="B3317" t="s">
        <v>5182</v>
      </c>
      <c r="C3317">
        <v>532826</v>
      </c>
      <c r="D3317" t="s">
        <v>5183</v>
      </c>
      <c r="E3317" t="s">
        <v>1092</v>
      </c>
    </row>
    <row r="3318" spans="2:5">
      <c r="B3318" t="s">
        <v>5184</v>
      </c>
      <c r="C3318">
        <v>503127</v>
      </c>
      <c r="D3318" t="s">
        <v>353</v>
      </c>
      <c r="E3318" t="s">
        <v>342</v>
      </c>
    </row>
    <row r="3319" spans="2:5">
      <c r="B3319" t="s">
        <v>5185</v>
      </c>
      <c r="C3319">
        <v>532503</v>
      </c>
      <c r="D3319" t="s">
        <v>353</v>
      </c>
      <c r="E3319" t="s">
        <v>368</v>
      </c>
    </row>
    <row r="3320" spans="2:5">
      <c r="B3320" t="s">
        <v>5186</v>
      </c>
      <c r="C3320">
        <v>538707</v>
      </c>
      <c r="D3320" t="s">
        <v>353</v>
      </c>
      <c r="E3320" t="s">
        <v>548</v>
      </c>
    </row>
    <row r="3321" spans="2:5">
      <c r="B3321" t="s">
        <v>5187</v>
      </c>
      <c r="C3321">
        <v>526873</v>
      </c>
      <c r="D3321" t="s">
        <v>353</v>
      </c>
      <c r="E3321" t="s">
        <v>563</v>
      </c>
    </row>
    <row r="3322" spans="2:5">
      <c r="B3322" t="s">
        <v>5188</v>
      </c>
      <c r="C3322">
        <v>530253</v>
      </c>
      <c r="D3322" t="s">
        <v>353</v>
      </c>
      <c r="E3322" t="s">
        <v>676</v>
      </c>
    </row>
    <row r="3323" spans="2:5">
      <c r="B3323" t="s">
        <v>5189</v>
      </c>
      <c r="C3323">
        <v>507962</v>
      </c>
      <c r="D3323" t="s">
        <v>353</v>
      </c>
      <c r="E3323" t="s">
        <v>370</v>
      </c>
    </row>
    <row r="3324" spans="2:5">
      <c r="B3324" t="s">
        <v>5190</v>
      </c>
      <c r="C3324">
        <v>526662</v>
      </c>
      <c r="D3324" t="s">
        <v>5191</v>
      </c>
      <c r="E3324" t="s">
        <v>751</v>
      </c>
    </row>
    <row r="3325" spans="2:5">
      <c r="B3325" t="s">
        <v>5192</v>
      </c>
      <c r="C3325">
        <v>531500</v>
      </c>
      <c r="D3325" t="s">
        <v>5193</v>
      </c>
      <c r="E3325" t="s">
        <v>467</v>
      </c>
    </row>
    <row r="3326" spans="2:5">
      <c r="B3326" t="s">
        <v>5194</v>
      </c>
      <c r="C3326">
        <v>526823</v>
      </c>
      <c r="D3326" t="s">
        <v>353</v>
      </c>
      <c r="E3326" t="s">
        <v>439</v>
      </c>
    </row>
    <row r="3327" spans="2:5">
      <c r="B3327" t="s">
        <v>5195</v>
      </c>
      <c r="C3327">
        <v>514028</v>
      </c>
      <c r="D3327" t="s">
        <v>353</v>
      </c>
      <c r="E3327" t="s">
        <v>368</v>
      </c>
    </row>
    <row r="3328" spans="2:5">
      <c r="B3328" t="s">
        <v>5196</v>
      </c>
      <c r="C3328">
        <v>539495</v>
      </c>
      <c r="D3328" t="s">
        <v>353</v>
      </c>
      <c r="E3328" t="s">
        <v>370</v>
      </c>
    </row>
    <row r="3329" spans="2:5">
      <c r="B3329" t="s">
        <v>5197</v>
      </c>
      <c r="C3329">
        <v>513369</v>
      </c>
      <c r="D3329" t="s">
        <v>353</v>
      </c>
      <c r="E3329" t="s">
        <v>1273</v>
      </c>
    </row>
    <row r="3330" spans="2:5">
      <c r="B3330" t="s">
        <v>5198</v>
      </c>
      <c r="C3330" t="s">
        <v>353</v>
      </c>
      <c r="D3330" t="s">
        <v>5199</v>
      </c>
      <c r="E3330" t="s">
        <v>364</v>
      </c>
    </row>
    <row r="3331" spans="2:5">
      <c r="B3331" t="s">
        <v>5200</v>
      </c>
      <c r="C3331">
        <v>541601</v>
      </c>
      <c r="D3331" t="s">
        <v>353</v>
      </c>
      <c r="E3331" t="s">
        <v>391</v>
      </c>
    </row>
    <row r="3332" spans="2:5">
      <c r="B3332" t="s">
        <v>5201</v>
      </c>
      <c r="C3332">
        <v>522257</v>
      </c>
      <c r="D3332" t="s">
        <v>353</v>
      </c>
      <c r="E3332" t="s">
        <v>361</v>
      </c>
    </row>
    <row r="3333" spans="2:5">
      <c r="B3333" t="s">
        <v>5202</v>
      </c>
      <c r="C3333">
        <v>517522</v>
      </c>
      <c r="D3333" t="s">
        <v>353</v>
      </c>
      <c r="E3333" t="s">
        <v>708</v>
      </c>
    </row>
    <row r="3334" spans="2:5">
      <c r="B3334" t="s">
        <v>5203</v>
      </c>
      <c r="C3334">
        <v>512409</v>
      </c>
      <c r="D3334" t="s">
        <v>353</v>
      </c>
      <c r="E3334" t="s">
        <v>370</v>
      </c>
    </row>
    <row r="3335" spans="2:5">
      <c r="B3335" t="s">
        <v>5204</v>
      </c>
      <c r="C3335" t="s">
        <v>353</v>
      </c>
      <c r="D3335" t="s">
        <v>5205</v>
      </c>
      <c r="E3335" t="s">
        <v>364</v>
      </c>
    </row>
    <row r="3336" spans="2:5">
      <c r="B3336" t="s">
        <v>5206</v>
      </c>
      <c r="C3336">
        <v>500354</v>
      </c>
      <c r="D3336" t="s">
        <v>5207</v>
      </c>
      <c r="E3336" t="s">
        <v>1052</v>
      </c>
    </row>
    <row r="3337" spans="2:5">
      <c r="B3337" t="s">
        <v>5208</v>
      </c>
      <c r="C3337">
        <v>532665</v>
      </c>
      <c r="D3337" t="s">
        <v>5209</v>
      </c>
      <c r="E3337" t="s">
        <v>368</v>
      </c>
    </row>
    <row r="3338" spans="2:5">
      <c r="B3338" t="s">
        <v>5210</v>
      </c>
      <c r="C3338">
        <v>500355</v>
      </c>
      <c r="D3338" t="s">
        <v>5211</v>
      </c>
      <c r="E3338" t="s">
        <v>497</v>
      </c>
    </row>
    <row r="3339" spans="2:5">
      <c r="B3339" t="s">
        <v>5212</v>
      </c>
      <c r="C3339">
        <v>500355</v>
      </c>
      <c r="D3339" t="s">
        <v>5211</v>
      </c>
      <c r="E3339" t="s">
        <v>497</v>
      </c>
    </row>
    <row r="3340" spans="2:5">
      <c r="B3340" t="s">
        <v>5213</v>
      </c>
      <c r="C3340">
        <v>534734</v>
      </c>
      <c r="D3340" t="s">
        <v>353</v>
      </c>
      <c r="E3340" t="s">
        <v>513</v>
      </c>
    </row>
    <row r="3341" spans="2:5">
      <c r="B3341" t="s">
        <v>5214</v>
      </c>
      <c r="C3341">
        <v>522281</v>
      </c>
      <c r="D3341" t="s">
        <v>353</v>
      </c>
      <c r="E3341" t="s">
        <v>651</v>
      </c>
    </row>
    <row r="3342" spans="2:5">
      <c r="B3342" t="s">
        <v>5215</v>
      </c>
      <c r="C3342">
        <v>500357</v>
      </c>
      <c r="D3342" t="s">
        <v>353</v>
      </c>
      <c r="E3342" t="s">
        <v>347</v>
      </c>
    </row>
    <row r="3343" spans="2:5">
      <c r="B3343" t="s">
        <v>5216</v>
      </c>
      <c r="C3343">
        <v>500358</v>
      </c>
      <c r="D3343" t="s">
        <v>353</v>
      </c>
      <c r="E3343" t="s">
        <v>370</v>
      </c>
    </row>
    <row r="3344" spans="2:5">
      <c r="B3344" t="s">
        <v>5217</v>
      </c>
      <c r="C3344">
        <v>524037</v>
      </c>
      <c r="D3344" t="s">
        <v>353</v>
      </c>
      <c r="E3344" t="s">
        <v>861</v>
      </c>
    </row>
    <row r="3345" spans="2:5">
      <c r="B3345" t="s">
        <v>5218</v>
      </c>
      <c r="C3345">
        <v>502587</v>
      </c>
      <c r="D3345" t="s">
        <v>353</v>
      </c>
      <c r="E3345" t="s">
        <v>347</v>
      </c>
    </row>
    <row r="3346" spans="2:5">
      <c r="B3346" t="s">
        <v>5219</v>
      </c>
      <c r="C3346">
        <v>539309</v>
      </c>
      <c r="D3346" t="s">
        <v>5220</v>
      </c>
      <c r="E3346" t="s">
        <v>676</v>
      </c>
    </row>
    <row r="3347" spans="2:5">
      <c r="B3347" t="s">
        <v>5221</v>
      </c>
      <c r="C3347">
        <v>523289</v>
      </c>
      <c r="D3347" t="s">
        <v>353</v>
      </c>
      <c r="E3347" t="s">
        <v>375</v>
      </c>
    </row>
    <row r="3348" spans="2:5">
      <c r="B3348" t="s">
        <v>5222</v>
      </c>
      <c r="C3348">
        <v>515127</v>
      </c>
      <c r="D3348" t="s">
        <v>353</v>
      </c>
      <c r="E3348" t="s">
        <v>375</v>
      </c>
    </row>
    <row r="3349" spans="2:5">
      <c r="B3349" t="s">
        <v>5223</v>
      </c>
      <c r="C3349">
        <v>538540</v>
      </c>
      <c r="D3349" t="s">
        <v>353</v>
      </c>
      <c r="E3349" t="s">
        <v>370</v>
      </c>
    </row>
    <row r="3350" spans="2:5">
      <c r="B3350" t="s">
        <v>5224</v>
      </c>
      <c r="C3350">
        <v>532369</v>
      </c>
      <c r="D3350" t="s">
        <v>5225</v>
      </c>
      <c r="E3350" t="s">
        <v>881</v>
      </c>
    </row>
    <row r="3351" spans="2:5">
      <c r="B3351" t="s">
        <v>5226</v>
      </c>
      <c r="C3351">
        <v>532370</v>
      </c>
      <c r="D3351" t="s">
        <v>5227</v>
      </c>
      <c r="E3351" t="s">
        <v>339</v>
      </c>
    </row>
    <row r="3352" spans="2:5">
      <c r="B3352" t="s">
        <v>5228</v>
      </c>
      <c r="C3352">
        <v>514223</v>
      </c>
      <c r="D3352" t="s">
        <v>5229</v>
      </c>
      <c r="E3352" t="s">
        <v>375</v>
      </c>
    </row>
    <row r="3353" spans="2:5">
      <c r="B3353" t="s">
        <v>5230</v>
      </c>
      <c r="C3353">
        <v>530951</v>
      </c>
      <c r="D3353" t="s">
        <v>353</v>
      </c>
      <c r="E3353" t="s">
        <v>446</v>
      </c>
    </row>
    <row r="3354" spans="2:5">
      <c r="B3354" t="s">
        <v>5231</v>
      </c>
      <c r="C3354">
        <v>532527</v>
      </c>
      <c r="D3354" t="s">
        <v>5232</v>
      </c>
      <c r="E3354" t="s">
        <v>1273</v>
      </c>
    </row>
    <row r="3355" spans="2:5">
      <c r="B3355" t="s">
        <v>5233</v>
      </c>
      <c r="C3355">
        <v>533262</v>
      </c>
      <c r="D3355" t="s">
        <v>5234</v>
      </c>
      <c r="E3355" t="s">
        <v>751</v>
      </c>
    </row>
    <row r="3356" spans="2:5">
      <c r="B3356" t="s">
        <v>5235</v>
      </c>
      <c r="C3356">
        <v>532690</v>
      </c>
      <c r="D3356" t="s">
        <v>5236</v>
      </c>
      <c r="E3356" t="s">
        <v>385</v>
      </c>
    </row>
    <row r="3357" spans="2:5">
      <c r="B3357" t="s">
        <v>5237</v>
      </c>
      <c r="C3357">
        <v>530925</v>
      </c>
      <c r="D3357" t="s">
        <v>353</v>
      </c>
      <c r="E3357" t="s">
        <v>370</v>
      </c>
    </row>
    <row r="3358" spans="2:5">
      <c r="B3358" t="s">
        <v>5238</v>
      </c>
      <c r="C3358">
        <v>507490</v>
      </c>
      <c r="D3358" t="s">
        <v>5239</v>
      </c>
      <c r="E3358" t="s">
        <v>1052</v>
      </c>
    </row>
    <row r="3359" spans="2:5">
      <c r="B3359" t="s">
        <v>5240</v>
      </c>
      <c r="C3359">
        <v>531228</v>
      </c>
      <c r="D3359" t="s">
        <v>353</v>
      </c>
      <c r="E3359" t="s">
        <v>370</v>
      </c>
    </row>
    <row r="3360" spans="2:5">
      <c r="B3360" t="s">
        <v>5241</v>
      </c>
      <c r="C3360">
        <v>532987</v>
      </c>
      <c r="D3360" t="s">
        <v>5242</v>
      </c>
      <c r="E3360" t="s">
        <v>708</v>
      </c>
    </row>
    <row r="3361" spans="2:5">
      <c r="B3361" t="s">
        <v>5243</v>
      </c>
      <c r="C3361">
        <v>532988</v>
      </c>
      <c r="D3361" t="s">
        <v>5244</v>
      </c>
      <c r="E3361" t="s">
        <v>708</v>
      </c>
    </row>
    <row r="3362" spans="2:5">
      <c r="B3362" t="s">
        <v>5245</v>
      </c>
      <c r="C3362">
        <v>505800</v>
      </c>
      <c r="D3362" t="s">
        <v>5246</v>
      </c>
      <c r="E3362" t="s">
        <v>708</v>
      </c>
    </row>
    <row r="3363" spans="2:5">
      <c r="B3363" t="s">
        <v>5247</v>
      </c>
      <c r="C3363">
        <v>532661</v>
      </c>
      <c r="D3363" t="s">
        <v>5248</v>
      </c>
      <c r="E3363" t="s">
        <v>708</v>
      </c>
    </row>
    <row r="3364" spans="2:5">
      <c r="B3364" t="s">
        <v>5249</v>
      </c>
      <c r="C3364">
        <v>541945</v>
      </c>
      <c r="D3364" t="s">
        <v>353</v>
      </c>
      <c r="E3364" t="s">
        <v>751</v>
      </c>
    </row>
    <row r="3365" spans="2:5">
      <c r="B3365" t="s">
        <v>5250</v>
      </c>
      <c r="C3365">
        <v>531583</v>
      </c>
      <c r="D3365" t="s">
        <v>353</v>
      </c>
      <c r="E3365" t="s">
        <v>370</v>
      </c>
    </row>
    <row r="3366" spans="2:5">
      <c r="B3366" t="s">
        <v>5251</v>
      </c>
      <c r="C3366">
        <v>500360</v>
      </c>
      <c r="D3366" t="s">
        <v>353</v>
      </c>
      <c r="E3366" t="s">
        <v>361</v>
      </c>
    </row>
    <row r="3367" spans="2:5">
      <c r="B3367" t="s">
        <v>5252</v>
      </c>
      <c r="C3367">
        <v>501351</v>
      </c>
      <c r="D3367" t="s">
        <v>353</v>
      </c>
      <c r="E3367" t="s">
        <v>774</v>
      </c>
    </row>
    <row r="3368" spans="2:5">
      <c r="B3368" t="s">
        <v>5253</v>
      </c>
      <c r="C3368">
        <v>507966</v>
      </c>
      <c r="D3368" t="s">
        <v>353</v>
      </c>
      <c r="E3368" t="s">
        <v>554</v>
      </c>
    </row>
    <row r="3369" spans="2:5">
      <c r="B3369" t="s">
        <v>5254</v>
      </c>
      <c r="C3369">
        <v>522207</v>
      </c>
      <c r="D3369" t="s">
        <v>353</v>
      </c>
      <c r="E3369" t="s">
        <v>708</v>
      </c>
    </row>
    <row r="3370" spans="2:5">
      <c r="B3370" t="s">
        <v>5255</v>
      </c>
      <c r="C3370">
        <v>522207</v>
      </c>
      <c r="D3370" t="s">
        <v>353</v>
      </c>
      <c r="E3370" t="s">
        <v>708</v>
      </c>
    </row>
    <row r="3371" spans="2:5">
      <c r="B3371" t="s">
        <v>5256</v>
      </c>
      <c r="C3371">
        <v>524230</v>
      </c>
      <c r="D3371" t="s">
        <v>5257</v>
      </c>
      <c r="E3371" t="s">
        <v>861</v>
      </c>
    </row>
    <row r="3372" spans="2:5">
      <c r="B3372" t="s">
        <v>5258</v>
      </c>
      <c r="C3372">
        <v>531233</v>
      </c>
      <c r="D3372" t="s">
        <v>353</v>
      </c>
      <c r="E3372" t="s">
        <v>538</v>
      </c>
    </row>
    <row r="3373" spans="2:5">
      <c r="B3373" t="s">
        <v>5259</v>
      </c>
      <c r="C3373">
        <v>507649</v>
      </c>
      <c r="D3373" t="s">
        <v>353</v>
      </c>
      <c r="E3373" t="s">
        <v>602</v>
      </c>
    </row>
    <row r="3374" spans="2:5">
      <c r="B3374" t="s">
        <v>5260</v>
      </c>
      <c r="C3374">
        <v>532918</v>
      </c>
      <c r="D3374" t="s">
        <v>353</v>
      </c>
      <c r="E3374" t="s">
        <v>676</v>
      </c>
    </row>
    <row r="3375" spans="2:5">
      <c r="B3375" t="s">
        <v>5261</v>
      </c>
      <c r="C3375">
        <v>524610</v>
      </c>
      <c r="D3375" t="s">
        <v>353</v>
      </c>
      <c r="E3375" t="s">
        <v>513</v>
      </c>
    </row>
    <row r="3376" spans="2:5">
      <c r="B3376" t="s">
        <v>5262</v>
      </c>
      <c r="C3376">
        <v>540796</v>
      </c>
      <c r="D3376" t="s">
        <v>353</v>
      </c>
      <c r="E3376" t="s">
        <v>439</v>
      </c>
    </row>
    <row r="3377" spans="2:5">
      <c r="B3377" t="s">
        <v>5263</v>
      </c>
      <c r="C3377">
        <v>520111</v>
      </c>
      <c r="D3377" t="s">
        <v>5264</v>
      </c>
      <c r="E3377" t="s">
        <v>751</v>
      </c>
    </row>
    <row r="3378" spans="2:5">
      <c r="B3378" t="s">
        <v>5265</v>
      </c>
      <c r="C3378">
        <v>534597</v>
      </c>
      <c r="D3378" t="s">
        <v>5266</v>
      </c>
      <c r="E3378" t="s">
        <v>492</v>
      </c>
    </row>
    <row r="3379" spans="2:5">
      <c r="B3379" t="s">
        <v>5267</v>
      </c>
      <c r="C3379">
        <v>533122</v>
      </c>
      <c r="D3379" t="s">
        <v>5268</v>
      </c>
      <c r="E3379" t="s">
        <v>492</v>
      </c>
    </row>
    <row r="3380" spans="2:5">
      <c r="B3380" t="s">
        <v>5269</v>
      </c>
      <c r="C3380">
        <v>537840</v>
      </c>
      <c r="D3380" t="s">
        <v>353</v>
      </c>
      <c r="E3380" t="s">
        <v>751</v>
      </c>
    </row>
    <row r="3381" spans="2:5">
      <c r="B3381" t="s">
        <v>5270</v>
      </c>
      <c r="C3381">
        <v>507300</v>
      </c>
      <c r="D3381" t="s">
        <v>353</v>
      </c>
      <c r="E3381" t="s">
        <v>1052</v>
      </c>
    </row>
    <row r="3382" spans="2:5">
      <c r="B3382" t="s">
        <v>5271</v>
      </c>
      <c r="C3382">
        <v>533294</v>
      </c>
      <c r="D3382" t="s">
        <v>5272</v>
      </c>
      <c r="E3382" t="s">
        <v>985</v>
      </c>
    </row>
    <row r="3383" spans="2:5">
      <c r="B3383" t="s">
        <v>5273</v>
      </c>
      <c r="C3383">
        <v>526095</v>
      </c>
      <c r="D3383" t="s">
        <v>353</v>
      </c>
      <c r="E3383" t="s">
        <v>881</v>
      </c>
    </row>
    <row r="3384" spans="2:5">
      <c r="B3384" t="s">
        <v>5274</v>
      </c>
      <c r="C3384">
        <v>504341</v>
      </c>
      <c r="D3384" t="s">
        <v>353</v>
      </c>
      <c r="E3384" t="s">
        <v>336</v>
      </c>
    </row>
    <row r="3385" spans="2:5">
      <c r="B3385" t="s">
        <v>5275</v>
      </c>
      <c r="C3385">
        <v>541634</v>
      </c>
      <c r="D3385" t="s">
        <v>353</v>
      </c>
      <c r="E3385" t="s">
        <v>881</v>
      </c>
    </row>
    <row r="3386" spans="2:5">
      <c r="B3386" t="s">
        <v>5276</v>
      </c>
      <c r="C3386">
        <v>531207</v>
      </c>
      <c r="D3386" t="s">
        <v>353</v>
      </c>
      <c r="E3386" t="s">
        <v>391</v>
      </c>
    </row>
    <row r="3387" spans="2:5">
      <c r="B3387" t="s">
        <v>5277</v>
      </c>
      <c r="C3387">
        <v>500330</v>
      </c>
      <c r="D3387" t="s">
        <v>5278</v>
      </c>
      <c r="E3387" t="s">
        <v>368</v>
      </c>
    </row>
    <row r="3388" spans="2:5">
      <c r="B3388" t="s">
        <v>5279</v>
      </c>
      <c r="C3388">
        <v>540065</v>
      </c>
      <c r="D3388" t="s">
        <v>5280</v>
      </c>
      <c r="E3388" t="s">
        <v>671</v>
      </c>
    </row>
    <row r="3389" spans="2:5">
      <c r="B3389" t="s">
        <v>5281</v>
      </c>
      <c r="C3389">
        <v>531825</v>
      </c>
      <c r="D3389" t="s">
        <v>353</v>
      </c>
      <c r="E3389" t="s">
        <v>339</v>
      </c>
    </row>
    <row r="3390" spans="2:5">
      <c r="B3390" t="s">
        <v>5282</v>
      </c>
      <c r="C3390">
        <v>537254</v>
      </c>
      <c r="D3390" t="s">
        <v>353</v>
      </c>
      <c r="E3390" t="s">
        <v>375</v>
      </c>
    </row>
    <row r="3391" spans="2:5">
      <c r="B3391" t="s">
        <v>5283</v>
      </c>
      <c r="C3391">
        <v>534708</v>
      </c>
      <c r="D3391" t="s">
        <v>353</v>
      </c>
      <c r="E3391" t="s">
        <v>522</v>
      </c>
    </row>
    <row r="3392" spans="2:5">
      <c r="B3392" t="s">
        <v>5284</v>
      </c>
      <c r="C3392">
        <v>533608</v>
      </c>
      <c r="D3392" t="s">
        <v>353</v>
      </c>
      <c r="E3392" t="s">
        <v>473</v>
      </c>
    </row>
    <row r="3393" spans="2:5">
      <c r="B3393" t="s">
        <v>5285</v>
      </c>
      <c r="C3393">
        <v>533285</v>
      </c>
      <c r="D3393" t="s">
        <v>353</v>
      </c>
      <c r="E3393" t="s">
        <v>439</v>
      </c>
    </row>
    <row r="3394" spans="2:5">
      <c r="B3394" t="s">
        <v>5286</v>
      </c>
      <c r="C3394">
        <v>539691</v>
      </c>
      <c r="D3394" t="s">
        <v>353</v>
      </c>
      <c r="E3394" t="s">
        <v>375</v>
      </c>
    </row>
    <row r="3395" spans="2:5">
      <c r="B3395" t="s">
        <v>5287</v>
      </c>
      <c r="C3395">
        <v>530053</v>
      </c>
      <c r="D3395" t="s">
        <v>353</v>
      </c>
      <c r="E3395" t="s">
        <v>439</v>
      </c>
    </row>
    <row r="3396" spans="2:5">
      <c r="B3396" t="s">
        <v>5288</v>
      </c>
      <c r="C3396">
        <v>513558</v>
      </c>
      <c r="D3396" t="s">
        <v>353</v>
      </c>
      <c r="E3396" t="s">
        <v>385</v>
      </c>
    </row>
    <row r="3397" spans="2:5">
      <c r="B3397" t="s">
        <v>5289</v>
      </c>
      <c r="C3397">
        <v>538611</v>
      </c>
      <c r="D3397" t="s">
        <v>353</v>
      </c>
      <c r="E3397" t="s">
        <v>336</v>
      </c>
    </row>
    <row r="3398" spans="2:5">
      <c r="B3398" t="s">
        <v>5290</v>
      </c>
      <c r="C3398">
        <v>532955</v>
      </c>
      <c r="D3398" t="s">
        <v>5291</v>
      </c>
      <c r="E3398" t="s">
        <v>370</v>
      </c>
    </row>
    <row r="3399" spans="2:5">
      <c r="B3399" t="s">
        <v>5292</v>
      </c>
      <c r="C3399">
        <v>523650</v>
      </c>
      <c r="D3399" t="s">
        <v>353</v>
      </c>
      <c r="E3399" t="s">
        <v>361</v>
      </c>
    </row>
    <row r="3400" spans="2:5">
      <c r="B3400" t="s">
        <v>5293</v>
      </c>
      <c r="C3400">
        <v>532805</v>
      </c>
      <c r="D3400" t="s">
        <v>5294</v>
      </c>
      <c r="E3400" t="s">
        <v>375</v>
      </c>
    </row>
    <row r="3401" spans="2:5">
      <c r="B3401" t="s">
        <v>5295</v>
      </c>
      <c r="C3401">
        <v>532805</v>
      </c>
      <c r="D3401" t="s">
        <v>5294</v>
      </c>
      <c r="E3401" t="s">
        <v>375</v>
      </c>
    </row>
    <row r="3402" spans="2:5">
      <c r="B3402" t="s">
        <v>5296</v>
      </c>
      <c r="C3402">
        <v>532884</v>
      </c>
      <c r="D3402" t="s">
        <v>5297</v>
      </c>
      <c r="E3402" t="s">
        <v>1389</v>
      </c>
    </row>
    <row r="3403" spans="2:5">
      <c r="B3403" t="s">
        <v>5298</v>
      </c>
      <c r="C3403">
        <v>530815</v>
      </c>
      <c r="D3403" t="s">
        <v>353</v>
      </c>
      <c r="E3403" t="s">
        <v>401</v>
      </c>
    </row>
    <row r="3404" spans="2:5">
      <c r="B3404" t="s">
        <v>5299</v>
      </c>
      <c r="C3404">
        <v>531033</v>
      </c>
      <c r="D3404" t="s">
        <v>353</v>
      </c>
      <c r="E3404" t="s">
        <v>370</v>
      </c>
    </row>
    <row r="3405" spans="2:5">
      <c r="B3405" t="s">
        <v>5300</v>
      </c>
      <c r="C3405">
        <v>530807</v>
      </c>
      <c r="D3405" t="s">
        <v>353</v>
      </c>
      <c r="E3405" t="s">
        <v>439</v>
      </c>
    </row>
    <row r="3406" spans="2:5">
      <c r="B3406" t="s">
        <v>5301</v>
      </c>
      <c r="C3406">
        <v>515018</v>
      </c>
      <c r="D3406" t="s">
        <v>5302</v>
      </c>
      <c r="E3406" t="s">
        <v>630</v>
      </c>
    </row>
    <row r="3407" spans="2:5">
      <c r="B3407" t="s">
        <v>5303</v>
      </c>
      <c r="C3407">
        <v>540175</v>
      </c>
      <c r="D3407" t="s">
        <v>353</v>
      </c>
      <c r="E3407" t="s">
        <v>336</v>
      </c>
    </row>
    <row r="3408" spans="2:5">
      <c r="B3408" t="s">
        <v>5304</v>
      </c>
      <c r="C3408">
        <v>511585</v>
      </c>
      <c r="D3408" t="s">
        <v>353</v>
      </c>
      <c r="E3408" t="s">
        <v>370</v>
      </c>
    </row>
    <row r="3409" spans="2:5">
      <c r="B3409" t="s">
        <v>5305</v>
      </c>
      <c r="C3409">
        <v>512624</v>
      </c>
      <c r="D3409" t="s">
        <v>353</v>
      </c>
      <c r="E3409" t="s">
        <v>375</v>
      </c>
    </row>
    <row r="3410" spans="2:5">
      <c r="B3410" t="s">
        <v>5306</v>
      </c>
      <c r="C3410">
        <v>505817</v>
      </c>
      <c r="D3410" t="s">
        <v>353</v>
      </c>
      <c r="E3410" t="s">
        <v>708</v>
      </c>
    </row>
    <row r="3411" spans="2:5">
      <c r="B3411" t="s">
        <v>5307</v>
      </c>
      <c r="C3411">
        <v>505817</v>
      </c>
      <c r="D3411" t="s">
        <v>353</v>
      </c>
      <c r="E3411" t="s">
        <v>708</v>
      </c>
    </row>
    <row r="3412" spans="2:5">
      <c r="B3412" t="s">
        <v>5308</v>
      </c>
      <c r="C3412">
        <v>526075</v>
      </c>
      <c r="D3412" t="s">
        <v>353</v>
      </c>
      <c r="E3412" t="s">
        <v>391</v>
      </c>
    </row>
    <row r="3413" spans="2:5">
      <c r="B3413" t="s">
        <v>5309</v>
      </c>
      <c r="C3413">
        <v>530517</v>
      </c>
      <c r="D3413" t="s">
        <v>5310</v>
      </c>
      <c r="E3413" t="s">
        <v>779</v>
      </c>
    </row>
    <row r="3414" spans="2:5">
      <c r="B3414" t="s">
        <v>5311</v>
      </c>
      <c r="C3414" t="s">
        <v>353</v>
      </c>
      <c r="D3414" t="s">
        <v>5312</v>
      </c>
      <c r="E3414" t="s">
        <v>364</v>
      </c>
    </row>
    <row r="3415" spans="2:5">
      <c r="B3415" t="s">
        <v>5313</v>
      </c>
      <c r="C3415">
        <v>532124</v>
      </c>
      <c r="D3415" t="s">
        <v>353</v>
      </c>
      <c r="E3415" t="s">
        <v>554</v>
      </c>
    </row>
    <row r="3416" spans="2:5">
      <c r="B3416" t="s">
        <v>5314</v>
      </c>
      <c r="C3416">
        <v>532124</v>
      </c>
      <c r="D3416" t="s">
        <v>353</v>
      </c>
      <c r="E3416" t="s">
        <v>554</v>
      </c>
    </row>
    <row r="3417" spans="2:5">
      <c r="B3417" t="s">
        <v>5315</v>
      </c>
      <c r="C3417">
        <v>500111</v>
      </c>
      <c r="D3417" t="s">
        <v>5316</v>
      </c>
      <c r="E3417" t="s">
        <v>370</v>
      </c>
    </row>
    <row r="3418" spans="2:5">
      <c r="B3418" t="s">
        <v>5317</v>
      </c>
      <c r="C3418">
        <v>503162</v>
      </c>
      <c r="D3418" t="s">
        <v>353</v>
      </c>
      <c r="E3418" t="s">
        <v>368</v>
      </c>
    </row>
    <row r="3419" spans="2:5">
      <c r="B3419" t="s">
        <v>5318</v>
      </c>
      <c r="C3419">
        <v>532712</v>
      </c>
      <c r="D3419" t="s">
        <v>5319</v>
      </c>
      <c r="E3419" t="s">
        <v>1297</v>
      </c>
    </row>
    <row r="3420" spans="2:5">
      <c r="B3420" t="s">
        <v>5320</v>
      </c>
      <c r="C3420">
        <v>590106</v>
      </c>
      <c r="D3420" t="s">
        <v>5321</v>
      </c>
      <c r="E3420" t="s">
        <v>336</v>
      </c>
    </row>
    <row r="3421" spans="2:5">
      <c r="B3421" t="s">
        <v>5322</v>
      </c>
      <c r="C3421">
        <v>590095</v>
      </c>
      <c r="D3421" t="s">
        <v>5323</v>
      </c>
      <c r="E3421" t="s">
        <v>336</v>
      </c>
    </row>
    <row r="3422" spans="2:5">
      <c r="B3422" t="s">
        <v>5324</v>
      </c>
      <c r="C3422">
        <v>590113</v>
      </c>
      <c r="D3422" t="s">
        <v>5325</v>
      </c>
      <c r="E3422" t="s">
        <v>336</v>
      </c>
    </row>
    <row r="3423" spans="2:5">
      <c r="B3423" t="s">
        <v>5326</v>
      </c>
      <c r="C3423">
        <v>590104</v>
      </c>
      <c r="D3423" t="s">
        <v>5327</v>
      </c>
      <c r="E3423" t="s">
        <v>336</v>
      </c>
    </row>
    <row r="3424" spans="2:5">
      <c r="B3424" t="s">
        <v>5328</v>
      </c>
      <c r="C3424">
        <v>590103</v>
      </c>
      <c r="D3424" t="s">
        <v>5329</v>
      </c>
      <c r="E3424" t="s">
        <v>336</v>
      </c>
    </row>
    <row r="3425" spans="2:5">
      <c r="B3425" t="s">
        <v>5330</v>
      </c>
      <c r="C3425">
        <v>590108</v>
      </c>
      <c r="D3425" t="s">
        <v>5331</v>
      </c>
      <c r="E3425" t="s">
        <v>336</v>
      </c>
    </row>
    <row r="3426" spans="2:5">
      <c r="B3426" t="s">
        <v>5332</v>
      </c>
      <c r="C3426">
        <v>590109</v>
      </c>
      <c r="D3426" t="s">
        <v>5333</v>
      </c>
      <c r="E3426" t="s">
        <v>336</v>
      </c>
    </row>
    <row r="3427" spans="2:5">
      <c r="B3427" t="s">
        <v>5334</v>
      </c>
      <c r="C3427">
        <v>540709</v>
      </c>
      <c r="D3427" t="s">
        <v>5335</v>
      </c>
      <c r="E3427" t="s">
        <v>411</v>
      </c>
    </row>
    <row r="3428" spans="2:5">
      <c r="B3428" t="s">
        <v>5336</v>
      </c>
      <c r="C3428">
        <v>523445</v>
      </c>
      <c r="D3428" t="s">
        <v>5337</v>
      </c>
      <c r="E3428" t="s">
        <v>751</v>
      </c>
    </row>
    <row r="3429" spans="2:5">
      <c r="B3429" t="s">
        <v>5338</v>
      </c>
      <c r="C3429">
        <v>500325</v>
      </c>
      <c r="D3429" t="s">
        <v>5339</v>
      </c>
      <c r="E3429" t="s">
        <v>484</v>
      </c>
    </row>
    <row r="3430" spans="2:5">
      <c r="B3430" t="s">
        <v>5340</v>
      </c>
      <c r="C3430">
        <v>500390</v>
      </c>
      <c r="D3430" t="s">
        <v>5341</v>
      </c>
      <c r="E3430" t="s">
        <v>492</v>
      </c>
    </row>
    <row r="3431" spans="2:5">
      <c r="B3431" t="s">
        <v>5342</v>
      </c>
      <c r="C3431">
        <v>533107</v>
      </c>
      <c r="D3431" t="s">
        <v>5343</v>
      </c>
      <c r="E3431" t="s">
        <v>826</v>
      </c>
    </row>
    <row r="3432" spans="2:5">
      <c r="B3432" t="s">
        <v>5344</v>
      </c>
      <c r="C3432">
        <v>540767</v>
      </c>
      <c r="D3432" t="s">
        <v>5345</v>
      </c>
      <c r="E3432" t="s">
        <v>2759</v>
      </c>
    </row>
    <row r="3433" spans="2:5">
      <c r="B3433" t="s">
        <v>5346</v>
      </c>
      <c r="C3433">
        <v>532939</v>
      </c>
      <c r="D3433" t="s">
        <v>5347</v>
      </c>
      <c r="E3433" t="s">
        <v>492</v>
      </c>
    </row>
    <row r="3434" spans="2:5">
      <c r="B3434" t="s">
        <v>5348</v>
      </c>
      <c r="C3434">
        <v>511712</v>
      </c>
      <c r="D3434" t="s">
        <v>353</v>
      </c>
      <c r="E3434" t="s">
        <v>336</v>
      </c>
    </row>
    <row r="3435" spans="2:5">
      <c r="B3435" t="s">
        <v>5349</v>
      </c>
      <c r="C3435">
        <v>539760</v>
      </c>
      <c r="D3435" t="s">
        <v>353</v>
      </c>
      <c r="E3435" t="s">
        <v>651</v>
      </c>
    </row>
    <row r="3436" spans="2:5">
      <c r="B3436" t="s">
        <v>5350</v>
      </c>
      <c r="C3436">
        <v>532915</v>
      </c>
      <c r="D3436" t="s">
        <v>5351</v>
      </c>
      <c r="E3436" t="s">
        <v>336</v>
      </c>
    </row>
    <row r="3437" spans="2:5">
      <c r="B3437" t="s">
        <v>5352</v>
      </c>
      <c r="C3437">
        <v>540426</v>
      </c>
      <c r="D3437" t="s">
        <v>353</v>
      </c>
      <c r="E3437" t="s">
        <v>439</v>
      </c>
    </row>
    <row r="3438" spans="2:5">
      <c r="B3438" t="s">
        <v>5353</v>
      </c>
      <c r="C3438">
        <v>513043</v>
      </c>
      <c r="D3438" t="s">
        <v>353</v>
      </c>
      <c r="E3438" t="s">
        <v>676</v>
      </c>
    </row>
    <row r="3439" spans="2:5">
      <c r="B3439" t="s">
        <v>5354</v>
      </c>
      <c r="C3439">
        <v>512487</v>
      </c>
      <c r="D3439" t="s">
        <v>353</v>
      </c>
      <c r="E3439" t="s">
        <v>375</v>
      </c>
    </row>
    <row r="3440" spans="2:5">
      <c r="B3440" t="s">
        <v>5355</v>
      </c>
      <c r="C3440">
        <v>505658</v>
      </c>
      <c r="D3440" t="s">
        <v>353</v>
      </c>
      <c r="E3440" t="s">
        <v>361</v>
      </c>
    </row>
    <row r="3441" spans="2:5">
      <c r="B3441" t="s">
        <v>5356</v>
      </c>
      <c r="C3441">
        <v>504360</v>
      </c>
      <c r="D3441" t="s">
        <v>353</v>
      </c>
      <c r="E3441" t="s">
        <v>375</v>
      </c>
    </row>
    <row r="3442" spans="2:5">
      <c r="B3442" t="s">
        <v>5357</v>
      </c>
      <c r="C3442">
        <v>511149</v>
      </c>
      <c r="D3442" t="s">
        <v>353</v>
      </c>
      <c r="E3442" t="s">
        <v>774</v>
      </c>
    </row>
    <row r="3443" spans="2:5">
      <c r="B3443" t="s">
        <v>5358</v>
      </c>
      <c r="C3443">
        <v>530919</v>
      </c>
      <c r="D3443" t="s">
        <v>5359</v>
      </c>
      <c r="E3443" t="s">
        <v>3693</v>
      </c>
    </row>
    <row r="3444" spans="2:5">
      <c r="B3444" t="s">
        <v>5360</v>
      </c>
      <c r="C3444" t="s">
        <v>353</v>
      </c>
      <c r="D3444" t="s">
        <v>5361</v>
      </c>
      <c r="E3444" t="s">
        <v>3693</v>
      </c>
    </row>
    <row r="3445" spans="2:5">
      <c r="B3445" t="s">
        <v>5362</v>
      </c>
      <c r="C3445">
        <v>532923</v>
      </c>
      <c r="D3445" t="s">
        <v>5363</v>
      </c>
      <c r="E3445" t="s">
        <v>467</v>
      </c>
    </row>
    <row r="3446" spans="2:5">
      <c r="B3446" t="s">
        <v>5364</v>
      </c>
      <c r="C3446">
        <v>535322</v>
      </c>
      <c r="D3446" t="s">
        <v>5365</v>
      </c>
      <c r="E3446" t="s">
        <v>411</v>
      </c>
    </row>
    <row r="3447" spans="2:5">
      <c r="B3447" t="s">
        <v>5366</v>
      </c>
      <c r="C3447">
        <v>532687</v>
      </c>
      <c r="D3447" t="s">
        <v>5367</v>
      </c>
      <c r="E3447" t="s">
        <v>2346</v>
      </c>
    </row>
    <row r="3448" spans="2:5">
      <c r="B3448" t="s">
        <v>5368</v>
      </c>
      <c r="C3448">
        <v>532687</v>
      </c>
      <c r="D3448" t="s">
        <v>5367</v>
      </c>
      <c r="E3448" t="s">
        <v>2346</v>
      </c>
    </row>
    <row r="3449" spans="2:5">
      <c r="B3449" t="s">
        <v>5369</v>
      </c>
      <c r="C3449">
        <v>524218</v>
      </c>
      <c r="D3449" t="s">
        <v>353</v>
      </c>
      <c r="E3449" t="s">
        <v>391</v>
      </c>
    </row>
    <row r="3450" spans="2:5">
      <c r="B3450" t="s">
        <v>5370</v>
      </c>
      <c r="C3450">
        <v>505509</v>
      </c>
      <c r="D3450" t="s">
        <v>5371</v>
      </c>
      <c r="E3450" t="s">
        <v>473</v>
      </c>
    </row>
    <row r="3451" spans="2:5">
      <c r="B3451" t="s">
        <v>5372</v>
      </c>
      <c r="C3451">
        <v>515085</v>
      </c>
      <c r="D3451" t="s">
        <v>353</v>
      </c>
      <c r="E3451" t="s">
        <v>630</v>
      </c>
    </row>
    <row r="3452" spans="2:5">
      <c r="B3452" t="s">
        <v>5373</v>
      </c>
      <c r="C3452">
        <v>519191</v>
      </c>
      <c r="D3452" t="s">
        <v>5374</v>
      </c>
      <c r="E3452" t="s">
        <v>5375</v>
      </c>
    </row>
    <row r="3453" spans="2:5">
      <c r="B3453" t="s">
        <v>5376</v>
      </c>
      <c r="C3453">
        <v>505368</v>
      </c>
      <c r="D3453" t="s">
        <v>5377</v>
      </c>
      <c r="E3453" t="s">
        <v>361</v>
      </c>
    </row>
    <row r="3454" spans="2:5">
      <c r="B3454" t="s">
        <v>5378</v>
      </c>
      <c r="C3454">
        <v>531888</v>
      </c>
      <c r="D3454" t="s">
        <v>353</v>
      </c>
      <c r="E3454" t="s">
        <v>361</v>
      </c>
    </row>
    <row r="3455" spans="2:5">
      <c r="B3455" t="s">
        <v>5379</v>
      </c>
      <c r="C3455">
        <v>539669</v>
      </c>
      <c r="D3455" t="s">
        <v>353</v>
      </c>
      <c r="E3455" t="s">
        <v>370</v>
      </c>
    </row>
    <row r="3456" spans="2:5">
      <c r="B3456" t="s">
        <v>5380</v>
      </c>
      <c r="C3456">
        <v>531952</v>
      </c>
      <c r="D3456" t="s">
        <v>353</v>
      </c>
      <c r="E3456" t="s">
        <v>368</v>
      </c>
    </row>
    <row r="3457" spans="2:5">
      <c r="B3457" t="s">
        <v>5381</v>
      </c>
      <c r="C3457">
        <v>530271</v>
      </c>
      <c r="D3457" t="s">
        <v>353</v>
      </c>
      <c r="E3457" t="s">
        <v>370</v>
      </c>
    </row>
    <row r="3458" spans="2:5">
      <c r="B3458" t="s">
        <v>5382</v>
      </c>
      <c r="C3458">
        <v>532766</v>
      </c>
      <c r="D3458" t="s">
        <v>353</v>
      </c>
      <c r="E3458" t="s">
        <v>751</v>
      </c>
    </row>
    <row r="3459" spans="2:5">
      <c r="B3459" t="s">
        <v>5383</v>
      </c>
      <c r="C3459">
        <v>539435</v>
      </c>
      <c r="D3459" t="s">
        <v>353</v>
      </c>
      <c r="E3459" t="s">
        <v>336</v>
      </c>
    </row>
    <row r="3460" spans="2:5">
      <c r="B3460" t="s">
        <v>5384</v>
      </c>
      <c r="C3460">
        <v>519230</v>
      </c>
      <c r="D3460" t="s">
        <v>353</v>
      </c>
      <c r="E3460" t="s">
        <v>375</v>
      </c>
    </row>
    <row r="3461" spans="2:5">
      <c r="B3461" t="s">
        <v>5385</v>
      </c>
      <c r="C3461">
        <v>520008</v>
      </c>
      <c r="D3461" t="s">
        <v>5386</v>
      </c>
      <c r="E3461" t="s">
        <v>708</v>
      </c>
    </row>
    <row r="3462" spans="2:5">
      <c r="B3462" t="s">
        <v>5387</v>
      </c>
      <c r="C3462">
        <v>540590</v>
      </c>
      <c r="D3462" t="s">
        <v>353</v>
      </c>
      <c r="E3462" t="s">
        <v>683</v>
      </c>
    </row>
    <row r="3463" spans="2:5">
      <c r="B3463" t="s">
        <v>5388</v>
      </c>
      <c r="C3463">
        <v>524480</v>
      </c>
      <c r="D3463" t="s">
        <v>353</v>
      </c>
      <c r="E3463" t="s">
        <v>401</v>
      </c>
    </row>
    <row r="3464" spans="2:5">
      <c r="B3464" t="s">
        <v>5389</v>
      </c>
      <c r="C3464">
        <v>540082</v>
      </c>
      <c r="D3464" t="s">
        <v>353</v>
      </c>
      <c r="E3464" t="s">
        <v>676</v>
      </c>
    </row>
    <row r="3465" spans="2:5">
      <c r="B3465" t="s">
        <v>5390</v>
      </c>
      <c r="C3465">
        <v>504365</v>
      </c>
      <c r="D3465" t="s">
        <v>353</v>
      </c>
      <c r="E3465" t="s">
        <v>336</v>
      </c>
    </row>
    <row r="3466" spans="2:5">
      <c r="B3466" t="s">
        <v>5391</v>
      </c>
      <c r="C3466">
        <v>541151</v>
      </c>
      <c r="D3466" t="s">
        <v>353</v>
      </c>
      <c r="E3466" t="s">
        <v>437</v>
      </c>
    </row>
    <row r="3467" spans="2:5">
      <c r="B3467" t="s">
        <v>5392</v>
      </c>
      <c r="C3467">
        <v>541151</v>
      </c>
      <c r="D3467" t="s">
        <v>353</v>
      </c>
      <c r="E3467" t="s">
        <v>437</v>
      </c>
    </row>
    <row r="3468" spans="2:5">
      <c r="B3468" t="s">
        <v>5393</v>
      </c>
      <c r="C3468">
        <v>507508</v>
      </c>
      <c r="D3468" t="s">
        <v>353</v>
      </c>
      <c r="E3468" t="s">
        <v>1052</v>
      </c>
    </row>
    <row r="3469" spans="2:5">
      <c r="B3469" t="s">
        <v>5394</v>
      </c>
      <c r="C3469">
        <v>530251</v>
      </c>
      <c r="D3469" t="s">
        <v>353</v>
      </c>
      <c r="E3469" t="s">
        <v>375</v>
      </c>
    </row>
    <row r="3470" spans="2:5">
      <c r="B3470" t="s">
        <v>5395</v>
      </c>
      <c r="C3470">
        <v>514177</v>
      </c>
      <c r="D3470" t="s">
        <v>353</v>
      </c>
      <c r="E3470" t="s">
        <v>368</v>
      </c>
    </row>
    <row r="3471" spans="2:5">
      <c r="B3471" t="s">
        <v>5396</v>
      </c>
      <c r="C3471">
        <v>531539</v>
      </c>
      <c r="D3471" t="s">
        <v>353</v>
      </c>
      <c r="E3471" t="s">
        <v>385</v>
      </c>
    </row>
    <row r="3472" spans="2:5">
      <c r="B3472" t="s">
        <v>5397</v>
      </c>
      <c r="C3472">
        <v>526861</v>
      </c>
      <c r="D3472" t="s">
        <v>353</v>
      </c>
      <c r="E3472" t="s">
        <v>361</v>
      </c>
    </row>
    <row r="3473" spans="2:5">
      <c r="B3473" t="s">
        <v>5398</v>
      </c>
      <c r="C3473">
        <v>523021</v>
      </c>
      <c r="D3473" t="s">
        <v>353</v>
      </c>
      <c r="E3473" t="s">
        <v>548</v>
      </c>
    </row>
    <row r="3474" spans="2:5">
      <c r="B3474" t="s">
        <v>5399</v>
      </c>
      <c r="C3474">
        <v>526492</v>
      </c>
      <c r="D3474" t="s">
        <v>353</v>
      </c>
      <c r="E3474" t="s">
        <v>1273</v>
      </c>
    </row>
    <row r="3475" spans="2:5">
      <c r="B3475" t="s">
        <v>5400</v>
      </c>
      <c r="C3475">
        <v>542383</v>
      </c>
      <c r="D3475" t="s">
        <v>5401</v>
      </c>
      <c r="E3475" t="s">
        <v>674</v>
      </c>
    </row>
    <row r="3476" spans="2:5">
      <c r="B3476" t="s">
        <v>5402</v>
      </c>
      <c r="C3476">
        <v>541556</v>
      </c>
      <c r="D3476" t="s">
        <v>5403</v>
      </c>
      <c r="E3476" t="s">
        <v>751</v>
      </c>
    </row>
    <row r="3477" spans="2:5">
      <c r="B3477" t="s">
        <v>5404</v>
      </c>
      <c r="C3477">
        <v>519097</v>
      </c>
      <c r="D3477" t="s">
        <v>353</v>
      </c>
      <c r="E3477" t="s">
        <v>401</v>
      </c>
    </row>
    <row r="3478" spans="2:5">
      <c r="B3478" t="s">
        <v>5405</v>
      </c>
      <c r="C3478">
        <v>526407</v>
      </c>
      <c r="D3478" t="s">
        <v>353</v>
      </c>
      <c r="E3478" t="s">
        <v>467</v>
      </c>
    </row>
    <row r="3479" spans="2:5">
      <c r="B3479" t="s">
        <v>5406</v>
      </c>
      <c r="C3479">
        <v>540843</v>
      </c>
      <c r="D3479" t="s">
        <v>353</v>
      </c>
      <c r="E3479" t="s">
        <v>3134</v>
      </c>
    </row>
    <row r="3480" spans="2:5">
      <c r="B3480" t="s">
        <v>5407</v>
      </c>
      <c r="C3480" t="s">
        <v>353</v>
      </c>
      <c r="D3480" t="s">
        <v>5408</v>
      </c>
      <c r="E3480" t="s">
        <v>364</v>
      </c>
    </row>
    <row r="3481" spans="2:5">
      <c r="B3481" t="s">
        <v>5409</v>
      </c>
      <c r="C3481">
        <v>512618</v>
      </c>
      <c r="D3481" t="s">
        <v>353</v>
      </c>
      <c r="E3481" t="s">
        <v>368</v>
      </c>
    </row>
    <row r="3482" spans="2:5">
      <c r="B3482" t="s">
        <v>5410</v>
      </c>
      <c r="C3482">
        <v>540358</v>
      </c>
      <c r="D3482" t="s">
        <v>353</v>
      </c>
      <c r="E3482" t="s">
        <v>651</v>
      </c>
    </row>
    <row r="3483" spans="2:5">
      <c r="B3483" t="s">
        <v>5411</v>
      </c>
      <c r="C3483">
        <v>500365</v>
      </c>
      <c r="D3483" t="s">
        <v>353</v>
      </c>
      <c r="E3483" t="s">
        <v>385</v>
      </c>
    </row>
    <row r="3484" spans="2:5">
      <c r="B3484" t="s">
        <v>5412</v>
      </c>
      <c r="C3484">
        <v>531447</v>
      </c>
      <c r="D3484" t="s">
        <v>353</v>
      </c>
      <c r="E3484" t="s">
        <v>375</v>
      </c>
    </row>
    <row r="3485" spans="2:5">
      <c r="B3485" t="s">
        <v>5413</v>
      </c>
      <c r="C3485">
        <v>531822</v>
      </c>
      <c r="D3485" t="s">
        <v>353</v>
      </c>
      <c r="E3485" t="s">
        <v>439</v>
      </c>
    </row>
    <row r="3486" spans="2:5">
      <c r="B3486" t="s">
        <v>5414</v>
      </c>
      <c r="C3486">
        <v>532731</v>
      </c>
      <c r="D3486" t="s">
        <v>5415</v>
      </c>
      <c r="E3486" t="s">
        <v>385</v>
      </c>
    </row>
    <row r="3487" spans="2:5">
      <c r="B3487" t="s">
        <v>5416</v>
      </c>
      <c r="C3487">
        <v>505807</v>
      </c>
      <c r="D3487" t="s">
        <v>353</v>
      </c>
      <c r="E3487" t="s">
        <v>1273</v>
      </c>
    </row>
    <row r="3488" spans="2:5">
      <c r="B3488" t="s">
        <v>5417</v>
      </c>
      <c r="C3488">
        <v>502448</v>
      </c>
      <c r="D3488" t="s">
        <v>5418</v>
      </c>
      <c r="E3488" t="s">
        <v>548</v>
      </c>
    </row>
    <row r="3489" spans="2:5">
      <c r="B3489" t="s">
        <v>5419</v>
      </c>
      <c r="C3489">
        <v>500366</v>
      </c>
      <c r="D3489" t="s">
        <v>5420</v>
      </c>
      <c r="E3489" t="s">
        <v>359</v>
      </c>
    </row>
    <row r="3490" spans="2:5">
      <c r="B3490" t="s">
        <v>5421</v>
      </c>
      <c r="C3490">
        <v>500366</v>
      </c>
      <c r="D3490" t="s">
        <v>5420</v>
      </c>
      <c r="E3490" t="s">
        <v>359</v>
      </c>
    </row>
    <row r="3491" spans="2:5">
      <c r="B3491" t="s">
        <v>5422</v>
      </c>
      <c r="C3491">
        <v>542145</v>
      </c>
      <c r="D3491" t="s">
        <v>353</v>
      </c>
      <c r="E3491" t="s">
        <v>375</v>
      </c>
    </row>
    <row r="3492" spans="2:5">
      <c r="B3492" t="s">
        <v>5423</v>
      </c>
      <c r="C3492">
        <v>530991</v>
      </c>
      <c r="D3492" t="s">
        <v>353</v>
      </c>
      <c r="E3492" t="s">
        <v>391</v>
      </c>
    </row>
    <row r="3493" spans="2:5">
      <c r="B3493" t="s">
        <v>5424</v>
      </c>
      <c r="C3493">
        <v>542599</v>
      </c>
      <c r="D3493" t="s">
        <v>5425</v>
      </c>
      <c r="E3493" t="s">
        <v>554</v>
      </c>
    </row>
    <row r="3494" spans="2:5">
      <c r="B3494" t="s">
        <v>5426</v>
      </c>
      <c r="C3494">
        <v>531324</v>
      </c>
      <c r="D3494" t="s">
        <v>353</v>
      </c>
      <c r="E3494" t="s">
        <v>336</v>
      </c>
    </row>
    <row r="3495" spans="2:5">
      <c r="B3495" t="s">
        <v>5427</v>
      </c>
      <c r="C3495">
        <v>533168</v>
      </c>
      <c r="D3495" t="s">
        <v>5428</v>
      </c>
      <c r="E3495" t="s">
        <v>760</v>
      </c>
    </row>
    <row r="3496" spans="2:5">
      <c r="B3496" t="s">
        <v>5429</v>
      </c>
      <c r="C3496">
        <v>533168</v>
      </c>
      <c r="D3496" t="s">
        <v>5428</v>
      </c>
      <c r="E3496" t="s">
        <v>760</v>
      </c>
    </row>
    <row r="3497" spans="2:5">
      <c r="B3497" t="s">
        <v>5430</v>
      </c>
      <c r="C3497">
        <v>517500</v>
      </c>
      <c r="D3497" t="s">
        <v>353</v>
      </c>
      <c r="E3497" t="s">
        <v>361</v>
      </c>
    </row>
    <row r="3498" spans="2:5">
      <c r="B3498" t="s">
        <v>5431</v>
      </c>
      <c r="C3498">
        <v>539922</v>
      </c>
      <c r="D3498" t="s">
        <v>353</v>
      </c>
      <c r="E3498" t="s">
        <v>375</v>
      </c>
    </row>
    <row r="3499" spans="2:5">
      <c r="B3499" t="s">
        <v>5432</v>
      </c>
      <c r="C3499">
        <v>539922</v>
      </c>
      <c r="D3499" t="s">
        <v>353</v>
      </c>
      <c r="E3499" t="s">
        <v>375</v>
      </c>
    </row>
    <row r="3500" spans="2:5">
      <c r="B3500" t="s">
        <v>5433</v>
      </c>
      <c r="C3500">
        <v>526193</v>
      </c>
      <c r="D3500" t="s">
        <v>353</v>
      </c>
      <c r="E3500" t="s">
        <v>630</v>
      </c>
    </row>
    <row r="3501" spans="2:5">
      <c r="B3501" t="s">
        <v>5434</v>
      </c>
      <c r="C3501">
        <v>512047</v>
      </c>
      <c r="D3501" t="s">
        <v>353</v>
      </c>
      <c r="E3501" t="s">
        <v>467</v>
      </c>
    </row>
    <row r="3502" spans="2:5">
      <c r="B3502" t="s">
        <v>5435</v>
      </c>
      <c r="C3502">
        <v>532699</v>
      </c>
      <c r="D3502" t="s">
        <v>5436</v>
      </c>
      <c r="E3502" t="s">
        <v>554</v>
      </c>
    </row>
    <row r="3503" spans="2:5">
      <c r="B3503" t="s">
        <v>5437</v>
      </c>
      <c r="C3503">
        <v>526640</v>
      </c>
      <c r="D3503" t="s">
        <v>353</v>
      </c>
      <c r="E3503" t="s">
        <v>554</v>
      </c>
    </row>
    <row r="3504" spans="2:5">
      <c r="B3504" t="s">
        <v>5438</v>
      </c>
      <c r="C3504">
        <v>532983</v>
      </c>
      <c r="D3504" t="s">
        <v>5439</v>
      </c>
      <c r="E3504" t="s">
        <v>391</v>
      </c>
    </row>
    <row r="3505" spans="2:5">
      <c r="B3505" t="s">
        <v>5440</v>
      </c>
      <c r="C3505">
        <v>511626</v>
      </c>
      <c r="D3505" t="s">
        <v>353</v>
      </c>
      <c r="E3505" t="s">
        <v>370</v>
      </c>
    </row>
    <row r="3506" spans="2:5">
      <c r="B3506" t="s">
        <v>5441</v>
      </c>
      <c r="C3506">
        <v>530179</v>
      </c>
      <c r="D3506" t="s">
        <v>353</v>
      </c>
      <c r="E3506" t="s">
        <v>368</v>
      </c>
    </row>
    <row r="3507" spans="2:5">
      <c r="B3507" t="s">
        <v>5442</v>
      </c>
      <c r="C3507">
        <v>539875</v>
      </c>
      <c r="D3507" t="s">
        <v>353</v>
      </c>
      <c r="E3507" t="s">
        <v>373</v>
      </c>
    </row>
    <row r="3508" spans="2:5">
      <c r="B3508" t="s">
        <v>5443</v>
      </c>
      <c r="C3508">
        <v>500350</v>
      </c>
      <c r="D3508" t="s">
        <v>5444</v>
      </c>
      <c r="E3508" t="s">
        <v>368</v>
      </c>
    </row>
    <row r="3509" spans="2:5">
      <c r="B3509" t="s">
        <v>5445</v>
      </c>
      <c r="C3509">
        <v>531215</v>
      </c>
      <c r="D3509" t="s">
        <v>353</v>
      </c>
      <c r="E3509" t="s">
        <v>651</v>
      </c>
    </row>
    <row r="3510" spans="2:5">
      <c r="B3510" t="s">
        <v>5446</v>
      </c>
      <c r="C3510">
        <v>500367</v>
      </c>
      <c r="D3510" t="s">
        <v>353</v>
      </c>
      <c r="E3510" t="s">
        <v>833</v>
      </c>
    </row>
    <row r="3511" spans="2:5">
      <c r="B3511" t="s">
        <v>5447</v>
      </c>
      <c r="C3511">
        <v>531099</v>
      </c>
      <c r="D3511" t="s">
        <v>353</v>
      </c>
      <c r="E3511" t="s">
        <v>391</v>
      </c>
    </row>
    <row r="3512" spans="2:5">
      <c r="B3512" t="s">
        <v>5448</v>
      </c>
      <c r="C3512">
        <v>509020</v>
      </c>
      <c r="D3512" t="s">
        <v>5449</v>
      </c>
      <c r="E3512" t="s">
        <v>602</v>
      </c>
    </row>
    <row r="3513" spans="2:5">
      <c r="B3513" t="s">
        <v>5450</v>
      </c>
      <c r="C3513">
        <v>500368</v>
      </c>
      <c r="D3513" t="s">
        <v>5451</v>
      </c>
      <c r="E3513" t="s">
        <v>602</v>
      </c>
    </row>
    <row r="3514" spans="2:5">
      <c r="B3514" t="s">
        <v>5452</v>
      </c>
      <c r="C3514">
        <v>540696</v>
      </c>
      <c r="D3514" t="s">
        <v>353</v>
      </c>
      <c r="E3514" t="s">
        <v>375</v>
      </c>
    </row>
    <row r="3515" spans="2:5">
      <c r="B3515" t="s">
        <v>5453</v>
      </c>
      <c r="C3515">
        <v>540696</v>
      </c>
      <c r="D3515" t="s">
        <v>353</v>
      </c>
      <c r="E3515" t="s">
        <v>375</v>
      </c>
    </row>
    <row r="3516" spans="2:5">
      <c r="B3516" t="s">
        <v>5454</v>
      </c>
      <c r="C3516">
        <v>532785</v>
      </c>
      <c r="D3516" t="s">
        <v>5455</v>
      </c>
      <c r="E3516" t="s">
        <v>347</v>
      </c>
    </row>
    <row r="3517" spans="2:5">
      <c r="B3517" t="s">
        <v>5456</v>
      </c>
      <c r="C3517">
        <v>539226</v>
      </c>
      <c r="D3517" t="s">
        <v>353</v>
      </c>
      <c r="E3517" t="s">
        <v>385</v>
      </c>
    </row>
    <row r="3518" spans="2:5">
      <c r="B3518" t="s">
        <v>5457</v>
      </c>
      <c r="C3518" t="s">
        <v>353</v>
      </c>
      <c r="D3518" t="s">
        <v>5458</v>
      </c>
      <c r="E3518" t="s">
        <v>364</v>
      </c>
    </row>
    <row r="3519" spans="2:5">
      <c r="B3519" t="s">
        <v>5459</v>
      </c>
      <c r="C3519">
        <v>519413</v>
      </c>
      <c r="D3519" t="s">
        <v>353</v>
      </c>
      <c r="E3519" t="s">
        <v>375</v>
      </c>
    </row>
    <row r="3520" spans="2:5">
      <c r="B3520" t="s">
        <v>5460</v>
      </c>
      <c r="C3520">
        <v>530449</v>
      </c>
      <c r="D3520" t="s">
        <v>353</v>
      </c>
      <c r="E3520" t="s">
        <v>473</v>
      </c>
    </row>
    <row r="3521" spans="2:5">
      <c r="B3521" t="s">
        <v>5461</v>
      </c>
      <c r="C3521">
        <v>533552</v>
      </c>
      <c r="D3521" t="s">
        <v>5462</v>
      </c>
      <c r="E3521" t="s">
        <v>467</v>
      </c>
    </row>
    <row r="3522" spans="2:5">
      <c r="B3522" t="s">
        <v>5463</v>
      </c>
      <c r="C3522">
        <v>533470</v>
      </c>
      <c r="D3522" t="s">
        <v>5464</v>
      </c>
      <c r="E3522" t="s">
        <v>848</v>
      </c>
    </row>
    <row r="3523" spans="2:5">
      <c r="B3523" t="s">
        <v>5465</v>
      </c>
      <c r="C3523">
        <v>504335</v>
      </c>
      <c r="D3523" t="s">
        <v>353</v>
      </c>
      <c r="E3523" t="s">
        <v>375</v>
      </c>
    </row>
    <row r="3524" spans="2:5">
      <c r="B3524" t="s">
        <v>5466</v>
      </c>
      <c r="C3524">
        <v>517035</v>
      </c>
      <c r="D3524" t="s">
        <v>353</v>
      </c>
      <c r="E3524" t="s">
        <v>895</v>
      </c>
    </row>
    <row r="3525" spans="2:5">
      <c r="B3525" t="s">
        <v>5467</v>
      </c>
      <c r="C3525">
        <v>542034</v>
      </c>
      <c r="D3525" t="s">
        <v>353</v>
      </c>
      <c r="E3525" t="s">
        <v>467</v>
      </c>
    </row>
    <row r="3526" spans="2:5">
      <c r="B3526" t="s">
        <v>5468</v>
      </c>
      <c r="C3526">
        <v>532604</v>
      </c>
      <c r="D3526" t="s">
        <v>5469</v>
      </c>
      <c r="E3526" t="s">
        <v>385</v>
      </c>
    </row>
    <row r="3527" spans="2:5">
      <c r="B3527" t="s">
        <v>5470</v>
      </c>
      <c r="C3527">
        <v>540497</v>
      </c>
      <c r="D3527" t="s">
        <v>5471</v>
      </c>
      <c r="E3527" t="s">
        <v>877</v>
      </c>
    </row>
    <row r="3528" spans="2:5">
      <c r="B3528" t="s">
        <v>5472</v>
      </c>
      <c r="C3528">
        <v>534598</v>
      </c>
      <c r="D3528" t="s">
        <v>5473</v>
      </c>
      <c r="E3528" t="s">
        <v>492</v>
      </c>
    </row>
    <row r="3529" spans="2:5">
      <c r="B3529" t="s">
        <v>5474</v>
      </c>
      <c r="C3529">
        <v>539450</v>
      </c>
      <c r="D3529" t="s">
        <v>5475</v>
      </c>
      <c r="E3529" t="s">
        <v>535</v>
      </c>
    </row>
    <row r="3530" spans="2:5">
      <c r="B3530" t="s">
        <v>5476</v>
      </c>
      <c r="C3530">
        <v>532316</v>
      </c>
      <c r="D3530" t="s">
        <v>5477</v>
      </c>
      <c r="E3530" t="s">
        <v>5478</v>
      </c>
    </row>
    <row r="3531" spans="2:5">
      <c r="B3531" t="s">
        <v>5479</v>
      </c>
      <c r="C3531">
        <v>540048</v>
      </c>
      <c r="D3531" t="s">
        <v>5480</v>
      </c>
      <c r="E3531" t="s">
        <v>467</v>
      </c>
    </row>
    <row r="3532" spans="2:5">
      <c r="B3532" t="s">
        <v>5481</v>
      </c>
      <c r="C3532">
        <v>536710</v>
      </c>
      <c r="D3532" t="s">
        <v>353</v>
      </c>
      <c r="E3532" t="s">
        <v>370</v>
      </c>
    </row>
    <row r="3533" spans="2:5">
      <c r="B3533" t="s">
        <v>5482</v>
      </c>
      <c r="C3533">
        <v>513515</v>
      </c>
      <c r="D3533" t="s">
        <v>353</v>
      </c>
      <c r="E3533" t="s">
        <v>368</v>
      </c>
    </row>
    <row r="3534" spans="2:5">
      <c r="B3534" t="s">
        <v>5483</v>
      </c>
      <c r="C3534">
        <v>531307</v>
      </c>
      <c r="D3534" t="s">
        <v>353</v>
      </c>
      <c r="E3534" t="s">
        <v>368</v>
      </c>
    </row>
    <row r="3535" spans="2:5">
      <c r="B3535" t="s">
        <v>5484</v>
      </c>
      <c r="C3535" t="s">
        <v>353</v>
      </c>
      <c r="D3535" t="s">
        <v>5485</v>
      </c>
      <c r="E3535" t="s">
        <v>364</v>
      </c>
    </row>
    <row r="3536" spans="2:5">
      <c r="B3536" t="s">
        <v>5486</v>
      </c>
      <c r="C3536">
        <v>538876</v>
      </c>
      <c r="D3536" t="s">
        <v>353</v>
      </c>
      <c r="E3536" t="s">
        <v>370</v>
      </c>
    </row>
    <row r="3537" spans="2:5">
      <c r="B3537" t="s">
        <v>5487</v>
      </c>
      <c r="C3537">
        <v>535621</v>
      </c>
      <c r="D3537" t="s">
        <v>353</v>
      </c>
      <c r="E3537" t="s">
        <v>439</v>
      </c>
    </row>
    <row r="3538" spans="2:5">
      <c r="B3538" t="s">
        <v>5488</v>
      </c>
      <c r="C3538">
        <v>503622</v>
      </c>
      <c r="D3538" t="s">
        <v>353</v>
      </c>
      <c r="E3538" t="s">
        <v>336</v>
      </c>
    </row>
    <row r="3539" spans="2:5">
      <c r="B3539" t="s">
        <v>5489</v>
      </c>
      <c r="C3539">
        <v>514197</v>
      </c>
      <c r="D3539" t="s">
        <v>353</v>
      </c>
      <c r="E3539" t="s">
        <v>368</v>
      </c>
    </row>
    <row r="3540" spans="2:5">
      <c r="B3540" t="s">
        <v>5490</v>
      </c>
      <c r="C3540">
        <v>540081</v>
      </c>
      <c r="D3540" t="s">
        <v>5491</v>
      </c>
      <c r="E3540" t="s">
        <v>877</v>
      </c>
    </row>
    <row r="3541" spans="2:5">
      <c r="B3541" t="s">
        <v>5492</v>
      </c>
      <c r="C3541">
        <v>539112</v>
      </c>
      <c r="D3541" t="s">
        <v>353</v>
      </c>
      <c r="E3541" t="s">
        <v>439</v>
      </c>
    </row>
    <row r="3542" spans="2:5">
      <c r="B3542" t="s">
        <v>5493</v>
      </c>
      <c r="C3542">
        <v>530267</v>
      </c>
      <c r="D3542" t="s">
        <v>353</v>
      </c>
      <c r="E3542" t="s">
        <v>361</v>
      </c>
    </row>
    <row r="3543" spans="2:5">
      <c r="B3543" t="s">
        <v>5494</v>
      </c>
      <c r="C3543">
        <v>530461</v>
      </c>
      <c r="D3543" t="s">
        <v>353</v>
      </c>
      <c r="E3543" t="s">
        <v>433</v>
      </c>
    </row>
    <row r="3544" spans="2:5">
      <c r="B3544" t="s">
        <v>5495</v>
      </c>
      <c r="C3544">
        <v>540132</v>
      </c>
      <c r="D3544" t="s">
        <v>353</v>
      </c>
      <c r="E3544" t="s">
        <v>375</v>
      </c>
    </row>
    <row r="3545" spans="2:5">
      <c r="B3545" t="s">
        <v>5496</v>
      </c>
      <c r="C3545">
        <v>540132</v>
      </c>
      <c r="D3545" t="s">
        <v>353</v>
      </c>
      <c r="E3545" t="s">
        <v>375</v>
      </c>
    </row>
    <row r="3546" spans="2:5">
      <c r="B3546" t="s">
        <v>5497</v>
      </c>
      <c r="C3546">
        <v>531869</v>
      </c>
      <c r="D3546" t="s">
        <v>353</v>
      </c>
      <c r="E3546" t="s">
        <v>658</v>
      </c>
    </row>
    <row r="3547" spans="2:5">
      <c r="B3547" t="s">
        <v>5498</v>
      </c>
      <c r="C3547">
        <v>532710</v>
      </c>
      <c r="D3547" t="s">
        <v>5499</v>
      </c>
      <c r="E3547" t="s">
        <v>751</v>
      </c>
    </row>
    <row r="3548" spans="2:5">
      <c r="B3548" t="s">
        <v>5500</v>
      </c>
      <c r="C3548">
        <v>539346</v>
      </c>
      <c r="D3548" t="s">
        <v>5501</v>
      </c>
      <c r="E3548" t="s">
        <v>948</v>
      </c>
    </row>
    <row r="3549" spans="2:5">
      <c r="B3549" t="s">
        <v>5502</v>
      </c>
      <c r="C3549">
        <v>506642</v>
      </c>
      <c r="D3549" t="s">
        <v>353</v>
      </c>
      <c r="E3549" t="s">
        <v>401</v>
      </c>
    </row>
    <row r="3550" spans="2:5">
      <c r="B3550" t="s">
        <v>5503</v>
      </c>
      <c r="C3550">
        <v>540821</v>
      </c>
      <c r="D3550" t="s">
        <v>353</v>
      </c>
      <c r="E3550" t="s">
        <v>1092</v>
      </c>
    </row>
    <row r="3551" spans="2:5">
      <c r="B3551" t="s">
        <v>5504</v>
      </c>
      <c r="C3551">
        <v>532034</v>
      </c>
      <c r="D3551" t="s">
        <v>353</v>
      </c>
      <c r="E3551" t="s">
        <v>535</v>
      </c>
    </row>
    <row r="3552" spans="2:5">
      <c r="B3552" t="s">
        <v>5505</v>
      </c>
      <c r="C3552">
        <v>531448</v>
      </c>
      <c r="D3552" t="s">
        <v>353</v>
      </c>
      <c r="E3552" t="s">
        <v>774</v>
      </c>
    </row>
    <row r="3553" spans="2:5">
      <c r="B3553" t="s">
        <v>5506</v>
      </c>
      <c r="C3553">
        <v>523025</v>
      </c>
      <c r="D3553" t="s">
        <v>353</v>
      </c>
      <c r="E3553" t="s">
        <v>467</v>
      </c>
    </row>
    <row r="3554" spans="2:5">
      <c r="B3554" t="s">
        <v>5507</v>
      </c>
      <c r="C3554">
        <v>523025</v>
      </c>
      <c r="D3554" t="s">
        <v>353</v>
      </c>
      <c r="E3554" t="s">
        <v>467</v>
      </c>
    </row>
    <row r="3555" spans="2:5">
      <c r="B3555" t="s">
        <v>5508</v>
      </c>
      <c r="C3555">
        <v>502090</v>
      </c>
      <c r="D3555" t="s">
        <v>5509</v>
      </c>
      <c r="E3555" t="s">
        <v>366</v>
      </c>
    </row>
    <row r="3556" spans="2:5">
      <c r="B3556" t="s">
        <v>5510</v>
      </c>
      <c r="C3556">
        <v>540715</v>
      </c>
      <c r="D3556" t="s">
        <v>353</v>
      </c>
      <c r="E3556" t="s">
        <v>467</v>
      </c>
    </row>
    <row r="3557" spans="2:5">
      <c r="B3557" t="s">
        <v>5511</v>
      </c>
      <c r="C3557">
        <v>532092</v>
      </c>
      <c r="D3557" t="s">
        <v>353</v>
      </c>
      <c r="E3557" t="s">
        <v>370</v>
      </c>
    </row>
    <row r="3558" spans="2:5">
      <c r="B3558" t="s">
        <v>5512</v>
      </c>
      <c r="C3558">
        <v>507663</v>
      </c>
      <c r="D3558" t="s">
        <v>353</v>
      </c>
      <c r="E3558" t="s">
        <v>602</v>
      </c>
    </row>
    <row r="3559" spans="2:5">
      <c r="B3559" t="s">
        <v>5513</v>
      </c>
      <c r="C3559">
        <v>511254</v>
      </c>
      <c r="D3559" t="s">
        <v>353</v>
      </c>
      <c r="E3559" t="s">
        <v>370</v>
      </c>
    </row>
    <row r="3560" spans="2:5">
      <c r="B3560" t="s">
        <v>5514</v>
      </c>
      <c r="C3560">
        <v>526085</v>
      </c>
      <c r="D3560" t="s">
        <v>353</v>
      </c>
      <c r="E3560" t="s">
        <v>554</v>
      </c>
    </row>
    <row r="3561" spans="2:5">
      <c r="B3561" t="s">
        <v>5515</v>
      </c>
      <c r="C3561" t="s">
        <v>353</v>
      </c>
      <c r="D3561" t="s">
        <v>5516</v>
      </c>
      <c r="E3561" t="s">
        <v>364</v>
      </c>
    </row>
    <row r="3562" spans="2:5">
      <c r="B3562" t="s">
        <v>5517</v>
      </c>
      <c r="C3562">
        <v>540143</v>
      </c>
      <c r="D3562" t="s">
        <v>353</v>
      </c>
      <c r="E3562" t="s">
        <v>339</v>
      </c>
    </row>
    <row r="3563" spans="2:5">
      <c r="B3563" t="s">
        <v>5518</v>
      </c>
      <c r="C3563">
        <v>540143</v>
      </c>
      <c r="D3563" t="s">
        <v>353</v>
      </c>
      <c r="E3563" t="s">
        <v>339</v>
      </c>
    </row>
    <row r="3564" spans="2:5">
      <c r="B3564" t="s">
        <v>5519</v>
      </c>
      <c r="C3564">
        <v>511533</v>
      </c>
      <c r="D3564" t="s">
        <v>353</v>
      </c>
      <c r="E3564" t="s">
        <v>411</v>
      </c>
    </row>
    <row r="3565" spans="2:5">
      <c r="B3565" t="s">
        <v>5520</v>
      </c>
      <c r="C3565">
        <v>503691</v>
      </c>
      <c r="D3565" t="s">
        <v>353</v>
      </c>
      <c r="E3565" t="s">
        <v>1092</v>
      </c>
    </row>
    <row r="3566" spans="2:5">
      <c r="B3566" t="s">
        <v>5521</v>
      </c>
      <c r="C3566">
        <v>532841</v>
      </c>
      <c r="D3566" t="s">
        <v>353</v>
      </c>
      <c r="E3566" t="s">
        <v>366</v>
      </c>
    </row>
    <row r="3567" spans="2:5">
      <c r="B3567" t="s">
        <v>5522</v>
      </c>
      <c r="C3567">
        <v>539660</v>
      </c>
      <c r="D3567" t="s">
        <v>353</v>
      </c>
      <c r="E3567" t="s">
        <v>336</v>
      </c>
    </row>
    <row r="3568" spans="2:5">
      <c r="B3568" t="s">
        <v>5523</v>
      </c>
      <c r="C3568">
        <v>538557</v>
      </c>
      <c r="D3568" t="s">
        <v>353</v>
      </c>
      <c r="E3568" t="s">
        <v>375</v>
      </c>
    </row>
    <row r="3569" spans="2:5">
      <c r="B3569" t="s">
        <v>5524</v>
      </c>
      <c r="C3569">
        <v>531931</v>
      </c>
      <c r="D3569" t="s">
        <v>353</v>
      </c>
      <c r="E3569" t="s">
        <v>774</v>
      </c>
    </row>
    <row r="3570" spans="2:5">
      <c r="B3570" t="s">
        <v>5525</v>
      </c>
      <c r="C3570">
        <v>530905</v>
      </c>
      <c r="D3570" t="s">
        <v>353</v>
      </c>
      <c r="E3570" t="s">
        <v>370</v>
      </c>
    </row>
    <row r="3571" spans="2:5">
      <c r="B3571" t="s">
        <v>5526</v>
      </c>
      <c r="C3571">
        <v>540066</v>
      </c>
      <c r="D3571" t="s">
        <v>353</v>
      </c>
      <c r="E3571" t="s">
        <v>708</v>
      </c>
    </row>
    <row r="3572" spans="2:5">
      <c r="B3572" t="s">
        <v>5527</v>
      </c>
      <c r="C3572">
        <v>530265</v>
      </c>
      <c r="D3572" t="s">
        <v>353</v>
      </c>
      <c r="E3572" t="s">
        <v>366</v>
      </c>
    </row>
    <row r="3573" spans="2:5">
      <c r="B3573" t="s">
        <v>5528</v>
      </c>
      <c r="C3573">
        <v>515043</v>
      </c>
      <c r="D3573" t="s">
        <v>353</v>
      </c>
      <c r="E3573" t="s">
        <v>630</v>
      </c>
    </row>
    <row r="3574" spans="2:5">
      <c r="B3574" t="s">
        <v>5529</v>
      </c>
      <c r="C3574">
        <v>515043</v>
      </c>
      <c r="D3574" t="s">
        <v>353</v>
      </c>
      <c r="E3574" t="s">
        <v>630</v>
      </c>
    </row>
    <row r="3575" spans="2:5">
      <c r="B3575" t="s">
        <v>5530</v>
      </c>
      <c r="C3575" t="s">
        <v>353</v>
      </c>
      <c r="D3575" t="s">
        <v>5531</v>
      </c>
      <c r="E3575" t="s">
        <v>364</v>
      </c>
    </row>
    <row r="3576" spans="2:5">
      <c r="B3576" t="s">
        <v>5532</v>
      </c>
      <c r="C3576" t="s">
        <v>353</v>
      </c>
      <c r="D3576" t="s">
        <v>5533</v>
      </c>
      <c r="E3576" t="s">
        <v>364</v>
      </c>
    </row>
    <row r="3577" spans="2:5">
      <c r="B3577" t="s">
        <v>5534</v>
      </c>
      <c r="C3577">
        <v>590051</v>
      </c>
      <c r="D3577" t="s">
        <v>5535</v>
      </c>
      <c r="E3577" t="s">
        <v>446</v>
      </c>
    </row>
    <row r="3578" spans="2:5">
      <c r="B3578" t="s">
        <v>5536</v>
      </c>
      <c r="C3578">
        <v>511066</v>
      </c>
      <c r="D3578" t="s">
        <v>353</v>
      </c>
      <c r="E3578" t="s">
        <v>370</v>
      </c>
    </row>
    <row r="3579" spans="2:5">
      <c r="B3579" t="s">
        <v>5537</v>
      </c>
      <c r="C3579">
        <v>507315</v>
      </c>
      <c r="D3579" t="s">
        <v>5538</v>
      </c>
      <c r="E3579" t="s">
        <v>1052</v>
      </c>
    </row>
    <row r="3580" spans="2:5">
      <c r="B3580" t="s">
        <v>5539</v>
      </c>
      <c r="C3580">
        <v>532713</v>
      </c>
      <c r="D3580" t="s">
        <v>5540</v>
      </c>
      <c r="E3580" t="s">
        <v>375</v>
      </c>
    </row>
    <row r="3581" spans="2:5">
      <c r="B3581" t="s">
        <v>5541</v>
      </c>
      <c r="C3581">
        <v>540642</v>
      </c>
      <c r="D3581" t="s">
        <v>5542</v>
      </c>
      <c r="E3581" t="s">
        <v>751</v>
      </c>
    </row>
    <row r="3582" spans="2:5">
      <c r="B3582" t="s">
        <v>5543</v>
      </c>
      <c r="C3582">
        <v>540181</v>
      </c>
      <c r="D3582" t="s">
        <v>353</v>
      </c>
      <c r="E3582" t="s">
        <v>370</v>
      </c>
    </row>
    <row r="3583" spans="2:5">
      <c r="B3583" t="s">
        <v>5544</v>
      </c>
      <c r="C3583">
        <v>526554</v>
      </c>
      <c r="D3583" t="s">
        <v>353</v>
      </c>
      <c r="E3583" t="s">
        <v>548</v>
      </c>
    </row>
    <row r="3584" spans="2:5">
      <c r="B3584" t="s">
        <v>5545</v>
      </c>
      <c r="C3584">
        <v>590056</v>
      </c>
      <c r="D3584" t="s">
        <v>5546</v>
      </c>
      <c r="E3584" t="s">
        <v>368</v>
      </c>
    </row>
    <row r="3585" spans="2:5">
      <c r="B3585" t="s">
        <v>5547</v>
      </c>
      <c r="C3585">
        <v>500370</v>
      </c>
      <c r="D3585" t="s">
        <v>5548</v>
      </c>
      <c r="E3585" t="s">
        <v>375</v>
      </c>
    </row>
    <row r="3586" spans="2:5">
      <c r="B3586" t="s">
        <v>5549</v>
      </c>
      <c r="C3586">
        <v>517059</v>
      </c>
      <c r="D3586" t="s">
        <v>5550</v>
      </c>
      <c r="E3586" t="s">
        <v>651</v>
      </c>
    </row>
    <row r="3587" spans="2:5">
      <c r="B3587" t="s">
        <v>5551</v>
      </c>
      <c r="C3587">
        <v>532005</v>
      </c>
      <c r="D3587" t="s">
        <v>353</v>
      </c>
      <c r="E3587" t="s">
        <v>538</v>
      </c>
    </row>
    <row r="3588" spans="2:5">
      <c r="B3588" t="s">
        <v>5552</v>
      </c>
      <c r="C3588">
        <v>521240</v>
      </c>
      <c r="D3588" t="s">
        <v>353</v>
      </c>
      <c r="E3588" t="s">
        <v>368</v>
      </c>
    </row>
    <row r="3589" spans="2:5">
      <c r="B3589" t="s">
        <v>5553</v>
      </c>
      <c r="C3589">
        <v>511630</v>
      </c>
      <c r="D3589" t="s">
        <v>5554</v>
      </c>
      <c r="E3589" t="s">
        <v>877</v>
      </c>
    </row>
    <row r="3590" spans="2:5">
      <c r="B3590" t="s">
        <v>5555</v>
      </c>
      <c r="C3590">
        <v>520075</v>
      </c>
      <c r="D3590" t="s">
        <v>353</v>
      </c>
      <c r="E3590" t="s">
        <v>708</v>
      </c>
    </row>
    <row r="3591" spans="2:5">
      <c r="B3591" t="s">
        <v>5556</v>
      </c>
      <c r="C3591">
        <v>530617</v>
      </c>
      <c r="D3591" t="s">
        <v>353</v>
      </c>
      <c r="E3591" t="s">
        <v>413</v>
      </c>
    </row>
    <row r="3592" spans="2:5">
      <c r="B3592" t="s">
        <v>5557</v>
      </c>
      <c r="C3592">
        <v>530125</v>
      </c>
      <c r="D3592" t="s">
        <v>353</v>
      </c>
      <c r="E3592" t="s">
        <v>391</v>
      </c>
    </row>
    <row r="3593" spans="2:5">
      <c r="B3593" t="s">
        <v>5558</v>
      </c>
      <c r="C3593">
        <v>500371</v>
      </c>
      <c r="D3593" t="s">
        <v>353</v>
      </c>
      <c r="E3593" t="s">
        <v>722</v>
      </c>
    </row>
    <row r="3594" spans="2:5">
      <c r="B3594" t="s">
        <v>5559</v>
      </c>
      <c r="C3594">
        <v>500371</v>
      </c>
      <c r="D3594" t="s">
        <v>353</v>
      </c>
      <c r="E3594" t="s">
        <v>722</v>
      </c>
    </row>
    <row r="3595" spans="2:5">
      <c r="B3595" t="s">
        <v>5560</v>
      </c>
      <c r="C3595">
        <v>521206</v>
      </c>
      <c r="D3595" t="s">
        <v>353</v>
      </c>
      <c r="E3595" t="s">
        <v>467</v>
      </c>
    </row>
    <row r="3596" spans="2:5">
      <c r="B3596" t="s">
        <v>5561</v>
      </c>
      <c r="C3596">
        <v>530025</v>
      </c>
      <c r="D3596" t="s">
        <v>353</v>
      </c>
      <c r="E3596" t="s">
        <v>774</v>
      </c>
    </row>
    <row r="3597" spans="2:5">
      <c r="B3597" t="s">
        <v>5562</v>
      </c>
      <c r="C3597">
        <v>780015</v>
      </c>
      <c r="D3597" t="s">
        <v>353</v>
      </c>
      <c r="E3597" t="s">
        <v>444</v>
      </c>
    </row>
    <row r="3598" spans="2:5">
      <c r="B3598" t="s">
        <v>5563</v>
      </c>
      <c r="C3598">
        <v>509423</v>
      </c>
      <c r="D3598" t="s">
        <v>353</v>
      </c>
      <c r="E3598" t="s">
        <v>401</v>
      </c>
    </row>
    <row r="3599" spans="2:5">
      <c r="B3599" t="s">
        <v>5564</v>
      </c>
      <c r="C3599">
        <v>521222</v>
      </c>
      <c r="D3599" t="s">
        <v>353</v>
      </c>
      <c r="E3599" t="s">
        <v>467</v>
      </c>
    </row>
    <row r="3600" spans="2:5">
      <c r="B3600" t="s">
        <v>5565</v>
      </c>
      <c r="C3600" t="s">
        <v>353</v>
      </c>
      <c r="D3600" t="s">
        <v>5566</v>
      </c>
      <c r="E3600" t="s">
        <v>444</v>
      </c>
    </row>
    <row r="3601" spans="2:5">
      <c r="B3601" t="s">
        <v>5567</v>
      </c>
      <c r="C3601">
        <v>523116</v>
      </c>
      <c r="D3601" t="s">
        <v>353</v>
      </c>
      <c r="E3601" t="s">
        <v>476</v>
      </c>
    </row>
    <row r="3602" spans="2:5">
      <c r="B3602" t="s">
        <v>5568</v>
      </c>
      <c r="C3602">
        <v>541163</v>
      </c>
      <c r="D3602" t="s">
        <v>5569</v>
      </c>
      <c r="E3602" t="s">
        <v>708</v>
      </c>
    </row>
    <row r="3603" spans="2:5">
      <c r="B3603" t="s">
        <v>5570</v>
      </c>
      <c r="C3603">
        <v>524703</v>
      </c>
      <c r="D3603" t="s">
        <v>353</v>
      </c>
      <c r="E3603" t="s">
        <v>391</v>
      </c>
    </row>
    <row r="3604" spans="2:5">
      <c r="B3604" t="s">
        <v>5571</v>
      </c>
      <c r="C3604">
        <v>504918</v>
      </c>
      <c r="D3604" t="s">
        <v>353</v>
      </c>
      <c r="E3604" t="s">
        <v>333</v>
      </c>
    </row>
    <row r="3605" spans="2:5">
      <c r="B3605" t="s">
        <v>5572</v>
      </c>
      <c r="C3605">
        <v>539392</v>
      </c>
      <c r="D3605" t="s">
        <v>353</v>
      </c>
      <c r="E3605" t="s">
        <v>375</v>
      </c>
    </row>
    <row r="3606" spans="2:5">
      <c r="B3606" t="s">
        <v>5573</v>
      </c>
      <c r="C3606">
        <v>539392</v>
      </c>
      <c r="D3606" t="s">
        <v>353</v>
      </c>
      <c r="E3606" t="s">
        <v>375</v>
      </c>
    </row>
    <row r="3607" spans="2:5">
      <c r="B3607" t="s">
        <v>5574</v>
      </c>
      <c r="C3607">
        <v>516096</v>
      </c>
      <c r="D3607" t="s">
        <v>353</v>
      </c>
      <c r="E3607" t="s">
        <v>347</v>
      </c>
    </row>
    <row r="3608" spans="2:5">
      <c r="B3608" t="s">
        <v>5575</v>
      </c>
      <c r="C3608">
        <v>514234</v>
      </c>
      <c r="D3608" t="s">
        <v>5576</v>
      </c>
      <c r="E3608" t="s">
        <v>368</v>
      </c>
    </row>
    <row r="3609" spans="2:5">
      <c r="B3609" t="s">
        <v>5577</v>
      </c>
      <c r="C3609">
        <v>514234</v>
      </c>
      <c r="D3609" t="s">
        <v>5576</v>
      </c>
      <c r="E3609" t="s">
        <v>368</v>
      </c>
    </row>
    <row r="3610" spans="2:5">
      <c r="B3610" t="s">
        <v>5578</v>
      </c>
      <c r="C3610">
        <v>534618</v>
      </c>
      <c r="D3610" t="s">
        <v>353</v>
      </c>
      <c r="E3610" t="s">
        <v>492</v>
      </c>
    </row>
    <row r="3611" spans="2:5">
      <c r="B3611" t="s">
        <v>5579</v>
      </c>
      <c r="C3611">
        <v>511640</v>
      </c>
      <c r="D3611" t="s">
        <v>353</v>
      </c>
      <c r="E3611" t="s">
        <v>370</v>
      </c>
    </row>
    <row r="3612" spans="2:5">
      <c r="B3612" t="s">
        <v>5580</v>
      </c>
      <c r="C3612">
        <v>526521</v>
      </c>
      <c r="D3612" t="s">
        <v>5581</v>
      </c>
      <c r="E3612" t="s">
        <v>366</v>
      </c>
    </row>
    <row r="3613" spans="2:5">
      <c r="B3613" t="s">
        <v>5582</v>
      </c>
      <c r="C3613">
        <v>540782</v>
      </c>
      <c r="D3613" t="s">
        <v>353</v>
      </c>
      <c r="E3613" t="s">
        <v>554</v>
      </c>
    </row>
    <row r="3614" spans="2:5">
      <c r="B3614" t="s">
        <v>5583</v>
      </c>
      <c r="C3614">
        <v>533411</v>
      </c>
      <c r="D3614" t="s">
        <v>5584</v>
      </c>
      <c r="E3614" t="s">
        <v>1273</v>
      </c>
    </row>
    <row r="3615" spans="2:5">
      <c r="B3615" t="s">
        <v>5585</v>
      </c>
      <c r="C3615">
        <v>530073</v>
      </c>
      <c r="D3615" t="s">
        <v>5586</v>
      </c>
      <c r="E3615" t="s">
        <v>476</v>
      </c>
    </row>
    <row r="3616" spans="2:5">
      <c r="B3616" t="s">
        <v>5587</v>
      </c>
      <c r="C3616" t="s">
        <v>353</v>
      </c>
      <c r="D3616" t="s">
        <v>5588</v>
      </c>
      <c r="E3616" t="s">
        <v>364</v>
      </c>
    </row>
    <row r="3617" spans="2:5">
      <c r="B3617" t="s">
        <v>5589</v>
      </c>
      <c r="C3617">
        <v>531898</v>
      </c>
      <c r="D3617" t="s">
        <v>353</v>
      </c>
      <c r="E3617" t="s">
        <v>356</v>
      </c>
    </row>
    <row r="3618" spans="2:5">
      <c r="B3618" t="s">
        <v>5590</v>
      </c>
      <c r="C3618">
        <v>531569</v>
      </c>
      <c r="D3618" t="s">
        <v>353</v>
      </c>
      <c r="E3618" t="s">
        <v>391</v>
      </c>
    </row>
    <row r="3619" spans="2:5">
      <c r="B3619" t="s">
        <v>5591</v>
      </c>
      <c r="C3619">
        <v>532972</v>
      </c>
      <c r="D3619" t="s">
        <v>353</v>
      </c>
      <c r="E3619" t="s">
        <v>446</v>
      </c>
    </row>
    <row r="3620" spans="2:5">
      <c r="B3620" t="s">
        <v>5592</v>
      </c>
      <c r="C3620">
        <v>532435</v>
      </c>
      <c r="D3620" t="s">
        <v>353</v>
      </c>
      <c r="E3620" t="s">
        <v>439</v>
      </c>
    </row>
    <row r="3621" spans="2:5">
      <c r="B3621" t="s">
        <v>5593</v>
      </c>
      <c r="C3621">
        <v>512062</v>
      </c>
      <c r="D3621" t="s">
        <v>353</v>
      </c>
      <c r="E3621" t="s">
        <v>774</v>
      </c>
    </row>
    <row r="3622" spans="2:5">
      <c r="B3622" t="s">
        <v>5594</v>
      </c>
      <c r="C3622">
        <v>500674</v>
      </c>
      <c r="D3622" t="s">
        <v>5595</v>
      </c>
      <c r="E3622" t="s">
        <v>391</v>
      </c>
    </row>
    <row r="3623" spans="2:5">
      <c r="B3623" t="s">
        <v>5596</v>
      </c>
      <c r="C3623">
        <v>500674</v>
      </c>
      <c r="D3623" t="s">
        <v>5595</v>
      </c>
      <c r="E3623" t="s">
        <v>391</v>
      </c>
    </row>
    <row r="3624" spans="2:5">
      <c r="B3624" t="s">
        <v>5597</v>
      </c>
      <c r="C3624">
        <v>514280</v>
      </c>
      <c r="D3624" t="s">
        <v>353</v>
      </c>
      <c r="E3624" t="s">
        <v>368</v>
      </c>
    </row>
    <row r="3625" spans="2:5">
      <c r="B3625" t="s">
        <v>5598</v>
      </c>
      <c r="C3625">
        <v>530035</v>
      </c>
      <c r="D3625" t="s">
        <v>353</v>
      </c>
      <c r="E3625" t="s">
        <v>368</v>
      </c>
    </row>
    <row r="3626" spans="2:5">
      <c r="B3626" t="s">
        <v>5599</v>
      </c>
      <c r="C3626">
        <v>540822</v>
      </c>
      <c r="D3626" t="s">
        <v>353</v>
      </c>
      <c r="E3626" t="s">
        <v>370</v>
      </c>
    </row>
    <row r="3627" spans="2:5">
      <c r="B3627" t="s">
        <v>5600</v>
      </c>
      <c r="C3627">
        <v>519260</v>
      </c>
      <c r="D3627" t="s">
        <v>5601</v>
      </c>
      <c r="E3627" t="s">
        <v>602</v>
      </c>
    </row>
    <row r="3628" spans="2:5">
      <c r="B3628" t="s">
        <v>5602</v>
      </c>
      <c r="C3628">
        <v>506906</v>
      </c>
      <c r="D3628" t="s">
        <v>353</v>
      </c>
      <c r="E3628" t="s">
        <v>375</v>
      </c>
    </row>
    <row r="3629" spans="2:5">
      <c r="B3629" t="s">
        <v>5603</v>
      </c>
      <c r="C3629">
        <v>519238</v>
      </c>
      <c r="D3629" t="s">
        <v>353</v>
      </c>
      <c r="E3629" t="s">
        <v>551</v>
      </c>
    </row>
    <row r="3630" spans="2:5">
      <c r="B3630" t="s">
        <v>5604</v>
      </c>
      <c r="C3630">
        <v>538992</v>
      </c>
      <c r="D3630" t="s">
        <v>353</v>
      </c>
      <c r="E3630" t="s">
        <v>708</v>
      </c>
    </row>
    <row r="3631" spans="2:5">
      <c r="B3631" t="s">
        <v>5605</v>
      </c>
      <c r="C3631">
        <v>512020</v>
      </c>
      <c r="D3631" t="s">
        <v>353</v>
      </c>
      <c r="E3631" t="s">
        <v>370</v>
      </c>
    </row>
    <row r="3632" spans="2:5">
      <c r="B3632" t="s">
        <v>5606</v>
      </c>
      <c r="C3632">
        <v>512020</v>
      </c>
      <c r="D3632" t="s">
        <v>353</v>
      </c>
      <c r="E3632" t="s">
        <v>370</v>
      </c>
    </row>
    <row r="3633" spans="2:5">
      <c r="B3633" t="s">
        <v>5607</v>
      </c>
      <c r="C3633">
        <v>504614</v>
      </c>
      <c r="D3633" t="s">
        <v>5608</v>
      </c>
      <c r="E3633" t="s">
        <v>385</v>
      </c>
    </row>
    <row r="3634" spans="2:5">
      <c r="B3634" t="s">
        <v>5609</v>
      </c>
      <c r="C3634">
        <v>516032</v>
      </c>
      <c r="D3634" t="s">
        <v>353</v>
      </c>
      <c r="E3634" t="s">
        <v>347</v>
      </c>
    </row>
    <row r="3635" spans="2:5">
      <c r="B3635" t="s">
        <v>5610</v>
      </c>
      <c r="C3635">
        <v>516003</v>
      </c>
      <c r="D3635" t="s">
        <v>353</v>
      </c>
      <c r="E3635" t="s">
        <v>848</v>
      </c>
    </row>
    <row r="3636" spans="2:5">
      <c r="B3636" t="s">
        <v>5611</v>
      </c>
      <c r="C3636">
        <v>519242</v>
      </c>
      <c r="D3636" t="s">
        <v>353</v>
      </c>
      <c r="E3636" t="s">
        <v>602</v>
      </c>
    </row>
    <row r="3637" spans="2:5">
      <c r="B3637" t="s">
        <v>5612</v>
      </c>
      <c r="C3637">
        <v>532163</v>
      </c>
      <c r="D3637" t="s">
        <v>5613</v>
      </c>
      <c r="E3637" t="s">
        <v>356</v>
      </c>
    </row>
    <row r="3638" spans="2:5">
      <c r="B3638" t="s">
        <v>5614</v>
      </c>
      <c r="C3638">
        <v>532163</v>
      </c>
      <c r="D3638" t="s">
        <v>5613</v>
      </c>
      <c r="E3638" t="s">
        <v>356</v>
      </c>
    </row>
    <row r="3639" spans="2:5">
      <c r="B3639" t="s">
        <v>5615</v>
      </c>
      <c r="C3639">
        <v>526885</v>
      </c>
      <c r="D3639" t="s">
        <v>5616</v>
      </c>
      <c r="E3639" t="s">
        <v>368</v>
      </c>
    </row>
    <row r="3640" spans="2:5">
      <c r="B3640" t="s">
        <v>5617</v>
      </c>
      <c r="C3640">
        <v>530993</v>
      </c>
      <c r="D3640" t="s">
        <v>353</v>
      </c>
      <c r="E3640" t="s">
        <v>375</v>
      </c>
    </row>
    <row r="3641" spans="2:5">
      <c r="B3641" t="s">
        <v>5618</v>
      </c>
      <c r="C3641">
        <v>531930</v>
      </c>
      <c r="D3641" t="s">
        <v>353</v>
      </c>
      <c r="E3641" t="s">
        <v>1273</v>
      </c>
    </row>
    <row r="3642" spans="2:5">
      <c r="B3642" t="s">
        <v>5619</v>
      </c>
      <c r="C3642">
        <v>540393</v>
      </c>
      <c r="D3642" t="s">
        <v>353</v>
      </c>
      <c r="E3642" t="s">
        <v>676</v>
      </c>
    </row>
    <row r="3643" spans="2:5">
      <c r="B3643" t="s">
        <v>5620</v>
      </c>
      <c r="C3643">
        <v>514412</v>
      </c>
      <c r="D3643" t="s">
        <v>353</v>
      </c>
      <c r="E3643" t="s">
        <v>467</v>
      </c>
    </row>
    <row r="3644" spans="2:5">
      <c r="B3644" t="s">
        <v>5621</v>
      </c>
      <c r="C3644">
        <v>506190</v>
      </c>
      <c r="D3644" t="s">
        <v>353</v>
      </c>
      <c r="E3644" t="s">
        <v>774</v>
      </c>
    </row>
    <row r="3645" spans="2:5">
      <c r="B3645" t="s">
        <v>5622</v>
      </c>
      <c r="C3645" t="s">
        <v>353</v>
      </c>
      <c r="D3645" t="s">
        <v>5623</v>
      </c>
      <c r="E3645" t="s">
        <v>364</v>
      </c>
    </row>
    <row r="3646" spans="2:5">
      <c r="B3646" t="s">
        <v>5624</v>
      </c>
      <c r="C3646">
        <v>539124</v>
      </c>
      <c r="D3646" t="s">
        <v>353</v>
      </c>
      <c r="E3646" t="s">
        <v>370</v>
      </c>
    </row>
    <row r="3647" spans="2:5">
      <c r="B3647" t="s">
        <v>5625</v>
      </c>
      <c r="C3647">
        <v>506313</v>
      </c>
      <c r="D3647" t="s">
        <v>353</v>
      </c>
      <c r="E3647" t="s">
        <v>881</v>
      </c>
    </row>
    <row r="3648" spans="2:5">
      <c r="B3648" t="s">
        <v>5626</v>
      </c>
      <c r="C3648">
        <v>532663</v>
      </c>
      <c r="D3648" t="s">
        <v>5627</v>
      </c>
      <c r="E3648" t="s">
        <v>339</v>
      </c>
    </row>
    <row r="3649" spans="2:5">
      <c r="B3649" t="s">
        <v>5628</v>
      </c>
      <c r="C3649">
        <v>533259</v>
      </c>
      <c r="D3649" t="s">
        <v>5629</v>
      </c>
      <c r="E3649" t="s">
        <v>542</v>
      </c>
    </row>
    <row r="3650" spans="2:5">
      <c r="B3650" t="s">
        <v>5630</v>
      </c>
      <c r="C3650">
        <v>511076</v>
      </c>
      <c r="D3650" t="s">
        <v>353</v>
      </c>
      <c r="E3650" t="s">
        <v>375</v>
      </c>
    </row>
    <row r="3651" spans="2:5">
      <c r="B3651" t="s">
        <v>5631</v>
      </c>
      <c r="C3651">
        <v>526093</v>
      </c>
      <c r="D3651" t="s">
        <v>5632</v>
      </c>
      <c r="E3651" t="s">
        <v>385</v>
      </c>
    </row>
    <row r="3652" spans="2:5">
      <c r="B3652" t="s">
        <v>5633</v>
      </c>
      <c r="C3652">
        <v>539201</v>
      </c>
      <c r="D3652" t="s">
        <v>353</v>
      </c>
      <c r="E3652" t="s">
        <v>347</v>
      </c>
    </row>
    <row r="3653" spans="2:5">
      <c r="B3653" t="s">
        <v>5634</v>
      </c>
      <c r="C3653">
        <v>539404</v>
      </c>
      <c r="D3653" t="s">
        <v>5635</v>
      </c>
      <c r="E3653" t="s">
        <v>370</v>
      </c>
    </row>
    <row r="3654" spans="2:5">
      <c r="B3654" t="s">
        <v>5636</v>
      </c>
      <c r="C3654">
        <v>536592</v>
      </c>
      <c r="D3654" t="s">
        <v>353</v>
      </c>
      <c r="E3654" t="s">
        <v>370</v>
      </c>
    </row>
    <row r="3655" spans="2:5">
      <c r="B3655" t="s">
        <v>5637</v>
      </c>
      <c r="C3655">
        <v>508996</v>
      </c>
      <c r="D3655" t="s">
        <v>5638</v>
      </c>
      <c r="E3655" t="s">
        <v>439</v>
      </c>
    </row>
    <row r="3656" spans="2:5">
      <c r="B3656" t="s">
        <v>5639</v>
      </c>
      <c r="C3656">
        <v>503893</v>
      </c>
      <c r="D3656" t="s">
        <v>353</v>
      </c>
      <c r="E3656" t="s">
        <v>336</v>
      </c>
    </row>
    <row r="3657" spans="2:5">
      <c r="B3657" t="s">
        <v>5640</v>
      </c>
      <c r="C3657">
        <v>539218</v>
      </c>
      <c r="D3657" t="s">
        <v>353</v>
      </c>
      <c r="E3657" t="s">
        <v>370</v>
      </c>
    </row>
    <row r="3658" spans="2:5">
      <c r="B3658" t="s">
        <v>5641</v>
      </c>
      <c r="C3658">
        <v>502175</v>
      </c>
      <c r="D3658" t="s">
        <v>353</v>
      </c>
      <c r="E3658" t="s">
        <v>366</v>
      </c>
    </row>
    <row r="3659" spans="2:5">
      <c r="B3659" t="s">
        <v>5642</v>
      </c>
      <c r="C3659">
        <v>511577</v>
      </c>
      <c r="D3659" t="s">
        <v>353</v>
      </c>
      <c r="E3659" t="s">
        <v>370</v>
      </c>
    </row>
    <row r="3660" spans="2:5">
      <c r="B3660" t="s">
        <v>5643</v>
      </c>
      <c r="C3660">
        <v>517320</v>
      </c>
      <c r="D3660" t="s">
        <v>353</v>
      </c>
      <c r="E3660" t="s">
        <v>651</v>
      </c>
    </row>
    <row r="3661" spans="2:5">
      <c r="B3661" t="s">
        <v>5644</v>
      </c>
      <c r="C3661">
        <v>532404</v>
      </c>
      <c r="D3661" t="s">
        <v>353</v>
      </c>
      <c r="E3661" t="s">
        <v>446</v>
      </c>
    </row>
    <row r="3662" spans="2:5">
      <c r="B3662" t="s">
        <v>5645</v>
      </c>
      <c r="C3662">
        <v>512634</v>
      </c>
      <c r="D3662" t="s">
        <v>353</v>
      </c>
      <c r="E3662" t="s">
        <v>554</v>
      </c>
    </row>
    <row r="3663" spans="2:5">
      <c r="B3663" t="s">
        <v>5646</v>
      </c>
      <c r="C3663">
        <v>524667</v>
      </c>
      <c r="D3663" t="s">
        <v>5647</v>
      </c>
      <c r="E3663" t="s">
        <v>1282</v>
      </c>
    </row>
    <row r="3664" spans="2:5">
      <c r="B3664" t="s">
        <v>5648</v>
      </c>
      <c r="C3664">
        <v>531893</v>
      </c>
      <c r="D3664" t="s">
        <v>353</v>
      </c>
      <c r="E3664" t="s">
        <v>774</v>
      </c>
    </row>
    <row r="3665" spans="2:5">
      <c r="B3665" t="s">
        <v>5649</v>
      </c>
      <c r="C3665">
        <v>523710</v>
      </c>
      <c r="D3665" t="s">
        <v>353</v>
      </c>
      <c r="E3665" t="s">
        <v>554</v>
      </c>
    </row>
    <row r="3666" spans="2:5">
      <c r="B3666" t="s">
        <v>5650</v>
      </c>
      <c r="C3666">
        <v>540728</v>
      </c>
      <c r="D3666" t="s">
        <v>353</v>
      </c>
      <c r="E3666" t="s">
        <v>342</v>
      </c>
    </row>
    <row r="3667" spans="2:5">
      <c r="B3667" t="s">
        <v>5651</v>
      </c>
      <c r="C3667">
        <v>532102</v>
      </c>
      <c r="D3667" t="s">
        <v>353</v>
      </c>
      <c r="E3667" t="s">
        <v>1052</v>
      </c>
    </row>
    <row r="3668" spans="2:5">
      <c r="B3668" t="s">
        <v>5652</v>
      </c>
      <c r="C3668">
        <v>540719</v>
      </c>
      <c r="D3668" t="s">
        <v>5653</v>
      </c>
      <c r="E3668" t="s">
        <v>2766</v>
      </c>
    </row>
    <row r="3669" spans="2:5">
      <c r="B3669" t="s">
        <v>5654</v>
      </c>
      <c r="C3669">
        <v>590098</v>
      </c>
      <c r="D3669" t="s">
        <v>5655</v>
      </c>
      <c r="E3669" t="s">
        <v>336</v>
      </c>
    </row>
    <row r="3670" spans="2:5">
      <c r="B3670" t="s">
        <v>5656</v>
      </c>
      <c r="C3670">
        <v>526081</v>
      </c>
      <c r="D3670" t="s">
        <v>5657</v>
      </c>
      <c r="E3670" t="s">
        <v>413</v>
      </c>
    </row>
    <row r="3671" spans="2:5">
      <c r="B3671" t="s">
        <v>5658</v>
      </c>
      <c r="C3671">
        <v>531797</v>
      </c>
      <c r="D3671" t="s">
        <v>353</v>
      </c>
      <c r="E3671" t="s">
        <v>366</v>
      </c>
    </row>
    <row r="3672" spans="2:5">
      <c r="B3672" t="s">
        <v>5659</v>
      </c>
      <c r="C3672">
        <v>511672</v>
      </c>
      <c r="D3672" t="s">
        <v>353</v>
      </c>
      <c r="E3672" t="s">
        <v>385</v>
      </c>
    </row>
    <row r="3673" spans="2:5">
      <c r="B3673" t="s">
        <v>5660</v>
      </c>
      <c r="C3673">
        <v>516110</v>
      </c>
      <c r="D3673" t="s">
        <v>5661</v>
      </c>
      <c r="E3673" t="s">
        <v>542</v>
      </c>
    </row>
    <row r="3674" spans="2:5">
      <c r="B3674" t="s">
        <v>5662</v>
      </c>
      <c r="C3674">
        <v>526544</v>
      </c>
      <c r="D3674" t="s">
        <v>353</v>
      </c>
      <c r="E3674" t="s">
        <v>359</v>
      </c>
    </row>
    <row r="3675" spans="2:5">
      <c r="B3675" t="s">
        <v>5663</v>
      </c>
      <c r="C3675">
        <v>507894</v>
      </c>
      <c r="D3675" t="s">
        <v>353</v>
      </c>
      <c r="E3675" t="s">
        <v>630</v>
      </c>
    </row>
    <row r="3676" spans="2:5">
      <c r="B3676" t="s">
        <v>5664</v>
      </c>
      <c r="C3676">
        <v>507894</v>
      </c>
      <c r="D3676" t="s">
        <v>353</v>
      </c>
      <c r="E3676" t="s">
        <v>630</v>
      </c>
    </row>
    <row r="3677" spans="2:5">
      <c r="B3677" t="s">
        <v>5665</v>
      </c>
      <c r="C3677">
        <v>505790</v>
      </c>
      <c r="D3677" t="s">
        <v>5666</v>
      </c>
      <c r="E3677" t="s">
        <v>361</v>
      </c>
    </row>
    <row r="3678" spans="2:5">
      <c r="B3678" t="s">
        <v>5667</v>
      </c>
      <c r="C3678">
        <v>505790</v>
      </c>
      <c r="D3678" t="s">
        <v>5666</v>
      </c>
      <c r="E3678" t="s">
        <v>361</v>
      </c>
    </row>
    <row r="3679" spans="2:5">
      <c r="B3679" t="s">
        <v>5668</v>
      </c>
      <c r="C3679">
        <v>534139</v>
      </c>
      <c r="D3679" t="s">
        <v>5669</v>
      </c>
      <c r="E3679" t="s">
        <v>396</v>
      </c>
    </row>
    <row r="3680" spans="2:5">
      <c r="B3680" t="s">
        <v>5670</v>
      </c>
      <c r="C3680">
        <v>538857</v>
      </c>
      <c r="D3680" t="s">
        <v>353</v>
      </c>
      <c r="E3680" t="s">
        <v>370</v>
      </c>
    </row>
    <row r="3681" spans="2:5">
      <c r="B3681" t="s">
        <v>5671</v>
      </c>
      <c r="C3681">
        <v>505141</v>
      </c>
      <c r="D3681" t="s">
        <v>353</v>
      </c>
      <c r="E3681" t="s">
        <v>1011</v>
      </c>
    </row>
    <row r="3682" spans="2:5">
      <c r="B3682" t="s">
        <v>5672</v>
      </c>
      <c r="C3682">
        <v>505141</v>
      </c>
      <c r="D3682" t="s">
        <v>353</v>
      </c>
      <c r="E3682" t="s">
        <v>1011</v>
      </c>
    </row>
    <row r="3683" spans="2:5">
      <c r="B3683" t="s">
        <v>5673</v>
      </c>
      <c r="C3683">
        <v>530361</v>
      </c>
      <c r="D3683" t="s">
        <v>353</v>
      </c>
      <c r="E3683" t="s">
        <v>413</v>
      </c>
    </row>
    <row r="3684" spans="2:5">
      <c r="B3684" t="s">
        <v>5674</v>
      </c>
      <c r="C3684">
        <v>533268</v>
      </c>
      <c r="D3684" t="s">
        <v>353</v>
      </c>
      <c r="E3684" t="s">
        <v>1092</v>
      </c>
    </row>
    <row r="3685" spans="2:5">
      <c r="B3685" t="s">
        <v>5675</v>
      </c>
      <c r="C3685">
        <v>526807</v>
      </c>
      <c r="D3685" t="s">
        <v>5676</v>
      </c>
      <c r="E3685" t="s">
        <v>1601</v>
      </c>
    </row>
    <row r="3686" spans="2:5">
      <c r="B3686" t="s">
        <v>5677</v>
      </c>
      <c r="C3686">
        <v>521182</v>
      </c>
      <c r="D3686" t="s">
        <v>353</v>
      </c>
      <c r="E3686" t="s">
        <v>375</v>
      </c>
    </row>
    <row r="3687" spans="2:5">
      <c r="B3687" t="s">
        <v>5678</v>
      </c>
      <c r="C3687">
        <v>514264</v>
      </c>
      <c r="D3687" t="s">
        <v>353</v>
      </c>
      <c r="E3687" t="s">
        <v>368</v>
      </c>
    </row>
    <row r="3688" spans="2:5">
      <c r="B3688" t="s">
        <v>5679</v>
      </c>
      <c r="C3688" t="s">
        <v>353</v>
      </c>
      <c r="D3688" t="s">
        <v>5680</v>
      </c>
      <c r="E3688" t="s">
        <v>364</v>
      </c>
    </row>
    <row r="3689" spans="2:5">
      <c r="B3689" t="s">
        <v>5681</v>
      </c>
      <c r="C3689">
        <v>540673</v>
      </c>
      <c r="D3689" t="s">
        <v>5682</v>
      </c>
      <c r="E3689" t="s">
        <v>3134</v>
      </c>
    </row>
    <row r="3690" spans="2:5">
      <c r="B3690" t="s">
        <v>5683</v>
      </c>
      <c r="C3690">
        <v>540673</v>
      </c>
      <c r="D3690" t="s">
        <v>5682</v>
      </c>
      <c r="E3690" t="s">
        <v>3134</v>
      </c>
    </row>
    <row r="3691" spans="2:5">
      <c r="B3691" t="s">
        <v>5684</v>
      </c>
      <c r="C3691">
        <v>532886</v>
      </c>
      <c r="D3691" t="s">
        <v>5685</v>
      </c>
      <c r="E3691" t="s">
        <v>368</v>
      </c>
    </row>
    <row r="3692" spans="2:5">
      <c r="B3692" t="s">
        <v>5686</v>
      </c>
      <c r="C3692">
        <v>530075</v>
      </c>
      <c r="D3692" t="s">
        <v>5687</v>
      </c>
      <c r="E3692" t="s">
        <v>416</v>
      </c>
    </row>
    <row r="3693" spans="2:5">
      <c r="B3693" t="s">
        <v>5688</v>
      </c>
      <c r="C3693">
        <v>538875</v>
      </c>
      <c r="D3693" t="s">
        <v>353</v>
      </c>
      <c r="E3693" t="s">
        <v>774</v>
      </c>
    </row>
    <row r="3694" spans="2:5">
      <c r="B3694" t="s">
        <v>5689</v>
      </c>
      <c r="C3694">
        <v>532021</v>
      </c>
      <c r="D3694" t="s">
        <v>353</v>
      </c>
      <c r="E3694" t="s">
        <v>391</v>
      </c>
    </row>
    <row r="3695" spans="2:5">
      <c r="B3695" t="s">
        <v>5690</v>
      </c>
      <c r="C3695">
        <v>531980</v>
      </c>
      <c r="D3695" t="s">
        <v>353</v>
      </c>
      <c r="E3695" t="s">
        <v>339</v>
      </c>
    </row>
    <row r="3696" spans="2:5">
      <c r="B3696" t="s">
        <v>5691</v>
      </c>
      <c r="C3696">
        <v>512529</v>
      </c>
      <c r="D3696" t="s">
        <v>5692</v>
      </c>
      <c r="E3696" t="s">
        <v>391</v>
      </c>
    </row>
    <row r="3697" spans="2:5">
      <c r="B3697" t="s">
        <v>5693</v>
      </c>
      <c r="C3697" t="s">
        <v>353</v>
      </c>
      <c r="D3697" t="s">
        <v>5694</v>
      </c>
      <c r="E3697" t="s">
        <v>364</v>
      </c>
    </row>
    <row r="3698" spans="2:5">
      <c r="B3698" t="s">
        <v>5695</v>
      </c>
      <c r="C3698">
        <v>502450</v>
      </c>
      <c r="D3698" t="s">
        <v>5696</v>
      </c>
      <c r="E3698" t="s">
        <v>347</v>
      </c>
    </row>
    <row r="3699" spans="2:5">
      <c r="B3699" t="s">
        <v>5697</v>
      </c>
      <c r="C3699">
        <v>505075</v>
      </c>
      <c r="D3699" t="s">
        <v>5698</v>
      </c>
      <c r="E3699" t="s">
        <v>708</v>
      </c>
    </row>
    <row r="3700" spans="2:5">
      <c r="B3700" t="s">
        <v>5699</v>
      </c>
      <c r="C3700">
        <v>511760</v>
      </c>
      <c r="D3700" t="s">
        <v>353</v>
      </c>
      <c r="E3700" t="s">
        <v>370</v>
      </c>
    </row>
    <row r="3701" spans="2:5">
      <c r="B3701" t="s">
        <v>5700</v>
      </c>
      <c r="C3701">
        <v>524324</v>
      </c>
      <c r="D3701" t="s">
        <v>353</v>
      </c>
      <c r="E3701" t="s">
        <v>513</v>
      </c>
    </row>
    <row r="3702" spans="2:5">
      <c r="B3702" t="s">
        <v>5701</v>
      </c>
      <c r="C3702">
        <v>532993</v>
      </c>
      <c r="D3702" t="s">
        <v>5702</v>
      </c>
      <c r="E3702" t="s">
        <v>881</v>
      </c>
    </row>
    <row r="3703" spans="2:5">
      <c r="B3703" t="s">
        <v>5703</v>
      </c>
      <c r="C3703">
        <v>530867</v>
      </c>
      <c r="D3703" t="s">
        <v>353</v>
      </c>
      <c r="E3703" t="s">
        <v>336</v>
      </c>
    </row>
    <row r="3704" spans="2:5">
      <c r="B3704" t="s">
        <v>5704</v>
      </c>
      <c r="C3704">
        <v>524546</v>
      </c>
      <c r="D3704" t="s">
        <v>353</v>
      </c>
      <c r="E3704" t="s">
        <v>391</v>
      </c>
    </row>
    <row r="3705" spans="2:5">
      <c r="B3705" t="s">
        <v>5705</v>
      </c>
      <c r="C3705">
        <v>513436</v>
      </c>
      <c r="D3705" t="s">
        <v>5706</v>
      </c>
      <c r="E3705" t="s">
        <v>385</v>
      </c>
    </row>
    <row r="3706" spans="2:5">
      <c r="B3706" t="s">
        <v>5707</v>
      </c>
      <c r="C3706">
        <v>509870</v>
      </c>
      <c r="D3706" t="s">
        <v>353</v>
      </c>
      <c r="E3706" t="s">
        <v>439</v>
      </c>
    </row>
    <row r="3707" spans="2:5">
      <c r="B3707" t="s">
        <v>5708</v>
      </c>
      <c r="C3707">
        <v>519031</v>
      </c>
      <c r="D3707" t="s">
        <v>353</v>
      </c>
      <c r="E3707" t="s">
        <v>413</v>
      </c>
    </row>
    <row r="3708" spans="2:5">
      <c r="B3708" t="s">
        <v>5709</v>
      </c>
      <c r="C3708">
        <v>526508</v>
      </c>
      <c r="D3708" t="s">
        <v>353</v>
      </c>
      <c r="E3708" t="s">
        <v>1601</v>
      </c>
    </row>
    <row r="3709" spans="2:5">
      <c r="B3709" t="s">
        <v>5710</v>
      </c>
      <c r="C3709">
        <v>539520</v>
      </c>
      <c r="D3709" t="s">
        <v>353</v>
      </c>
      <c r="E3709" t="s">
        <v>375</v>
      </c>
    </row>
    <row r="3710" spans="2:5">
      <c r="B3710" t="s">
        <v>5711</v>
      </c>
      <c r="C3710">
        <v>501423</v>
      </c>
      <c r="D3710" t="s">
        <v>353</v>
      </c>
      <c r="E3710" t="s">
        <v>473</v>
      </c>
    </row>
    <row r="3711" spans="2:5">
      <c r="B3711" t="s">
        <v>5712</v>
      </c>
      <c r="C3711" t="s">
        <v>353</v>
      </c>
      <c r="D3711" t="s">
        <v>5713</v>
      </c>
      <c r="E3711" t="s">
        <v>364</v>
      </c>
    </row>
    <row r="3712" spans="2:5">
      <c r="B3712" t="s">
        <v>5714</v>
      </c>
      <c r="C3712">
        <v>531431</v>
      </c>
      <c r="D3712" t="s">
        <v>5715</v>
      </c>
      <c r="E3712" t="s">
        <v>361</v>
      </c>
    </row>
    <row r="3713" spans="2:5">
      <c r="B3713" t="s">
        <v>5716</v>
      </c>
      <c r="C3713">
        <v>531431</v>
      </c>
      <c r="D3713" t="s">
        <v>5715</v>
      </c>
      <c r="E3713" t="s">
        <v>361</v>
      </c>
    </row>
    <row r="3714" spans="2:5">
      <c r="B3714" t="s">
        <v>5717</v>
      </c>
      <c r="C3714">
        <v>540797</v>
      </c>
      <c r="D3714" t="s">
        <v>5718</v>
      </c>
      <c r="E3714" t="s">
        <v>823</v>
      </c>
    </row>
    <row r="3715" spans="2:5">
      <c r="B3715" t="s">
        <v>5719</v>
      </c>
      <c r="C3715">
        <v>511754</v>
      </c>
      <c r="D3715" t="s">
        <v>353</v>
      </c>
      <c r="E3715" t="s">
        <v>370</v>
      </c>
    </row>
    <row r="3716" spans="2:5">
      <c r="B3716" t="s">
        <v>5720</v>
      </c>
      <c r="C3716">
        <v>539895</v>
      </c>
      <c r="D3716" t="s">
        <v>353</v>
      </c>
      <c r="E3716" t="s">
        <v>336</v>
      </c>
    </row>
    <row r="3717" spans="2:5">
      <c r="B3717" t="s">
        <v>5721</v>
      </c>
      <c r="C3717">
        <v>509874</v>
      </c>
      <c r="D3717" t="s">
        <v>5722</v>
      </c>
      <c r="E3717" t="s">
        <v>630</v>
      </c>
    </row>
    <row r="3718" spans="2:5">
      <c r="B3718" t="s">
        <v>5723</v>
      </c>
      <c r="C3718">
        <v>512499</v>
      </c>
      <c r="D3718" t="s">
        <v>353</v>
      </c>
      <c r="E3718" t="s">
        <v>336</v>
      </c>
    </row>
    <row r="3719" spans="2:5">
      <c r="B3719" t="s">
        <v>5724</v>
      </c>
      <c r="C3719">
        <v>532455</v>
      </c>
      <c r="D3719" t="s">
        <v>353</v>
      </c>
      <c r="E3719" t="s">
        <v>427</v>
      </c>
    </row>
    <row r="3720" spans="2:5">
      <c r="B3720" t="s">
        <v>5725</v>
      </c>
      <c r="C3720">
        <v>540259</v>
      </c>
      <c r="D3720" t="s">
        <v>353</v>
      </c>
      <c r="E3720" t="s">
        <v>3134</v>
      </c>
    </row>
    <row r="3721" spans="2:5">
      <c r="B3721" t="s">
        <v>5726</v>
      </c>
      <c r="C3721">
        <v>542232</v>
      </c>
      <c r="D3721" t="s">
        <v>5727</v>
      </c>
      <c r="E3721" t="s">
        <v>719</v>
      </c>
    </row>
    <row r="3722" spans="2:5">
      <c r="B3722" t="s">
        <v>5728</v>
      </c>
      <c r="C3722">
        <v>540425</v>
      </c>
      <c r="D3722" t="s">
        <v>5729</v>
      </c>
      <c r="E3722" t="s">
        <v>676</v>
      </c>
    </row>
    <row r="3723" spans="2:5">
      <c r="B3723" t="s">
        <v>5730</v>
      </c>
      <c r="C3723">
        <v>512297</v>
      </c>
      <c r="D3723" t="s">
        <v>353</v>
      </c>
      <c r="E3723" t="s">
        <v>361</v>
      </c>
    </row>
    <row r="3724" spans="2:5">
      <c r="B3724" t="s">
        <v>5731</v>
      </c>
      <c r="C3724">
        <v>531925</v>
      </c>
      <c r="D3724" t="s">
        <v>353</v>
      </c>
      <c r="E3724" t="s">
        <v>413</v>
      </c>
    </row>
    <row r="3725" spans="2:5">
      <c r="B3725" t="s">
        <v>5732</v>
      </c>
      <c r="C3725">
        <v>522034</v>
      </c>
      <c r="D3725" t="s">
        <v>5733</v>
      </c>
      <c r="E3725" t="s">
        <v>708</v>
      </c>
    </row>
    <row r="3726" spans="2:5">
      <c r="B3726" t="s">
        <v>5734</v>
      </c>
      <c r="C3726">
        <v>539921</v>
      </c>
      <c r="D3726" t="s">
        <v>353</v>
      </c>
      <c r="E3726" t="s">
        <v>458</v>
      </c>
    </row>
    <row r="3727" spans="2:5">
      <c r="B3727" t="s">
        <v>5735</v>
      </c>
      <c r="C3727" t="s">
        <v>353</v>
      </c>
      <c r="D3727" t="s">
        <v>5736</v>
      </c>
      <c r="E3727" t="s">
        <v>364</v>
      </c>
    </row>
    <row r="3728" spans="2:5">
      <c r="B3728" t="s">
        <v>5737</v>
      </c>
      <c r="C3728" t="s">
        <v>353</v>
      </c>
      <c r="D3728" t="s">
        <v>5736</v>
      </c>
      <c r="E3728" t="s">
        <v>364</v>
      </c>
    </row>
    <row r="3729" spans="2:5">
      <c r="B3729" t="s">
        <v>5738</v>
      </c>
      <c r="C3729">
        <v>514402</v>
      </c>
      <c r="D3729" t="s">
        <v>353</v>
      </c>
      <c r="E3729" t="s">
        <v>368</v>
      </c>
    </row>
    <row r="3730" spans="2:5">
      <c r="B3730" t="s">
        <v>5739</v>
      </c>
      <c r="C3730">
        <v>539584</v>
      </c>
      <c r="D3730" t="s">
        <v>353</v>
      </c>
      <c r="E3730" t="s">
        <v>375</v>
      </c>
    </row>
    <row r="3731" spans="2:5">
      <c r="B3731" t="s">
        <v>5740</v>
      </c>
      <c r="C3731">
        <v>538666</v>
      </c>
      <c r="D3731" t="s">
        <v>5741</v>
      </c>
      <c r="E3731" t="s">
        <v>497</v>
      </c>
    </row>
    <row r="3732" spans="2:5">
      <c r="B3732" t="s">
        <v>5742</v>
      </c>
      <c r="C3732">
        <v>513548</v>
      </c>
      <c r="D3732" t="s">
        <v>353</v>
      </c>
      <c r="E3732" t="s">
        <v>385</v>
      </c>
    </row>
    <row r="3733" spans="2:5">
      <c r="B3733" t="s">
        <v>5743</v>
      </c>
      <c r="C3733">
        <v>535602</v>
      </c>
      <c r="D3733" t="s">
        <v>5744</v>
      </c>
      <c r="E3733" t="s">
        <v>708</v>
      </c>
    </row>
    <row r="3734" spans="2:5">
      <c r="B3734" t="s">
        <v>5745</v>
      </c>
      <c r="C3734">
        <v>512393</v>
      </c>
      <c r="D3734" t="s">
        <v>353</v>
      </c>
      <c r="E3734" t="s">
        <v>336</v>
      </c>
    </row>
    <row r="3735" spans="2:5">
      <c r="B3735" t="s">
        <v>5746</v>
      </c>
      <c r="C3735">
        <v>540725</v>
      </c>
      <c r="D3735" t="s">
        <v>353</v>
      </c>
      <c r="E3735" t="s">
        <v>336</v>
      </c>
    </row>
    <row r="3736" spans="2:5">
      <c r="B3736" t="s">
        <v>5747</v>
      </c>
      <c r="C3736">
        <v>540786</v>
      </c>
      <c r="D3736" t="s">
        <v>353</v>
      </c>
      <c r="E3736" t="s">
        <v>651</v>
      </c>
    </row>
    <row r="3737" spans="2:5">
      <c r="B3737" t="s">
        <v>5748</v>
      </c>
      <c r="C3737">
        <v>532908</v>
      </c>
      <c r="D3737" t="s">
        <v>5749</v>
      </c>
      <c r="E3737" t="s">
        <v>391</v>
      </c>
    </row>
    <row r="3738" spans="2:5">
      <c r="B3738" t="s">
        <v>5750</v>
      </c>
      <c r="C3738">
        <v>523449</v>
      </c>
      <c r="D3738" t="s">
        <v>353</v>
      </c>
      <c r="E3738" t="s">
        <v>722</v>
      </c>
    </row>
    <row r="3739" spans="2:5">
      <c r="B3739" t="s">
        <v>5751</v>
      </c>
      <c r="C3739">
        <v>523449</v>
      </c>
      <c r="D3739" t="s">
        <v>353</v>
      </c>
      <c r="E3739" t="s">
        <v>722</v>
      </c>
    </row>
    <row r="3740" spans="2:5">
      <c r="B3740" t="s">
        <v>5752</v>
      </c>
      <c r="C3740">
        <v>538212</v>
      </c>
      <c r="D3740" t="s">
        <v>353</v>
      </c>
      <c r="E3740" t="s">
        <v>370</v>
      </c>
    </row>
    <row r="3741" spans="2:5">
      <c r="B3741" t="s">
        <v>5753</v>
      </c>
      <c r="C3741">
        <v>540221</v>
      </c>
      <c r="D3741" t="s">
        <v>353</v>
      </c>
      <c r="E3741" t="s">
        <v>375</v>
      </c>
    </row>
    <row r="3742" spans="2:5">
      <c r="B3742" t="s">
        <v>5754</v>
      </c>
      <c r="C3742">
        <v>540147</v>
      </c>
      <c r="D3742" t="s">
        <v>353</v>
      </c>
      <c r="E3742" t="s">
        <v>751</v>
      </c>
    </row>
    <row r="3743" spans="2:5">
      <c r="B3743" t="s">
        <v>5755</v>
      </c>
      <c r="C3743">
        <v>540203</v>
      </c>
      <c r="D3743" t="s">
        <v>5756</v>
      </c>
      <c r="E3743" t="s">
        <v>630</v>
      </c>
    </row>
    <row r="3744" spans="2:5">
      <c r="B3744" t="s">
        <v>5757</v>
      </c>
      <c r="C3744">
        <v>540757</v>
      </c>
      <c r="D3744" t="s">
        <v>353</v>
      </c>
      <c r="E3744" t="s">
        <v>413</v>
      </c>
    </row>
    <row r="3745" spans="2:5">
      <c r="B3745" t="s">
        <v>5758</v>
      </c>
      <c r="C3745">
        <v>530525</v>
      </c>
      <c r="D3745" t="s">
        <v>353</v>
      </c>
      <c r="E3745" t="s">
        <v>467</v>
      </c>
    </row>
    <row r="3746" spans="2:5">
      <c r="B3746" t="s">
        <v>5759</v>
      </c>
      <c r="C3746">
        <v>533301</v>
      </c>
      <c r="D3746" t="s">
        <v>5760</v>
      </c>
      <c r="E3746" t="s">
        <v>368</v>
      </c>
    </row>
    <row r="3747" spans="2:5">
      <c r="B3747" t="s">
        <v>5761</v>
      </c>
      <c r="C3747">
        <v>526839</v>
      </c>
      <c r="D3747" t="s">
        <v>353</v>
      </c>
      <c r="E3747" t="s">
        <v>751</v>
      </c>
    </row>
    <row r="3748" spans="2:5">
      <c r="B3748" t="s">
        <v>5762</v>
      </c>
      <c r="C3748">
        <v>538685</v>
      </c>
      <c r="D3748" t="s">
        <v>5763</v>
      </c>
      <c r="E3748" t="s">
        <v>356</v>
      </c>
    </row>
    <row r="3749" spans="2:5">
      <c r="B3749" t="s">
        <v>5764</v>
      </c>
      <c r="C3749">
        <v>512367</v>
      </c>
      <c r="D3749" t="s">
        <v>353</v>
      </c>
      <c r="E3749" t="s">
        <v>336</v>
      </c>
    </row>
    <row r="3750" spans="2:5">
      <c r="B3750" t="s">
        <v>5765</v>
      </c>
      <c r="C3750">
        <v>526117</v>
      </c>
      <c r="D3750" t="s">
        <v>353</v>
      </c>
      <c r="E3750" t="s">
        <v>899</v>
      </c>
    </row>
    <row r="3751" spans="2:5">
      <c r="B3751" t="s">
        <v>5766</v>
      </c>
      <c r="C3751">
        <v>539111</v>
      </c>
      <c r="D3751" t="s">
        <v>353</v>
      </c>
      <c r="E3751" t="s">
        <v>368</v>
      </c>
    </row>
    <row r="3752" spans="2:5">
      <c r="B3752" t="s">
        <v>5767</v>
      </c>
      <c r="C3752">
        <v>526137</v>
      </c>
      <c r="D3752" t="s">
        <v>353</v>
      </c>
      <c r="E3752" t="s">
        <v>548</v>
      </c>
    </row>
    <row r="3753" spans="2:5">
      <c r="B3753" t="s">
        <v>5768</v>
      </c>
      <c r="C3753">
        <v>507952</v>
      </c>
      <c r="D3753" t="s">
        <v>353</v>
      </c>
      <c r="E3753" t="s">
        <v>370</v>
      </c>
    </row>
    <row r="3754" spans="2:5">
      <c r="B3754" t="s">
        <v>5769</v>
      </c>
      <c r="C3754">
        <v>531201</v>
      </c>
      <c r="D3754" t="s">
        <v>353</v>
      </c>
      <c r="E3754" t="s">
        <v>651</v>
      </c>
    </row>
    <row r="3755" spans="2:5">
      <c r="B3755" t="s">
        <v>5770</v>
      </c>
      <c r="C3755">
        <v>513709</v>
      </c>
      <c r="D3755" t="s">
        <v>353</v>
      </c>
      <c r="E3755" t="s">
        <v>361</v>
      </c>
    </row>
    <row r="3756" spans="2:5">
      <c r="B3756" t="s">
        <v>5771</v>
      </c>
      <c r="C3756">
        <v>530549</v>
      </c>
      <c r="D3756" t="s">
        <v>5772</v>
      </c>
      <c r="E3756" t="s">
        <v>391</v>
      </c>
    </row>
    <row r="3757" spans="2:5">
      <c r="B3757" t="s">
        <v>5773</v>
      </c>
      <c r="C3757">
        <v>533389</v>
      </c>
      <c r="D3757" t="s">
        <v>5774</v>
      </c>
      <c r="E3757" t="s">
        <v>651</v>
      </c>
    </row>
    <row r="3758" spans="2:5">
      <c r="B3758" t="s">
        <v>5775</v>
      </c>
      <c r="C3758">
        <v>523598</v>
      </c>
      <c r="D3758" t="s">
        <v>5776</v>
      </c>
      <c r="E3758" t="s">
        <v>1601</v>
      </c>
    </row>
    <row r="3759" spans="2:5">
      <c r="B3759" t="s">
        <v>5777</v>
      </c>
      <c r="C3759">
        <v>523598</v>
      </c>
      <c r="D3759" t="s">
        <v>5776</v>
      </c>
      <c r="E3759" t="s">
        <v>1601</v>
      </c>
    </row>
    <row r="3760" spans="2:5">
      <c r="B3760" t="s">
        <v>5778</v>
      </c>
      <c r="C3760">
        <v>512289</v>
      </c>
      <c r="D3760" t="s">
        <v>5779</v>
      </c>
      <c r="E3760" t="s">
        <v>2601</v>
      </c>
    </row>
    <row r="3761" spans="2:5">
      <c r="B3761" t="s">
        <v>5780</v>
      </c>
      <c r="C3761">
        <v>540693</v>
      </c>
      <c r="D3761" t="s">
        <v>353</v>
      </c>
      <c r="E3761" t="s">
        <v>473</v>
      </c>
    </row>
    <row r="3762" spans="2:5">
      <c r="B3762" t="s">
        <v>5781</v>
      </c>
      <c r="C3762">
        <v>532323</v>
      </c>
      <c r="D3762" t="s">
        <v>353</v>
      </c>
      <c r="E3762" t="s">
        <v>366</v>
      </c>
    </row>
    <row r="3763" spans="2:5">
      <c r="B3763" t="s">
        <v>5782</v>
      </c>
      <c r="C3763">
        <v>530433</v>
      </c>
      <c r="D3763" t="s">
        <v>353</v>
      </c>
      <c r="E3763" t="s">
        <v>861</v>
      </c>
    </row>
    <row r="3764" spans="2:5">
      <c r="B3764" t="s">
        <v>5783</v>
      </c>
      <c r="C3764">
        <v>540072</v>
      </c>
      <c r="D3764" t="s">
        <v>353</v>
      </c>
      <c r="E3764" t="s">
        <v>881</v>
      </c>
    </row>
    <row r="3765" spans="2:5">
      <c r="B3765" t="s">
        <v>5784</v>
      </c>
      <c r="C3765">
        <v>524602</v>
      </c>
      <c r="D3765" t="s">
        <v>5785</v>
      </c>
      <c r="E3765" t="s">
        <v>542</v>
      </c>
    </row>
    <row r="3766" spans="2:5">
      <c r="B3766" t="s">
        <v>5786</v>
      </c>
      <c r="C3766">
        <v>540961</v>
      </c>
      <c r="D3766" t="s">
        <v>5787</v>
      </c>
      <c r="E3766" t="s">
        <v>368</v>
      </c>
    </row>
    <row r="3767" spans="2:5">
      <c r="B3767" t="s">
        <v>5788</v>
      </c>
      <c r="C3767">
        <v>521003</v>
      </c>
      <c r="D3767" t="s">
        <v>353</v>
      </c>
      <c r="E3767" t="s">
        <v>375</v>
      </c>
    </row>
    <row r="3768" spans="2:5">
      <c r="B3768" t="s">
        <v>5789</v>
      </c>
      <c r="C3768">
        <v>511108</v>
      </c>
      <c r="D3768" t="s">
        <v>5790</v>
      </c>
      <c r="E3768" t="s">
        <v>368</v>
      </c>
    </row>
    <row r="3769" spans="2:5">
      <c r="B3769" t="s">
        <v>5791</v>
      </c>
      <c r="C3769">
        <v>522237</v>
      </c>
      <c r="D3769" t="s">
        <v>353</v>
      </c>
      <c r="E3769" t="s">
        <v>361</v>
      </c>
    </row>
    <row r="3770" spans="2:5">
      <c r="B3770" t="s">
        <v>5792</v>
      </c>
      <c r="C3770">
        <v>513097</v>
      </c>
      <c r="D3770" t="s">
        <v>353</v>
      </c>
      <c r="E3770" t="s">
        <v>895</v>
      </c>
    </row>
    <row r="3771" spans="2:5">
      <c r="B3771" t="s">
        <v>5793</v>
      </c>
      <c r="C3771">
        <v>539148</v>
      </c>
      <c r="D3771" t="s">
        <v>353</v>
      </c>
      <c r="E3771" t="s">
        <v>497</v>
      </c>
    </row>
    <row r="3772" spans="2:5">
      <c r="B3772" t="s">
        <v>5794</v>
      </c>
      <c r="C3772">
        <v>532776</v>
      </c>
      <c r="D3772" t="s">
        <v>5795</v>
      </c>
      <c r="E3772" t="s">
        <v>708</v>
      </c>
    </row>
    <row r="3773" spans="2:5">
      <c r="B3773" t="s">
        <v>5796</v>
      </c>
      <c r="C3773">
        <v>539593</v>
      </c>
      <c r="D3773" t="s">
        <v>353</v>
      </c>
      <c r="E3773" t="s">
        <v>336</v>
      </c>
    </row>
    <row r="3774" spans="2:5">
      <c r="B3774" t="s">
        <v>5797</v>
      </c>
      <c r="C3774">
        <v>539683</v>
      </c>
      <c r="D3774" t="s">
        <v>353</v>
      </c>
      <c r="E3774" t="s">
        <v>370</v>
      </c>
    </row>
    <row r="3775" spans="2:5">
      <c r="B3775" t="s">
        <v>5798</v>
      </c>
      <c r="C3775">
        <v>539833</v>
      </c>
      <c r="D3775" t="s">
        <v>353</v>
      </c>
      <c r="E3775" t="s">
        <v>370</v>
      </c>
    </row>
    <row r="3776" spans="2:5">
      <c r="B3776" t="s">
        <v>5799</v>
      </c>
      <c r="C3776">
        <v>532638</v>
      </c>
      <c r="D3776" t="s">
        <v>5800</v>
      </c>
      <c r="E3776" t="s">
        <v>522</v>
      </c>
    </row>
    <row r="3777" spans="2:5">
      <c r="B3777" t="s">
        <v>5801</v>
      </c>
      <c r="C3777" t="s">
        <v>353</v>
      </c>
      <c r="D3777" t="s">
        <v>5802</v>
      </c>
      <c r="E3777" t="s">
        <v>364</v>
      </c>
    </row>
    <row r="3778" spans="2:5">
      <c r="B3778" t="s">
        <v>5803</v>
      </c>
      <c r="C3778">
        <v>538795</v>
      </c>
      <c r="D3778" t="s">
        <v>353</v>
      </c>
      <c r="E3778" t="s">
        <v>347</v>
      </c>
    </row>
    <row r="3779" spans="2:5">
      <c r="B3779" t="s">
        <v>5804</v>
      </c>
      <c r="C3779">
        <v>521131</v>
      </c>
      <c r="D3779" t="s">
        <v>353</v>
      </c>
      <c r="E3779" t="s">
        <v>368</v>
      </c>
    </row>
    <row r="3780" spans="2:5">
      <c r="B3780" t="s">
        <v>5805</v>
      </c>
      <c r="C3780">
        <v>502563</v>
      </c>
      <c r="D3780" t="s">
        <v>353</v>
      </c>
      <c r="E3780" t="s">
        <v>347</v>
      </c>
    </row>
    <row r="3781" spans="2:5">
      <c r="B3781" t="s">
        <v>5806</v>
      </c>
      <c r="C3781">
        <v>500387</v>
      </c>
      <c r="D3781" t="s">
        <v>5807</v>
      </c>
      <c r="E3781" t="s">
        <v>366</v>
      </c>
    </row>
    <row r="3782" spans="2:5">
      <c r="B3782" t="s">
        <v>5808</v>
      </c>
      <c r="C3782">
        <v>502180</v>
      </c>
      <c r="D3782" t="s">
        <v>353</v>
      </c>
      <c r="E3782" t="s">
        <v>366</v>
      </c>
    </row>
    <row r="3783" spans="2:5">
      <c r="B3783" t="s">
        <v>5809</v>
      </c>
      <c r="C3783">
        <v>539470</v>
      </c>
      <c r="D3783" t="s">
        <v>353</v>
      </c>
      <c r="E3783" t="s">
        <v>691</v>
      </c>
    </row>
    <row r="3784" spans="2:5">
      <c r="B3784" t="s">
        <v>5810</v>
      </c>
      <c r="C3784">
        <v>539470</v>
      </c>
      <c r="D3784" t="s">
        <v>353</v>
      </c>
      <c r="E3784" t="s">
        <v>691</v>
      </c>
    </row>
    <row r="3785" spans="2:5">
      <c r="B3785" t="s">
        <v>5811</v>
      </c>
      <c r="C3785">
        <v>530797</v>
      </c>
      <c r="D3785" t="s">
        <v>353</v>
      </c>
      <c r="E3785" t="s">
        <v>375</v>
      </c>
    </row>
    <row r="3786" spans="2:5">
      <c r="B3786" t="s">
        <v>5812</v>
      </c>
      <c r="C3786">
        <v>532643</v>
      </c>
      <c r="D3786" t="s">
        <v>5813</v>
      </c>
      <c r="E3786" t="s">
        <v>1273</v>
      </c>
    </row>
    <row r="3787" spans="2:5">
      <c r="B3787" t="s">
        <v>5814</v>
      </c>
      <c r="C3787">
        <v>540737</v>
      </c>
      <c r="D3787" t="s">
        <v>353</v>
      </c>
      <c r="E3787" t="s">
        <v>391</v>
      </c>
    </row>
    <row r="3788" spans="2:5">
      <c r="B3788" t="s">
        <v>5815</v>
      </c>
      <c r="C3788">
        <v>512463</v>
      </c>
      <c r="D3788" t="s">
        <v>353</v>
      </c>
      <c r="E3788" t="s">
        <v>370</v>
      </c>
    </row>
    <row r="3789" spans="2:5">
      <c r="B3789" t="s">
        <v>5816</v>
      </c>
      <c r="C3789">
        <v>524336</v>
      </c>
      <c r="D3789" t="s">
        <v>353</v>
      </c>
      <c r="E3789" t="s">
        <v>401</v>
      </c>
    </row>
    <row r="3790" spans="2:5">
      <c r="B3790" t="s">
        <v>5817</v>
      </c>
      <c r="C3790">
        <v>516106</v>
      </c>
      <c r="D3790" t="s">
        <v>353</v>
      </c>
      <c r="E3790" t="s">
        <v>347</v>
      </c>
    </row>
    <row r="3791" spans="2:5">
      <c r="B3791" t="s">
        <v>5818</v>
      </c>
      <c r="C3791">
        <v>542146</v>
      </c>
      <c r="D3791" t="s">
        <v>353</v>
      </c>
      <c r="E3791" t="s">
        <v>439</v>
      </c>
    </row>
    <row r="3792" spans="2:5">
      <c r="B3792" t="s">
        <v>5819</v>
      </c>
      <c r="C3792">
        <v>500388</v>
      </c>
      <c r="D3792" t="s">
        <v>353</v>
      </c>
      <c r="E3792" t="s">
        <v>347</v>
      </c>
    </row>
    <row r="3793" spans="2:5">
      <c r="B3793" t="s">
        <v>5820</v>
      </c>
      <c r="C3793">
        <v>503863</v>
      </c>
      <c r="D3793" t="s">
        <v>353</v>
      </c>
      <c r="E3793" t="s">
        <v>368</v>
      </c>
    </row>
    <row r="3794" spans="2:5">
      <c r="B3794" t="s">
        <v>5821</v>
      </c>
      <c r="C3794">
        <v>531962</v>
      </c>
      <c r="D3794" t="s">
        <v>353</v>
      </c>
      <c r="E3794" t="s">
        <v>370</v>
      </c>
    </row>
    <row r="3795" spans="2:5">
      <c r="B3795" t="s">
        <v>5822</v>
      </c>
      <c r="C3795">
        <v>540253</v>
      </c>
      <c r="D3795" t="s">
        <v>353</v>
      </c>
      <c r="E3795" t="s">
        <v>336</v>
      </c>
    </row>
    <row r="3796" spans="2:5">
      <c r="B3796" t="s">
        <v>5823</v>
      </c>
      <c r="C3796">
        <v>506180</v>
      </c>
      <c r="D3796" t="s">
        <v>353</v>
      </c>
      <c r="E3796" t="s">
        <v>375</v>
      </c>
    </row>
    <row r="3797" spans="2:5">
      <c r="B3797" t="s">
        <v>5824</v>
      </c>
      <c r="C3797">
        <v>527005</v>
      </c>
      <c r="D3797" t="s">
        <v>353</v>
      </c>
      <c r="E3797" t="s">
        <v>1318</v>
      </c>
    </row>
    <row r="3798" spans="2:5">
      <c r="B3798" t="s">
        <v>5825</v>
      </c>
      <c r="C3798">
        <v>533110</v>
      </c>
      <c r="D3798" t="s">
        <v>353</v>
      </c>
      <c r="E3798" t="s">
        <v>676</v>
      </c>
    </row>
    <row r="3799" spans="2:5">
      <c r="B3799" t="s">
        <v>5826</v>
      </c>
      <c r="C3799">
        <v>539334</v>
      </c>
      <c r="D3799" t="s">
        <v>5827</v>
      </c>
      <c r="E3799" t="s">
        <v>513</v>
      </c>
    </row>
    <row r="3800" spans="2:5">
      <c r="B3800" t="s">
        <v>5828</v>
      </c>
      <c r="C3800">
        <v>503837</v>
      </c>
      <c r="D3800" t="s">
        <v>353</v>
      </c>
      <c r="E3800" t="s">
        <v>368</v>
      </c>
    </row>
    <row r="3801" spans="2:5">
      <c r="B3801" t="s">
        <v>5829</v>
      </c>
      <c r="C3801">
        <v>516086</v>
      </c>
      <c r="D3801" t="s">
        <v>353</v>
      </c>
      <c r="E3801" t="s">
        <v>347</v>
      </c>
    </row>
    <row r="3802" spans="2:5">
      <c r="B3802" t="s">
        <v>5830</v>
      </c>
      <c r="C3802" t="s">
        <v>353</v>
      </c>
      <c r="D3802" t="s">
        <v>5831</v>
      </c>
      <c r="E3802" t="s">
        <v>364</v>
      </c>
    </row>
    <row r="3803" spans="2:5">
      <c r="B3803" t="s">
        <v>5832</v>
      </c>
      <c r="C3803">
        <v>532310</v>
      </c>
      <c r="D3803" t="s">
        <v>5833</v>
      </c>
      <c r="E3803" t="s">
        <v>548</v>
      </c>
    </row>
    <row r="3804" spans="2:5">
      <c r="B3804" t="s">
        <v>5834</v>
      </c>
      <c r="C3804">
        <v>500356</v>
      </c>
      <c r="D3804" t="s">
        <v>5835</v>
      </c>
      <c r="E3804" t="s">
        <v>347</v>
      </c>
    </row>
    <row r="3805" spans="2:5">
      <c r="B3805" t="s">
        <v>5836</v>
      </c>
      <c r="C3805">
        <v>532670</v>
      </c>
      <c r="D3805" t="s">
        <v>5837</v>
      </c>
      <c r="E3805" t="s">
        <v>1052</v>
      </c>
    </row>
    <row r="3806" spans="2:5">
      <c r="B3806" t="s">
        <v>5838</v>
      </c>
      <c r="C3806">
        <v>503635</v>
      </c>
      <c r="D3806" t="s">
        <v>353</v>
      </c>
      <c r="E3806" t="s">
        <v>336</v>
      </c>
    </row>
    <row r="3807" spans="2:5">
      <c r="B3807" t="s">
        <v>5839</v>
      </c>
      <c r="C3807">
        <v>538975</v>
      </c>
      <c r="D3807" t="s">
        <v>353</v>
      </c>
      <c r="E3807" t="s">
        <v>370</v>
      </c>
    </row>
    <row r="3808" spans="2:5">
      <c r="B3808" t="s">
        <v>5840</v>
      </c>
      <c r="C3808">
        <v>513488</v>
      </c>
      <c r="D3808" t="s">
        <v>353</v>
      </c>
      <c r="E3808" t="s">
        <v>676</v>
      </c>
    </row>
    <row r="3809" spans="2:5">
      <c r="B3809" t="s">
        <v>5841</v>
      </c>
      <c r="C3809">
        <v>531667</v>
      </c>
      <c r="D3809" t="s">
        <v>353</v>
      </c>
      <c r="E3809" t="s">
        <v>375</v>
      </c>
    </row>
    <row r="3810" spans="2:5">
      <c r="B3810" t="s">
        <v>5842</v>
      </c>
      <c r="C3810" t="s">
        <v>353</v>
      </c>
      <c r="D3810" t="s">
        <v>5843</v>
      </c>
      <c r="E3810" t="s">
        <v>364</v>
      </c>
    </row>
    <row r="3811" spans="2:5">
      <c r="B3811" t="s">
        <v>5844</v>
      </c>
      <c r="C3811">
        <v>590128</v>
      </c>
      <c r="D3811" t="s">
        <v>353</v>
      </c>
      <c r="E3811" t="s">
        <v>339</v>
      </c>
    </row>
    <row r="3812" spans="2:5">
      <c r="B3812" t="s">
        <v>5845</v>
      </c>
      <c r="C3812" t="s">
        <v>353</v>
      </c>
      <c r="D3812" t="s">
        <v>5846</v>
      </c>
      <c r="E3812" t="s">
        <v>364</v>
      </c>
    </row>
    <row r="3813" spans="2:5">
      <c r="B3813" t="s">
        <v>5847</v>
      </c>
      <c r="C3813">
        <v>541358</v>
      </c>
      <c r="D3813" t="s">
        <v>353</v>
      </c>
      <c r="E3813" t="s">
        <v>370</v>
      </c>
    </row>
    <row r="3814" spans="2:5">
      <c r="B3814" t="s">
        <v>5848</v>
      </c>
      <c r="C3814">
        <v>540738</v>
      </c>
      <c r="D3814" t="s">
        <v>353</v>
      </c>
      <c r="E3814" t="s">
        <v>674</v>
      </c>
    </row>
    <row r="3815" spans="2:5">
      <c r="B3815" t="s">
        <v>5849</v>
      </c>
      <c r="C3815">
        <v>503696</v>
      </c>
      <c r="D3815" t="s">
        <v>353</v>
      </c>
      <c r="E3815" t="s">
        <v>774</v>
      </c>
    </row>
    <row r="3816" spans="2:5">
      <c r="B3816" t="s">
        <v>5850</v>
      </c>
      <c r="C3816" t="s">
        <v>353</v>
      </c>
      <c r="D3816" t="s">
        <v>5851</v>
      </c>
      <c r="E3816" t="s">
        <v>364</v>
      </c>
    </row>
    <row r="3817" spans="2:5">
      <c r="B3817" t="s">
        <v>5852</v>
      </c>
      <c r="C3817">
        <v>541112</v>
      </c>
      <c r="D3817" t="s">
        <v>353</v>
      </c>
      <c r="E3817" t="s">
        <v>751</v>
      </c>
    </row>
    <row r="3818" spans="2:5">
      <c r="B3818" t="s">
        <v>5853</v>
      </c>
      <c r="C3818">
        <v>532007</v>
      </c>
      <c r="D3818" t="s">
        <v>353</v>
      </c>
      <c r="E3818" t="s">
        <v>774</v>
      </c>
    </row>
    <row r="3819" spans="2:5">
      <c r="B3819" t="s">
        <v>5854</v>
      </c>
      <c r="C3819" t="s">
        <v>353</v>
      </c>
      <c r="D3819" t="s">
        <v>5855</v>
      </c>
      <c r="E3819" t="s">
        <v>364</v>
      </c>
    </row>
    <row r="3820" spans="2:5">
      <c r="B3820" t="s">
        <v>5856</v>
      </c>
      <c r="C3820">
        <v>516016</v>
      </c>
      <c r="D3820" t="s">
        <v>5857</v>
      </c>
      <c r="E3820" t="s">
        <v>347</v>
      </c>
    </row>
    <row r="3821" spans="2:5">
      <c r="B3821" t="s">
        <v>5858</v>
      </c>
      <c r="C3821">
        <v>526335</v>
      </c>
      <c r="D3821" t="s">
        <v>353</v>
      </c>
      <c r="E3821" t="s">
        <v>401</v>
      </c>
    </row>
    <row r="3822" spans="2:5">
      <c r="B3822" t="s">
        <v>5859</v>
      </c>
      <c r="C3822">
        <v>520151</v>
      </c>
      <c r="D3822" t="s">
        <v>5860</v>
      </c>
      <c r="E3822" t="s">
        <v>1601</v>
      </c>
    </row>
    <row r="3823" spans="2:5">
      <c r="B3823" t="s">
        <v>5861</v>
      </c>
      <c r="C3823">
        <v>526981</v>
      </c>
      <c r="D3823" t="s">
        <v>353</v>
      </c>
      <c r="E3823" t="s">
        <v>676</v>
      </c>
    </row>
    <row r="3824" spans="2:5">
      <c r="B3824" t="s">
        <v>5862</v>
      </c>
      <c r="C3824">
        <v>530841</v>
      </c>
      <c r="D3824" t="s">
        <v>353</v>
      </c>
      <c r="E3824" t="s">
        <v>630</v>
      </c>
    </row>
    <row r="3825" spans="2:5">
      <c r="B3825" t="s">
        <v>5863</v>
      </c>
      <c r="C3825">
        <v>503804</v>
      </c>
      <c r="D3825" t="s">
        <v>353</v>
      </c>
      <c r="E3825" t="s">
        <v>368</v>
      </c>
    </row>
    <row r="3826" spans="2:5">
      <c r="B3826" t="s">
        <v>5864</v>
      </c>
      <c r="C3826">
        <v>512453</v>
      </c>
      <c r="D3826" t="s">
        <v>353</v>
      </c>
      <c r="E3826" t="s">
        <v>548</v>
      </c>
    </row>
    <row r="3827" spans="2:5">
      <c r="B3827" t="s">
        <v>5865</v>
      </c>
      <c r="C3827">
        <v>532083</v>
      </c>
      <c r="D3827" t="s">
        <v>353</v>
      </c>
      <c r="E3827" t="s">
        <v>774</v>
      </c>
    </row>
    <row r="3828" spans="2:5">
      <c r="B3828" t="s">
        <v>5866</v>
      </c>
      <c r="C3828">
        <v>530977</v>
      </c>
      <c r="D3828" t="s">
        <v>353</v>
      </c>
      <c r="E3828" t="s">
        <v>366</v>
      </c>
    </row>
    <row r="3829" spans="2:5">
      <c r="B3829" t="s">
        <v>5867</v>
      </c>
      <c r="C3829">
        <v>531080</v>
      </c>
      <c r="D3829" t="s">
        <v>353</v>
      </c>
      <c r="E3829" t="s">
        <v>439</v>
      </c>
    </row>
    <row r="3830" spans="2:5">
      <c r="B3830" t="s">
        <v>5868</v>
      </c>
      <c r="C3830">
        <v>538897</v>
      </c>
      <c r="D3830" t="s">
        <v>353</v>
      </c>
      <c r="E3830" t="s">
        <v>370</v>
      </c>
    </row>
    <row r="3831" spans="2:5">
      <c r="B3831" t="s">
        <v>5869</v>
      </c>
      <c r="C3831" t="s">
        <v>353</v>
      </c>
      <c r="D3831" t="s">
        <v>5870</v>
      </c>
      <c r="E3831" t="s">
        <v>364</v>
      </c>
    </row>
    <row r="3832" spans="2:5">
      <c r="B3832" t="s">
        <v>5871</v>
      </c>
      <c r="C3832">
        <v>508961</v>
      </c>
      <c r="D3832" t="s">
        <v>353</v>
      </c>
      <c r="E3832" t="s">
        <v>370</v>
      </c>
    </row>
    <row r="3833" spans="2:5">
      <c r="B3833" t="s">
        <v>5872</v>
      </c>
      <c r="C3833">
        <v>531359</v>
      </c>
      <c r="D3833" t="s">
        <v>353</v>
      </c>
      <c r="E3833" t="s">
        <v>2759</v>
      </c>
    </row>
    <row r="3834" spans="2:5">
      <c r="B3834" t="s">
        <v>5873</v>
      </c>
      <c r="C3834">
        <v>532498</v>
      </c>
      <c r="D3834" t="s">
        <v>5874</v>
      </c>
      <c r="E3834" t="s">
        <v>370</v>
      </c>
    </row>
    <row r="3835" spans="2:5">
      <c r="B3835" t="s">
        <v>5875</v>
      </c>
      <c r="C3835">
        <v>532945</v>
      </c>
      <c r="D3835" t="s">
        <v>5876</v>
      </c>
      <c r="E3835" t="s">
        <v>751</v>
      </c>
    </row>
    <row r="3836" spans="2:5">
      <c r="B3836" t="s">
        <v>5877</v>
      </c>
      <c r="C3836" t="s">
        <v>353</v>
      </c>
      <c r="D3836" t="s">
        <v>5878</v>
      </c>
      <c r="E3836" t="s">
        <v>444</v>
      </c>
    </row>
    <row r="3837" spans="2:5">
      <c r="B3837" t="s">
        <v>5879</v>
      </c>
      <c r="C3837">
        <v>511218</v>
      </c>
      <c r="D3837" t="s">
        <v>5880</v>
      </c>
      <c r="E3837" t="s">
        <v>370</v>
      </c>
    </row>
    <row r="3838" spans="2:5">
      <c r="B3838" t="s">
        <v>5881</v>
      </c>
      <c r="C3838">
        <v>511411</v>
      </c>
      <c r="D3838" t="s">
        <v>353</v>
      </c>
      <c r="E3838" t="s">
        <v>751</v>
      </c>
    </row>
    <row r="3839" spans="2:5">
      <c r="B3839" t="s">
        <v>5882</v>
      </c>
      <c r="C3839">
        <v>542019</v>
      </c>
      <c r="D3839" t="s">
        <v>353</v>
      </c>
      <c r="E3839" t="s">
        <v>368</v>
      </c>
    </row>
    <row r="3840" spans="2:5">
      <c r="B3840" t="s">
        <v>5883</v>
      </c>
      <c r="C3840" t="s">
        <v>353</v>
      </c>
      <c r="D3840" t="s">
        <v>5884</v>
      </c>
      <c r="E3840" t="s">
        <v>364</v>
      </c>
    </row>
    <row r="3841" spans="2:5">
      <c r="B3841" t="s">
        <v>5885</v>
      </c>
      <c r="C3841">
        <v>531506</v>
      </c>
      <c r="D3841" t="s">
        <v>5886</v>
      </c>
      <c r="E3841" t="s">
        <v>774</v>
      </c>
    </row>
    <row r="3842" spans="2:5">
      <c r="B3842" t="s">
        <v>5887</v>
      </c>
      <c r="C3842">
        <v>523790</v>
      </c>
      <c r="D3842" t="s">
        <v>353</v>
      </c>
      <c r="E3842" t="s">
        <v>467</v>
      </c>
    </row>
    <row r="3843" spans="2:5">
      <c r="B3843" t="s">
        <v>5888</v>
      </c>
      <c r="C3843">
        <v>524632</v>
      </c>
      <c r="D3843" t="s">
        <v>353</v>
      </c>
      <c r="E3843" t="s">
        <v>391</v>
      </c>
    </row>
    <row r="3844" spans="2:5">
      <c r="B3844" t="s">
        <v>5889</v>
      </c>
      <c r="C3844">
        <v>539252</v>
      </c>
      <c r="D3844" t="s">
        <v>5890</v>
      </c>
      <c r="E3844" t="s">
        <v>385</v>
      </c>
    </row>
    <row r="3845" spans="2:5">
      <c r="B3845" t="s">
        <v>5891</v>
      </c>
      <c r="C3845">
        <v>517411</v>
      </c>
      <c r="D3845" t="s">
        <v>5892</v>
      </c>
      <c r="E3845" t="s">
        <v>499</v>
      </c>
    </row>
    <row r="3846" spans="2:5">
      <c r="B3846" t="s">
        <v>5893</v>
      </c>
      <c r="C3846">
        <v>531219</v>
      </c>
      <c r="D3846" t="s">
        <v>353</v>
      </c>
      <c r="E3846" t="s">
        <v>391</v>
      </c>
    </row>
    <row r="3847" spans="2:5">
      <c r="B3847" t="s">
        <v>5894</v>
      </c>
      <c r="C3847">
        <v>505515</v>
      </c>
      <c r="D3847" t="s">
        <v>353</v>
      </c>
      <c r="E3847" t="s">
        <v>336</v>
      </c>
    </row>
    <row r="3848" spans="2:5">
      <c r="B3848" t="s">
        <v>5895</v>
      </c>
      <c r="C3848">
        <v>530907</v>
      </c>
      <c r="D3848" t="s">
        <v>353</v>
      </c>
      <c r="E3848" t="s">
        <v>774</v>
      </c>
    </row>
    <row r="3849" spans="2:5">
      <c r="B3849" t="s">
        <v>5896</v>
      </c>
      <c r="C3849">
        <v>520141</v>
      </c>
      <c r="D3849" t="s">
        <v>353</v>
      </c>
      <c r="E3849" t="s">
        <v>708</v>
      </c>
    </row>
    <row r="3850" spans="2:5">
      <c r="B3850" t="s">
        <v>5897</v>
      </c>
      <c r="C3850">
        <v>533014</v>
      </c>
      <c r="D3850" t="s">
        <v>5898</v>
      </c>
      <c r="E3850" t="s">
        <v>375</v>
      </c>
    </row>
    <row r="3851" spans="2:5">
      <c r="B3851" t="s">
        <v>5899</v>
      </c>
      <c r="C3851">
        <v>533014</v>
      </c>
      <c r="D3851" t="s">
        <v>5898</v>
      </c>
      <c r="E3851" t="s">
        <v>375</v>
      </c>
    </row>
    <row r="3852" spans="2:5">
      <c r="B3852" t="s">
        <v>5900</v>
      </c>
      <c r="C3852">
        <v>520086</v>
      </c>
      <c r="D3852" t="s">
        <v>5901</v>
      </c>
      <c r="E3852" t="s">
        <v>674</v>
      </c>
    </row>
    <row r="3853" spans="2:5">
      <c r="B3853" t="s">
        <v>5902</v>
      </c>
      <c r="C3853">
        <v>540736</v>
      </c>
      <c r="D3853" t="s">
        <v>353</v>
      </c>
      <c r="E3853" t="s">
        <v>458</v>
      </c>
    </row>
    <row r="3854" spans="2:5">
      <c r="B3854" t="s">
        <v>5903</v>
      </c>
      <c r="C3854">
        <v>539983</v>
      </c>
      <c r="D3854" t="s">
        <v>353</v>
      </c>
      <c r="E3854" t="s">
        <v>336</v>
      </c>
    </row>
    <row r="3855" spans="2:5">
      <c r="B3855" t="s">
        <v>5904</v>
      </c>
      <c r="C3855">
        <v>532217</v>
      </c>
      <c r="D3855" t="s">
        <v>353</v>
      </c>
      <c r="E3855" t="s">
        <v>336</v>
      </c>
    </row>
    <row r="3856" spans="2:5">
      <c r="B3856" t="s">
        <v>5905</v>
      </c>
      <c r="C3856">
        <v>500550</v>
      </c>
      <c r="D3856" t="s">
        <v>5906</v>
      </c>
      <c r="E3856" t="s">
        <v>396</v>
      </c>
    </row>
    <row r="3857" spans="2:5">
      <c r="B3857" t="s">
        <v>5907</v>
      </c>
      <c r="C3857">
        <v>512131</v>
      </c>
      <c r="D3857" t="s">
        <v>5908</v>
      </c>
      <c r="E3857" t="s">
        <v>473</v>
      </c>
    </row>
    <row r="3858" spans="2:5">
      <c r="B3858" t="s">
        <v>5909</v>
      </c>
      <c r="C3858">
        <v>523606</v>
      </c>
      <c r="D3858" t="s">
        <v>353</v>
      </c>
      <c r="E3858" t="s">
        <v>826</v>
      </c>
    </row>
    <row r="3859" spans="2:5">
      <c r="B3859" t="s">
        <v>5910</v>
      </c>
      <c r="C3859" t="s">
        <v>353</v>
      </c>
      <c r="D3859" t="s">
        <v>5911</v>
      </c>
      <c r="E3859" t="s">
        <v>364</v>
      </c>
    </row>
    <row r="3860" spans="2:5">
      <c r="B3860" t="s">
        <v>5912</v>
      </c>
      <c r="C3860">
        <v>524642</v>
      </c>
      <c r="D3860" t="s">
        <v>353</v>
      </c>
      <c r="E3860" t="s">
        <v>439</v>
      </c>
    </row>
    <row r="3861" spans="2:5">
      <c r="B3861" t="s">
        <v>5913</v>
      </c>
      <c r="C3861">
        <v>521194</v>
      </c>
      <c r="D3861" t="s">
        <v>5914</v>
      </c>
      <c r="E3861" t="s">
        <v>336</v>
      </c>
    </row>
    <row r="3862" spans="2:5">
      <c r="B3862" t="s">
        <v>5915</v>
      </c>
      <c r="C3862" t="s">
        <v>353</v>
      </c>
      <c r="D3862" t="s">
        <v>5916</v>
      </c>
      <c r="E3862" t="s">
        <v>364</v>
      </c>
    </row>
    <row r="3863" spans="2:5">
      <c r="B3863" t="s">
        <v>5917</v>
      </c>
      <c r="C3863" t="s">
        <v>353</v>
      </c>
      <c r="D3863" t="s">
        <v>5918</v>
      </c>
      <c r="E3863" t="s">
        <v>364</v>
      </c>
    </row>
    <row r="3864" spans="2:5">
      <c r="B3864" t="s">
        <v>5919</v>
      </c>
      <c r="C3864">
        <v>531635</v>
      </c>
      <c r="D3864" t="s">
        <v>353</v>
      </c>
      <c r="E3864" t="s">
        <v>985</v>
      </c>
    </row>
    <row r="3865" spans="2:5">
      <c r="B3865" t="s">
        <v>5920</v>
      </c>
      <c r="C3865">
        <v>512197</v>
      </c>
      <c r="D3865" t="s">
        <v>353</v>
      </c>
      <c r="E3865" t="s">
        <v>370</v>
      </c>
    </row>
    <row r="3866" spans="2:5">
      <c r="B3866" t="s">
        <v>5921</v>
      </c>
      <c r="C3866">
        <v>531635</v>
      </c>
      <c r="D3866" t="s">
        <v>353</v>
      </c>
      <c r="E3866" t="s">
        <v>985</v>
      </c>
    </row>
    <row r="3867" spans="2:5">
      <c r="B3867" t="s">
        <v>5922</v>
      </c>
      <c r="C3867" t="s">
        <v>353</v>
      </c>
      <c r="D3867" t="s">
        <v>5923</v>
      </c>
      <c r="E3867" t="s">
        <v>364</v>
      </c>
    </row>
    <row r="3868" spans="2:5">
      <c r="B3868" t="s">
        <v>5924</v>
      </c>
      <c r="C3868">
        <v>536073</v>
      </c>
      <c r="D3868" t="s">
        <v>353</v>
      </c>
      <c r="E3868" t="s">
        <v>751</v>
      </c>
    </row>
    <row r="3869" spans="2:5">
      <c r="B3869" t="s">
        <v>5925</v>
      </c>
      <c r="C3869">
        <v>539742</v>
      </c>
      <c r="D3869" t="s">
        <v>5926</v>
      </c>
      <c r="E3869" t="s">
        <v>1052</v>
      </c>
    </row>
    <row r="3870" spans="2:5">
      <c r="B3870" t="s">
        <v>5927</v>
      </c>
      <c r="C3870">
        <v>507998</v>
      </c>
      <c r="D3870" t="s">
        <v>353</v>
      </c>
      <c r="E3870" t="s">
        <v>708</v>
      </c>
    </row>
    <row r="3871" spans="2:5">
      <c r="B3871" t="s">
        <v>5928</v>
      </c>
      <c r="C3871">
        <v>513472</v>
      </c>
      <c r="D3871" t="s">
        <v>353</v>
      </c>
      <c r="E3871" t="s">
        <v>1273</v>
      </c>
    </row>
    <row r="3872" spans="2:5">
      <c r="B3872" t="s">
        <v>5929</v>
      </c>
      <c r="C3872">
        <v>523838</v>
      </c>
      <c r="D3872" t="s">
        <v>5930</v>
      </c>
      <c r="E3872" t="s">
        <v>751</v>
      </c>
    </row>
    <row r="3873" spans="2:5">
      <c r="B3873" t="s">
        <v>5931</v>
      </c>
      <c r="C3873">
        <v>533018</v>
      </c>
      <c r="D3873" t="s">
        <v>353</v>
      </c>
      <c r="E3873" t="s">
        <v>368</v>
      </c>
    </row>
    <row r="3874" spans="2:5">
      <c r="B3874" t="s">
        <v>5932</v>
      </c>
      <c r="C3874">
        <v>533019</v>
      </c>
      <c r="D3874" t="s">
        <v>353</v>
      </c>
      <c r="E3874" t="s">
        <v>347</v>
      </c>
    </row>
    <row r="3875" spans="2:5">
      <c r="B3875" t="s">
        <v>5933</v>
      </c>
      <c r="C3875">
        <v>503229</v>
      </c>
      <c r="D3875" t="s">
        <v>353</v>
      </c>
      <c r="E3875" t="s">
        <v>439</v>
      </c>
    </row>
    <row r="3876" spans="2:5">
      <c r="B3876" t="s">
        <v>5934</v>
      </c>
      <c r="C3876">
        <v>519566</v>
      </c>
      <c r="D3876" t="s">
        <v>353</v>
      </c>
      <c r="E3876" t="s">
        <v>413</v>
      </c>
    </row>
    <row r="3877" spans="2:5">
      <c r="B3877" t="s">
        <v>5935</v>
      </c>
      <c r="C3877">
        <v>523023</v>
      </c>
      <c r="D3877" t="s">
        <v>353</v>
      </c>
      <c r="E3877" t="s">
        <v>554</v>
      </c>
    </row>
    <row r="3878" spans="2:5">
      <c r="B3878" t="s">
        <v>5936</v>
      </c>
      <c r="C3878">
        <v>532029</v>
      </c>
      <c r="D3878" t="s">
        <v>353</v>
      </c>
      <c r="E3878" t="s">
        <v>774</v>
      </c>
    </row>
    <row r="3879" spans="2:5">
      <c r="B3879" t="s">
        <v>5937</v>
      </c>
      <c r="C3879">
        <v>505504</v>
      </c>
      <c r="D3879" t="s">
        <v>353</v>
      </c>
      <c r="E3879" t="s">
        <v>339</v>
      </c>
    </row>
    <row r="3880" spans="2:5">
      <c r="B3880" t="s">
        <v>5938</v>
      </c>
      <c r="C3880">
        <v>505729</v>
      </c>
      <c r="D3880" t="s">
        <v>353</v>
      </c>
      <c r="E3880" t="s">
        <v>361</v>
      </c>
    </row>
    <row r="3881" spans="2:5">
      <c r="B3881" t="s">
        <v>5939</v>
      </c>
      <c r="C3881">
        <v>505729</v>
      </c>
      <c r="D3881" t="s">
        <v>353</v>
      </c>
      <c r="E3881" t="s">
        <v>361</v>
      </c>
    </row>
    <row r="3882" spans="2:5">
      <c r="B3882" t="s">
        <v>5940</v>
      </c>
      <c r="C3882">
        <v>509887</v>
      </c>
      <c r="D3882" t="s">
        <v>353</v>
      </c>
      <c r="E3882" t="s">
        <v>2524</v>
      </c>
    </row>
    <row r="3883" spans="2:5">
      <c r="B3883" t="s">
        <v>5941</v>
      </c>
      <c r="C3883">
        <v>539410</v>
      </c>
      <c r="D3883" t="s">
        <v>353</v>
      </c>
      <c r="E3883" t="s">
        <v>375</v>
      </c>
    </row>
    <row r="3884" spans="2:5">
      <c r="B3884" t="s">
        <v>5942</v>
      </c>
      <c r="C3884">
        <v>539410</v>
      </c>
      <c r="D3884" t="s">
        <v>353</v>
      </c>
      <c r="E3884" t="s">
        <v>375</v>
      </c>
    </row>
    <row r="3885" spans="2:5">
      <c r="B3885" t="s">
        <v>5943</v>
      </c>
      <c r="C3885" t="s">
        <v>353</v>
      </c>
      <c r="D3885" t="s">
        <v>5944</v>
      </c>
      <c r="E3885" t="s">
        <v>364</v>
      </c>
    </row>
    <row r="3886" spans="2:5">
      <c r="B3886" t="s">
        <v>5945</v>
      </c>
      <c r="C3886" t="s">
        <v>353</v>
      </c>
      <c r="D3886" t="s">
        <v>5944</v>
      </c>
      <c r="E3886" t="s">
        <v>364</v>
      </c>
    </row>
    <row r="3887" spans="2:5">
      <c r="B3887" t="s">
        <v>5946</v>
      </c>
      <c r="C3887">
        <v>502742</v>
      </c>
      <c r="D3887" t="s">
        <v>5947</v>
      </c>
      <c r="E3887" t="s">
        <v>368</v>
      </c>
    </row>
    <row r="3888" spans="2:5">
      <c r="B3888" t="s">
        <v>5948</v>
      </c>
      <c r="C3888">
        <v>540653</v>
      </c>
      <c r="D3888" t="s">
        <v>5949</v>
      </c>
      <c r="E3888" t="s">
        <v>473</v>
      </c>
    </row>
    <row r="3889" spans="2:5">
      <c r="B3889" t="s">
        <v>5950</v>
      </c>
      <c r="C3889">
        <v>523164</v>
      </c>
      <c r="D3889" t="s">
        <v>353</v>
      </c>
      <c r="E3889" t="s">
        <v>551</v>
      </c>
    </row>
    <row r="3890" spans="2:5">
      <c r="B3890" t="s">
        <v>5951</v>
      </c>
      <c r="C3890">
        <v>532879</v>
      </c>
      <c r="D3890" t="s">
        <v>353</v>
      </c>
      <c r="E3890" t="s">
        <v>1052</v>
      </c>
    </row>
    <row r="3891" spans="2:5">
      <c r="B3891" t="s">
        <v>5952</v>
      </c>
      <c r="C3891" t="s">
        <v>353</v>
      </c>
      <c r="D3891" t="s">
        <v>5953</v>
      </c>
      <c r="E3891" t="s">
        <v>364</v>
      </c>
    </row>
    <row r="3892" spans="2:5">
      <c r="B3892" t="s">
        <v>5954</v>
      </c>
      <c r="C3892" t="s">
        <v>353</v>
      </c>
      <c r="D3892" t="s">
        <v>5953</v>
      </c>
      <c r="E3892" t="s">
        <v>364</v>
      </c>
    </row>
    <row r="3893" spans="2:5">
      <c r="B3893" t="s">
        <v>5955</v>
      </c>
      <c r="C3893">
        <v>538667</v>
      </c>
      <c r="D3893" t="s">
        <v>353</v>
      </c>
      <c r="E3893" t="s">
        <v>375</v>
      </c>
    </row>
    <row r="3894" spans="2:5">
      <c r="B3894" t="s">
        <v>5956</v>
      </c>
      <c r="C3894">
        <v>512589</v>
      </c>
      <c r="D3894" t="s">
        <v>353</v>
      </c>
      <c r="E3894" t="s">
        <v>375</v>
      </c>
    </row>
    <row r="3895" spans="2:5">
      <c r="B3895" t="s">
        <v>5957</v>
      </c>
      <c r="C3895">
        <v>532961</v>
      </c>
      <c r="D3895" t="s">
        <v>5958</v>
      </c>
      <c r="E3895" t="s">
        <v>433</v>
      </c>
    </row>
    <row r="3896" spans="2:5">
      <c r="B3896" t="s">
        <v>5959</v>
      </c>
      <c r="C3896">
        <v>532795</v>
      </c>
      <c r="D3896" t="s">
        <v>5960</v>
      </c>
      <c r="E3896" t="s">
        <v>1092</v>
      </c>
    </row>
    <row r="3897" spans="2:5">
      <c r="B3897" t="s">
        <v>5961</v>
      </c>
      <c r="C3897">
        <v>503811</v>
      </c>
      <c r="D3897" t="s">
        <v>5962</v>
      </c>
      <c r="E3897" t="s">
        <v>368</v>
      </c>
    </row>
    <row r="3898" spans="2:5">
      <c r="B3898" t="s">
        <v>5963</v>
      </c>
      <c r="C3898">
        <v>504398</v>
      </c>
      <c r="D3898" t="s">
        <v>353</v>
      </c>
      <c r="E3898" t="s">
        <v>467</v>
      </c>
    </row>
    <row r="3899" spans="2:5">
      <c r="B3899" t="s">
        <v>5964</v>
      </c>
      <c r="C3899">
        <v>533206</v>
      </c>
      <c r="D3899" t="s">
        <v>5965</v>
      </c>
      <c r="E3899" t="s">
        <v>492</v>
      </c>
    </row>
    <row r="3900" spans="2:5">
      <c r="B3900" t="s">
        <v>5966</v>
      </c>
      <c r="C3900">
        <v>500472</v>
      </c>
      <c r="D3900" t="s">
        <v>5967</v>
      </c>
      <c r="E3900" t="s">
        <v>538</v>
      </c>
    </row>
    <row r="3901" spans="2:5">
      <c r="B3901" t="s">
        <v>5968</v>
      </c>
      <c r="C3901">
        <v>500472</v>
      </c>
      <c r="D3901" t="s">
        <v>5969</v>
      </c>
      <c r="E3901" t="s">
        <v>538</v>
      </c>
    </row>
    <row r="3902" spans="2:5">
      <c r="B3902" t="s">
        <v>5970</v>
      </c>
      <c r="C3902">
        <v>539861</v>
      </c>
      <c r="D3902" t="s">
        <v>5971</v>
      </c>
      <c r="E3902" t="s">
        <v>751</v>
      </c>
    </row>
    <row r="3903" spans="2:5">
      <c r="B3903" t="s">
        <v>5972</v>
      </c>
      <c r="C3903">
        <v>538562</v>
      </c>
      <c r="D3903" t="s">
        <v>5973</v>
      </c>
      <c r="E3903" t="s">
        <v>751</v>
      </c>
    </row>
    <row r="3904" spans="2:5">
      <c r="B3904" t="s">
        <v>5974</v>
      </c>
      <c r="C3904">
        <v>532143</v>
      </c>
      <c r="D3904" t="s">
        <v>5975</v>
      </c>
      <c r="E3904" t="s">
        <v>433</v>
      </c>
    </row>
    <row r="3905" spans="2:5">
      <c r="B3905" t="s">
        <v>5976</v>
      </c>
      <c r="C3905">
        <v>532143</v>
      </c>
      <c r="D3905" t="s">
        <v>5975</v>
      </c>
      <c r="E3905" t="s">
        <v>433</v>
      </c>
    </row>
    <row r="3906" spans="2:5">
      <c r="B3906" t="s">
        <v>5977</v>
      </c>
      <c r="C3906">
        <v>531169</v>
      </c>
      <c r="D3906" t="s">
        <v>353</v>
      </c>
      <c r="E3906" t="s">
        <v>370</v>
      </c>
    </row>
    <row r="3907" spans="2:5">
      <c r="B3907" t="s">
        <v>5978</v>
      </c>
      <c r="C3907" t="s">
        <v>353</v>
      </c>
      <c r="D3907" t="s">
        <v>5979</v>
      </c>
      <c r="E3907" t="s">
        <v>364</v>
      </c>
    </row>
    <row r="3908" spans="2:5">
      <c r="B3908" t="s">
        <v>5980</v>
      </c>
      <c r="C3908">
        <v>541967</v>
      </c>
      <c r="D3908" t="s">
        <v>353</v>
      </c>
      <c r="E3908" t="s">
        <v>467</v>
      </c>
    </row>
    <row r="3909" spans="2:5">
      <c r="B3909" t="s">
        <v>5981</v>
      </c>
      <c r="C3909">
        <v>526479</v>
      </c>
      <c r="D3909" t="s">
        <v>353</v>
      </c>
      <c r="E3909" t="s">
        <v>368</v>
      </c>
    </row>
    <row r="3910" spans="2:5">
      <c r="B3910" t="s">
        <v>5982</v>
      </c>
      <c r="C3910">
        <v>505650</v>
      </c>
      <c r="D3910" t="s">
        <v>353</v>
      </c>
      <c r="E3910" t="s">
        <v>431</v>
      </c>
    </row>
    <row r="3911" spans="2:5">
      <c r="B3911" t="s">
        <v>5983</v>
      </c>
      <c r="C3911">
        <v>538919</v>
      </c>
      <c r="D3911" t="s">
        <v>353</v>
      </c>
      <c r="E3911" t="s">
        <v>439</v>
      </c>
    </row>
    <row r="3912" spans="2:5">
      <c r="B3912" t="s">
        <v>5984</v>
      </c>
      <c r="C3912">
        <v>538919</v>
      </c>
      <c r="D3912" t="s">
        <v>353</v>
      </c>
      <c r="E3912" t="s">
        <v>439</v>
      </c>
    </row>
    <row r="3913" spans="2:5">
      <c r="B3913" t="s">
        <v>5985</v>
      </c>
      <c r="C3913">
        <v>539494</v>
      </c>
      <c r="D3913" t="s">
        <v>353</v>
      </c>
      <c r="E3913" t="s">
        <v>370</v>
      </c>
    </row>
    <row r="3914" spans="2:5">
      <c r="B3914" t="s">
        <v>5986</v>
      </c>
      <c r="C3914">
        <v>532419</v>
      </c>
      <c r="D3914" t="s">
        <v>5987</v>
      </c>
      <c r="E3914" t="s">
        <v>1980</v>
      </c>
    </row>
    <row r="3915" spans="2:5">
      <c r="B3915" t="s">
        <v>5988</v>
      </c>
      <c r="C3915">
        <v>508905</v>
      </c>
      <c r="D3915" t="s">
        <v>353</v>
      </c>
      <c r="E3915" t="s">
        <v>336</v>
      </c>
    </row>
    <row r="3916" spans="2:5">
      <c r="B3916" t="s">
        <v>5989</v>
      </c>
      <c r="C3916">
        <v>505192</v>
      </c>
      <c r="D3916" t="s">
        <v>5990</v>
      </c>
      <c r="E3916" t="s">
        <v>431</v>
      </c>
    </row>
    <row r="3917" spans="2:5">
      <c r="B3917" t="s">
        <v>5991</v>
      </c>
      <c r="C3917">
        <v>540686</v>
      </c>
      <c r="D3917" t="s">
        <v>353</v>
      </c>
      <c r="E3917" t="s">
        <v>391</v>
      </c>
    </row>
    <row r="3918" spans="2:5">
      <c r="B3918" t="s">
        <v>5992</v>
      </c>
      <c r="C3918">
        <v>540679</v>
      </c>
      <c r="D3918" t="s">
        <v>5993</v>
      </c>
      <c r="E3918" t="s">
        <v>391</v>
      </c>
    </row>
    <row r="3919" spans="2:5">
      <c r="B3919" t="s">
        <v>5994</v>
      </c>
      <c r="C3919">
        <v>540679</v>
      </c>
      <c r="D3919" t="s">
        <v>5993</v>
      </c>
      <c r="E3919" t="s">
        <v>391</v>
      </c>
    </row>
    <row r="3920" spans="2:5">
      <c r="B3920" t="s">
        <v>5995</v>
      </c>
      <c r="C3920">
        <v>532815</v>
      </c>
      <c r="D3920" t="s">
        <v>5996</v>
      </c>
      <c r="E3920" t="s">
        <v>391</v>
      </c>
    </row>
    <row r="3921" spans="2:5">
      <c r="B3921" t="s">
        <v>5997</v>
      </c>
      <c r="C3921" t="s">
        <v>353</v>
      </c>
      <c r="D3921" t="s">
        <v>5998</v>
      </c>
      <c r="E3921" t="s">
        <v>364</v>
      </c>
    </row>
    <row r="3922" spans="2:5">
      <c r="B3922" t="s">
        <v>5999</v>
      </c>
      <c r="C3922">
        <v>505827</v>
      </c>
      <c r="D3922" t="s">
        <v>353</v>
      </c>
      <c r="E3922" t="s">
        <v>538</v>
      </c>
    </row>
    <row r="3923" spans="2:5">
      <c r="B3923" t="s">
        <v>6000</v>
      </c>
      <c r="C3923">
        <v>538635</v>
      </c>
      <c r="D3923" t="s">
        <v>6001</v>
      </c>
      <c r="E3923" t="s">
        <v>674</v>
      </c>
    </row>
    <row r="3924" spans="2:5">
      <c r="B3924" t="s">
        <v>6002</v>
      </c>
      <c r="C3924">
        <v>532784</v>
      </c>
      <c r="D3924" t="s">
        <v>6003</v>
      </c>
      <c r="E3924" t="s">
        <v>439</v>
      </c>
    </row>
    <row r="3925" spans="2:5">
      <c r="B3925" t="s">
        <v>6004</v>
      </c>
      <c r="C3925">
        <v>512014</v>
      </c>
      <c r="D3925" t="s">
        <v>353</v>
      </c>
      <c r="E3925" t="s">
        <v>774</v>
      </c>
    </row>
    <row r="3926" spans="2:5">
      <c r="B3926" t="s">
        <v>6005</v>
      </c>
      <c r="C3926">
        <v>538923</v>
      </c>
      <c r="D3926" t="s">
        <v>353</v>
      </c>
      <c r="E3926" t="s">
        <v>339</v>
      </c>
    </row>
    <row r="3927" spans="2:5">
      <c r="B3927" t="s">
        <v>6006</v>
      </c>
      <c r="C3927">
        <v>504375</v>
      </c>
      <c r="D3927" t="s">
        <v>353</v>
      </c>
      <c r="E3927" t="s">
        <v>339</v>
      </c>
    </row>
    <row r="3928" spans="2:5">
      <c r="B3928" t="s">
        <v>6007</v>
      </c>
      <c r="C3928">
        <v>532344</v>
      </c>
      <c r="D3928" t="s">
        <v>353</v>
      </c>
      <c r="E3928" t="s">
        <v>446</v>
      </c>
    </row>
    <row r="3929" spans="2:5">
      <c r="B3929" t="s">
        <v>6008</v>
      </c>
      <c r="C3929">
        <v>532344</v>
      </c>
      <c r="D3929" t="s">
        <v>353</v>
      </c>
      <c r="E3929" t="s">
        <v>446</v>
      </c>
    </row>
    <row r="3930" spans="2:5">
      <c r="B3930" t="s">
        <v>6009</v>
      </c>
      <c r="C3930" t="s">
        <v>353</v>
      </c>
      <c r="D3930" t="s">
        <v>6010</v>
      </c>
      <c r="E3930" t="s">
        <v>364</v>
      </c>
    </row>
    <row r="3931" spans="2:5">
      <c r="B3931" t="s">
        <v>6011</v>
      </c>
      <c r="C3931">
        <v>532725</v>
      </c>
      <c r="D3931" t="s">
        <v>6012</v>
      </c>
      <c r="E3931" t="s">
        <v>513</v>
      </c>
    </row>
    <row r="3932" spans="2:5">
      <c r="B3932" t="s">
        <v>6013</v>
      </c>
      <c r="C3932">
        <v>532725</v>
      </c>
      <c r="D3932" t="s">
        <v>6012</v>
      </c>
      <c r="E3932" t="s">
        <v>513</v>
      </c>
    </row>
    <row r="3933" spans="2:5">
      <c r="B3933" t="s">
        <v>6014</v>
      </c>
      <c r="C3933">
        <v>541540</v>
      </c>
      <c r="D3933" t="s">
        <v>6015</v>
      </c>
      <c r="E3933" t="s">
        <v>391</v>
      </c>
    </row>
    <row r="3934" spans="2:5">
      <c r="B3934" t="s">
        <v>6016</v>
      </c>
      <c r="C3934" t="s">
        <v>353</v>
      </c>
      <c r="D3934" t="s">
        <v>6017</v>
      </c>
      <c r="E3934" t="s">
        <v>364</v>
      </c>
    </row>
    <row r="3935" spans="2:5">
      <c r="B3935" t="s">
        <v>6018</v>
      </c>
      <c r="C3935">
        <v>500394</v>
      </c>
      <c r="D3935" t="s">
        <v>353</v>
      </c>
      <c r="E3935" t="s">
        <v>538</v>
      </c>
    </row>
    <row r="3936" spans="2:5">
      <c r="B3936" t="s">
        <v>6019</v>
      </c>
      <c r="C3936">
        <v>502460</v>
      </c>
      <c r="D3936" t="s">
        <v>353</v>
      </c>
      <c r="E3936" t="s">
        <v>347</v>
      </c>
    </row>
    <row r="3937" spans="2:5">
      <c r="B3937" t="s">
        <v>6020</v>
      </c>
      <c r="C3937">
        <v>513699</v>
      </c>
      <c r="D3937" t="s">
        <v>353</v>
      </c>
      <c r="E3937" t="s">
        <v>881</v>
      </c>
    </row>
    <row r="3938" spans="2:5">
      <c r="B3938" t="s">
        <v>6021</v>
      </c>
      <c r="C3938">
        <v>538575</v>
      </c>
      <c r="D3938" t="s">
        <v>353</v>
      </c>
      <c r="E3938" t="s">
        <v>375</v>
      </c>
    </row>
    <row r="3939" spans="2:5">
      <c r="B3939" t="s">
        <v>6022</v>
      </c>
      <c r="C3939">
        <v>522152</v>
      </c>
      <c r="D3939" t="s">
        <v>353</v>
      </c>
      <c r="E3939" t="s">
        <v>361</v>
      </c>
    </row>
    <row r="3940" spans="2:5">
      <c r="B3940" t="s">
        <v>6023</v>
      </c>
      <c r="C3940">
        <v>511571</v>
      </c>
      <c r="D3940" t="s">
        <v>353</v>
      </c>
      <c r="E3940" t="s">
        <v>370</v>
      </c>
    </row>
    <row r="3941" spans="2:5">
      <c r="B3941" t="s">
        <v>6024</v>
      </c>
      <c r="C3941">
        <v>507514</v>
      </c>
      <c r="D3941" t="s">
        <v>6025</v>
      </c>
      <c r="E3941" t="s">
        <v>985</v>
      </c>
    </row>
    <row r="3942" spans="2:5">
      <c r="B3942" t="s">
        <v>6026</v>
      </c>
      <c r="C3942">
        <v>521034</v>
      </c>
      <c r="D3942" t="s">
        <v>6027</v>
      </c>
      <c r="E3942" t="s">
        <v>368</v>
      </c>
    </row>
    <row r="3943" spans="2:5">
      <c r="B3943" t="s">
        <v>6028</v>
      </c>
      <c r="C3943">
        <v>531548</v>
      </c>
      <c r="D3943" t="s">
        <v>6029</v>
      </c>
      <c r="E3943" t="s">
        <v>630</v>
      </c>
    </row>
    <row r="3944" spans="2:5">
      <c r="B3944" t="s">
        <v>6030</v>
      </c>
      <c r="C3944">
        <v>533001</v>
      </c>
      <c r="D3944" t="s">
        <v>6031</v>
      </c>
      <c r="E3944" t="s">
        <v>361</v>
      </c>
    </row>
    <row r="3945" spans="2:5">
      <c r="B3945" t="s">
        <v>6032</v>
      </c>
      <c r="C3945">
        <v>526901</v>
      </c>
      <c r="D3945" t="s">
        <v>353</v>
      </c>
      <c r="E3945" t="s">
        <v>401</v>
      </c>
    </row>
    <row r="3946" spans="2:5">
      <c r="B3946" t="s">
        <v>6033</v>
      </c>
      <c r="C3946">
        <v>538943</v>
      </c>
      <c r="D3946" t="s">
        <v>353</v>
      </c>
      <c r="E3946" t="s">
        <v>370</v>
      </c>
    </row>
    <row r="3947" spans="2:5">
      <c r="B3947" t="s">
        <v>6034</v>
      </c>
      <c r="C3947" t="s">
        <v>353</v>
      </c>
      <c r="D3947" t="s">
        <v>6035</v>
      </c>
      <c r="E3947" t="s">
        <v>364</v>
      </c>
    </row>
    <row r="3948" spans="2:5">
      <c r="B3948" t="s">
        <v>6036</v>
      </c>
      <c r="C3948">
        <v>532221</v>
      </c>
      <c r="D3948" t="s">
        <v>6037</v>
      </c>
      <c r="E3948" t="s">
        <v>339</v>
      </c>
    </row>
    <row r="3949" spans="2:5">
      <c r="B3949" t="s">
        <v>6038</v>
      </c>
      <c r="C3949">
        <v>539378</v>
      </c>
      <c r="D3949" t="s">
        <v>353</v>
      </c>
      <c r="E3949" t="s">
        <v>823</v>
      </c>
    </row>
    <row r="3950" spans="2:5">
      <c r="B3950" t="s">
        <v>6039</v>
      </c>
      <c r="C3950" t="s">
        <v>353</v>
      </c>
      <c r="D3950" t="s">
        <v>6040</v>
      </c>
      <c r="E3950" t="s">
        <v>364</v>
      </c>
    </row>
    <row r="3951" spans="2:5">
      <c r="B3951" t="s">
        <v>6041</v>
      </c>
      <c r="C3951">
        <v>541633</v>
      </c>
      <c r="D3951" t="s">
        <v>353</v>
      </c>
      <c r="E3951" t="s">
        <v>347</v>
      </c>
    </row>
    <row r="3952" spans="2:5">
      <c r="B3952" t="s">
        <v>6042</v>
      </c>
      <c r="C3952">
        <v>532679</v>
      </c>
      <c r="D3952" t="s">
        <v>6043</v>
      </c>
      <c r="E3952" t="s">
        <v>342</v>
      </c>
    </row>
    <row r="3953" spans="2:5">
      <c r="B3953" t="s">
        <v>6044</v>
      </c>
      <c r="C3953">
        <v>521036</v>
      </c>
      <c r="D3953" t="s">
        <v>353</v>
      </c>
      <c r="E3953" t="s">
        <v>368</v>
      </c>
    </row>
    <row r="3954" spans="2:5">
      <c r="B3954" t="s">
        <v>6045</v>
      </c>
      <c r="C3954">
        <v>521036</v>
      </c>
      <c r="D3954" t="s">
        <v>353</v>
      </c>
      <c r="E3954" t="s">
        <v>368</v>
      </c>
    </row>
    <row r="3955" spans="2:5">
      <c r="B3955" t="s">
        <v>6046</v>
      </c>
      <c r="C3955">
        <v>531398</v>
      </c>
      <c r="D3955" t="s">
        <v>353</v>
      </c>
      <c r="E3955" t="s">
        <v>391</v>
      </c>
    </row>
    <row r="3956" spans="2:5">
      <c r="B3956" t="s">
        <v>6047</v>
      </c>
      <c r="C3956">
        <v>526477</v>
      </c>
      <c r="D3956" t="s">
        <v>353</v>
      </c>
      <c r="E3956" t="s">
        <v>531</v>
      </c>
    </row>
    <row r="3957" spans="2:5">
      <c r="B3957" t="s">
        <v>6048</v>
      </c>
      <c r="C3957">
        <v>516108</v>
      </c>
      <c r="D3957" t="s">
        <v>353</v>
      </c>
      <c r="E3957" t="s">
        <v>347</v>
      </c>
    </row>
    <row r="3958" spans="2:5">
      <c r="B3958" t="s">
        <v>6049</v>
      </c>
      <c r="C3958">
        <v>538891</v>
      </c>
      <c r="D3958" t="s">
        <v>353</v>
      </c>
      <c r="E3958" t="s">
        <v>370</v>
      </c>
    </row>
    <row r="3959" spans="2:5">
      <c r="B3959" t="s">
        <v>6050</v>
      </c>
      <c r="C3959" t="s">
        <v>353</v>
      </c>
      <c r="D3959" t="s">
        <v>6051</v>
      </c>
      <c r="E3959" t="s">
        <v>364</v>
      </c>
    </row>
    <row r="3960" spans="2:5">
      <c r="B3960" t="s">
        <v>6052</v>
      </c>
      <c r="C3960">
        <v>509910</v>
      </c>
      <c r="D3960" t="s">
        <v>353</v>
      </c>
      <c r="E3960" t="s">
        <v>401</v>
      </c>
    </row>
    <row r="3961" spans="2:5">
      <c r="B3961" t="s">
        <v>6053</v>
      </c>
      <c r="C3961">
        <v>540174</v>
      </c>
      <c r="D3961" t="s">
        <v>353</v>
      </c>
      <c r="E3961" t="s">
        <v>339</v>
      </c>
    </row>
    <row r="3962" spans="2:5">
      <c r="B3962" t="s">
        <v>6054</v>
      </c>
      <c r="C3962">
        <v>514454</v>
      </c>
      <c r="D3962" t="s">
        <v>353</v>
      </c>
      <c r="E3962" t="s">
        <v>368</v>
      </c>
    </row>
    <row r="3963" spans="2:5">
      <c r="B3963" t="s">
        <v>6055</v>
      </c>
      <c r="C3963">
        <v>513498</v>
      </c>
      <c r="D3963" t="s">
        <v>353</v>
      </c>
      <c r="E3963" t="s">
        <v>333</v>
      </c>
    </row>
    <row r="3964" spans="2:5">
      <c r="B3964" t="s">
        <v>6056</v>
      </c>
      <c r="C3964">
        <v>532669</v>
      </c>
      <c r="D3964" t="s">
        <v>353</v>
      </c>
      <c r="E3964" t="s">
        <v>401</v>
      </c>
    </row>
    <row r="3965" spans="2:5">
      <c r="B3965" t="s">
        <v>6057</v>
      </c>
      <c r="C3965">
        <v>590030</v>
      </c>
      <c r="D3965" t="s">
        <v>6058</v>
      </c>
      <c r="E3965" t="s">
        <v>861</v>
      </c>
    </row>
    <row r="3966" spans="2:5">
      <c r="B3966" t="s">
        <v>6059</v>
      </c>
      <c r="C3966">
        <v>523826</v>
      </c>
      <c r="D3966" t="s">
        <v>353</v>
      </c>
      <c r="E3966" t="s">
        <v>467</v>
      </c>
    </row>
    <row r="3967" spans="2:5">
      <c r="B3967" t="s">
        <v>6060</v>
      </c>
      <c r="C3967">
        <v>532025</v>
      </c>
      <c r="D3967" t="s">
        <v>353</v>
      </c>
      <c r="E3967" t="s">
        <v>356</v>
      </c>
    </row>
    <row r="3968" spans="2:5">
      <c r="B3968" t="s">
        <v>6061</v>
      </c>
      <c r="C3968">
        <v>530289</v>
      </c>
      <c r="D3968" t="s">
        <v>353</v>
      </c>
      <c r="E3968" t="s">
        <v>774</v>
      </c>
    </row>
    <row r="3969" spans="2:5">
      <c r="B3969" t="s">
        <v>6062</v>
      </c>
      <c r="C3969">
        <v>542376</v>
      </c>
      <c r="D3969" t="s">
        <v>6063</v>
      </c>
      <c r="E3969" t="s">
        <v>336</v>
      </c>
    </row>
    <row r="3970" spans="2:5">
      <c r="B3970" t="s">
        <v>6064</v>
      </c>
      <c r="C3970">
        <v>541890</v>
      </c>
      <c r="D3970" t="s">
        <v>353</v>
      </c>
      <c r="E3970" t="s">
        <v>339</v>
      </c>
    </row>
    <row r="3971" spans="2:5">
      <c r="B3971" t="s">
        <v>6065</v>
      </c>
      <c r="C3971">
        <v>538920</v>
      </c>
      <c r="D3971" t="s">
        <v>353</v>
      </c>
      <c r="E3971" t="s">
        <v>375</v>
      </c>
    </row>
    <row r="3972" spans="2:5">
      <c r="B3972" t="s">
        <v>6066</v>
      </c>
      <c r="C3972" t="s">
        <v>353</v>
      </c>
      <c r="D3972" t="s">
        <v>6067</v>
      </c>
      <c r="E3972" t="s">
        <v>444</v>
      </c>
    </row>
    <row r="3973" spans="2:5">
      <c r="B3973" t="s">
        <v>6068</v>
      </c>
      <c r="C3973" t="s">
        <v>353</v>
      </c>
      <c r="D3973" t="s">
        <v>6067</v>
      </c>
      <c r="E3973" t="s">
        <v>444</v>
      </c>
    </row>
    <row r="3974" spans="2:5">
      <c r="B3974" t="s">
        <v>6069</v>
      </c>
      <c r="C3974">
        <v>524727</v>
      </c>
      <c r="D3974" t="s">
        <v>353</v>
      </c>
      <c r="E3974" t="s">
        <v>391</v>
      </c>
    </row>
    <row r="3975" spans="2:5">
      <c r="B3975" t="s">
        <v>6070</v>
      </c>
      <c r="C3975">
        <v>531370</v>
      </c>
      <c r="D3975" t="s">
        <v>353</v>
      </c>
      <c r="E3975" t="s">
        <v>339</v>
      </c>
    </row>
    <row r="3976" spans="2:5">
      <c r="B3976" t="s">
        <v>6071</v>
      </c>
      <c r="C3976">
        <v>540211</v>
      </c>
      <c r="D3976" t="s">
        <v>353</v>
      </c>
      <c r="E3976" t="s">
        <v>370</v>
      </c>
    </row>
    <row r="3977" spans="2:5">
      <c r="B3977" t="s">
        <v>6072</v>
      </c>
      <c r="C3977">
        <v>534425</v>
      </c>
      <c r="D3977" t="s">
        <v>6073</v>
      </c>
      <c r="E3977" t="s">
        <v>842</v>
      </c>
    </row>
    <row r="3978" spans="2:5">
      <c r="B3978" t="s">
        <v>6074</v>
      </c>
      <c r="C3978">
        <v>513687</v>
      </c>
      <c r="D3978" t="s">
        <v>353</v>
      </c>
      <c r="E3978" t="s">
        <v>708</v>
      </c>
    </row>
    <row r="3979" spans="2:5">
      <c r="B3979" t="s">
        <v>6075</v>
      </c>
      <c r="C3979" t="s">
        <v>353</v>
      </c>
      <c r="D3979" t="s">
        <v>6076</v>
      </c>
      <c r="E3979" t="s">
        <v>364</v>
      </c>
    </row>
    <row r="3980" spans="2:5">
      <c r="B3980" t="s">
        <v>6077</v>
      </c>
      <c r="C3980">
        <v>531982</v>
      </c>
      <c r="D3980" t="s">
        <v>353</v>
      </c>
      <c r="E3980" t="s">
        <v>433</v>
      </c>
    </row>
    <row r="3981" spans="2:5">
      <c r="B3981" t="s">
        <v>6078</v>
      </c>
      <c r="C3981">
        <v>512153</v>
      </c>
      <c r="D3981" t="s">
        <v>353</v>
      </c>
      <c r="E3981" t="s">
        <v>774</v>
      </c>
    </row>
    <row r="3982" spans="2:5">
      <c r="B3982" t="s">
        <v>6079</v>
      </c>
      <c r="C3982">
        <v>512291</v>
      </c>
      <c r="D3982" t="s">
        <v>353</v>
      </c>
      <c r="E3982" t="s">
        <v>336</v>
      </c>
    </row>
    <row r="3983" spans="2:5">
      <c r="B3983" t="s">
        <v>6080</v>
      </c>
      <c r="C3983">
        <v>517166</v>
      </c>
      <c r="D3983" t="s">
        <v>353</v>
      </c>
      <c r="E3983" t="s">
        <v>895</v>
      </c>
    </row>
    <row r="3984" spans="2:5">
      <c r="B3984" t="s">
        <v>6081</v>
      </c>
      <c r="C3984">
        <v>542337</v>
      </c>
      <c r="D3984" t="s">
        <v>6082</v>
      </c>
      <c r="E3984" t="s">
        <v>522</v>
      </c>
    </row>
    <row r="3985" spans="2:5">
      <c r="B3985" t="s">
        <v>6083</v>
      </c>
      <c r="C3985" t="s">
        <v>353</v>
      </c>
      <c r="D3985" t="s">
        <v>6084</v>
      </c>
      <c r="E3985" t="s">
        <v>522</v>
      </c>
    </row>
    <row r="3986" spans="2:5">
      <c r="B3986" t="s">
        <v>6085</v>
      </c>
      <c r="C3986">
        <v>526161</v>
      </c>
      <c r="D3986" t="s">
        <v>353</v>
      </c>
      <c r="E3986" t="s">
        <v>467</v>
      </c>
    </row>
    <row r="3987" spans="2:5">
      <c r="B3987" t="s">
        <v>6086</v>
      </c>
      <c r="C3987">
        <v>521082</v>
      </c>
      <c r="D3987" t="s">
        <v>6087</v>
      </c>
      <c r="E3987" t="s">
        <v>368</v>
      </c>
    </row>
    <row r="3988" spans="2:5">
      <c r="B3988" t="s">
        <v>6088</v>
      </c>
      <c r="C3988">
        <v>526827</v>
      </c>
      <c r="D3988" t="s">
        <v>353</v>
      </c>
      <c r="E3988" t="s">
        <v>467</v>
      </c>
    </row>
    <row r="3989" spans="2:5">
      <c r="B3989" t="s">
        <v>6089</v>
      </c>
      <c r="C3989">
        <v>517214</v>
      </c>
      <c r="D3989" t="s">
        <v>6090</v>
      </c>
      <c r="E3989" t="s">
        <v>499</v>
      </c>
    </row>
    <row r="3990" spans="2:5">
      <c r="B3990" t="s">
        <v>6091</v>
      </c>
      <c r="C3990">
        <v>500285</v>
      </c>
      <c r="D3990" t="s">
        <v>353</v>
      </c>
      <c r="E3990" t="s">
        <v>2491</v>
      </c>
    </row>
    <row r="3991" spans="2:5">
      <c r="B3991" t="s">
        <v>6092</v>
      </c>
      <c r="C3991">
        <v>540084</v>
      </c>
      <c r="D3991" t="s">
        <v>353</v>
      </c>
      <c r="E3991" t="s">
        <v>356</v>
      </c>
    </row>
    <row r="3992" spans="2:5">
      <c r="B3992" t="s">
        <v>6093</v>
      </c>
      <c r="C3992">
        <v>532651</v>
      </c>
      <c r="D3992" t="s">
        <v>6094</v>
      </c>
      <c r="E3992" t="s">
        <v>467</v>
      </c>
    </row>
    <row r="3993" spans="2:5">
      <c r="B3993" t="s">
        <v>6095</v>
      </c>
      <c r="C3993">
        <v>513414</v>
      </c>
      <c r="D3993" t="s">
        <v>6096</v>
      </c>
      <c r="E3993" t="s">
        <v>385</v>
      </c>
    </row>
    <row r="3994" spans="2:5">
      <c r="B3994" t="s">
        <v>6097</v>
      </c>
      <c r="C3994">
        <v>500402</v>
      </c>
      <c r="D3994" t="s">
        <v>6098</v>
      </c>
      <c r="E3994" t="s">
        <v>751</v>
      </c>
    </row>
    <row r="3995" spans="2:5">
      <c r="B3995" t="s">
        <v>6099</v>
      </c>
      <c r="C3995">
        <v>539221</v>
      </c>
      <c r="D3995" t="s">
        <v>353</v>
      </c>
      <c r="E3995" t="s">
        <v>368</v>
      </c>
    </row>
    <row r="3996" spans="2:5">
      <c r="B3996" t="s">
        <v>6100</v>
      </c>
      <c r="C3996">
        <v>539221</v>
      </c>
      <c r="D3996" t="s">
        <v>353</v>
      </c>
      <c r="E3996" t="s">
        <v>368</v>
      </c>
    </row>
    <row r="3997" spans="2:5">
      <c r="B3997" t="s">
        <v>6101</v>
      </c>
      <c r="C3997">
        <v>540079</v>
      </c>
      <c r="D3997" t="s">
        <v>353</v>
      </c>
      <c r="E3997" t="s">
        <v>1273</v>
      </c>
    </row>
    <row r="3998" spans="2:5">
      <c r="B3998" t="s">
        <v>6102</v>
      </c>
      <c r="C3998">
        <v>540570</v>
      </c>
      <c r="D3998" t="s">
        <v>6103</v>
      </c>
      <c r="E3998" t="s">
        <v>5172</v>
      </c>
    </row>
    <row r="3999" spans="2:5">
      <c r="B3999" t="s">
        <v>6104</v>
      </c>
      <c r="C3999">
        <v>538402</v>
      </c>
      <c r="D3999" t="s">
        <v>353</v>
      </c>
      <c r="E3999" t="s">
        <v>370</v>
      </c>
    </row>
    <row r="4000" spans="2:5">
      <c r="B4000" t="s">
        <v>6105</v>
      </c>
      <c r="C4000">
        <v>530177</v>
      </c>
      <c r="D4000" t="s">
        <v>353</v>
      </c>
      <c r="E4000" t="s">
        <v>375</v>
      </c>
    </row>
    <row r="4001" spans="2:5">
      <c r="B4001" t="s">
        <v>6106</v>
      </c>
      <c r="C4001">
        <v>533121</v>
      </c>
      <c r="D4001" t="s">
        <v>6107</v>
      </c>
      <c r="E4001" t="s">
        <v>339</v>
      </c>
    </row>
    <row r="4002" spans="2:5">
      <c r="B4002" t="s">
        <v>6108</v>
      </c>
      <c r="C4002">
        <v>526532</v>
      </c>
      <c r="D4002" t="s">
        <v>353</v>
      </c>
      <c r="E4002" t="s">
        <v>401</v>
      </c>
    </row>
    <row r="4003" spans="2:5">
      <c r="B4003" t="s">
        <v>6109</v>
      </c>
      <c r="C4003">
        <v>526532</v>
      </c>
      <c r="D4003" t="s">
        <v>353</v>
      </c>
      <c r="E4003" t="s">
        <v>401</v>
      </c>
    </row>
    <row r="4004" spans="2:5">
      <c r="B4004" t="s">
        <v>6110</v>
      </c>
      <c r="C4004">
        <v>530037</v>
      </c>
      <c r="D4004" t="s">
        <v>353</v>
      </c>
      <c r="E4004" t="s">
        <v>368</v>
      </c>
    </row>
    <row r="4005" spans="2:5">
      <c r="B4005" t="s">
        <v>6111</v>
      </c>
      <c r="C4005">
        <v>532842</v>
      </c>
      <c r="D4005" t="s">
        <v>6112</v>
      </c>
      <c r="E4005" t="s">
        <v>401</v>
      </c>
    </row>
    <row r="4006" spans="2:5">
      <c r="B4006" t="s">
        <v>6113</v>
      </c>
      <c r="C4006">
        <v>514248</v>
      </c>
      <c r="D4006" t="s">
        <v>353</v>
      </c>
      <c r="E4006" t="s">
        <v>401</v>
      </c>
    </row>
    <row r="4007" spans="2:5">
      <c r="B4007" t="s">
        <v>6114</v>
      </c>
      <c r="C4007">
        <v>535601</v>
      </c>
      <c r="D4007" t="s">
        <v>6115</v>
      </c>
      <c r="E4007" t="s">
        <v>779</v>
      </c>
    </row>
    <row r="4008" spans="2:5">
      <c r="B4008" t="s">
        <v>6116</v>
      </c>
      <c r="C4008">
        <v>523756</v>
      </c>
      <c r="D4008" t="s">
        <v>6117</v>
      </c>
      <c r="E4008" t="s">
        <v>370</v>
      </c>
    </row>
    <row r="4009" spans="2:5">
      <c r="B4009" t="s">
        <v>6118</v>
      </c>
      <c r="C4009">
        <v>539217</v>
      </c>
      <c r="D4009" t="s">
        <v>353</v>
      </c>
      <c r="E4009" t="s">
        <v>373</v>
      </c>
    </row>
    <row r="4010" spans="2:5">
      <c r="B4010" t="s">
        <v>6119</v>
      </c>
      <c r="C4010">
        <v>503806</v>
      </c>
      <c r="D4010" t="s">
        <v>6120</v>
      </c>
      <c r="E4010" t="s">
        <v>368</v>
      </c>
    </row>
    <row r="4011" spans="2:5">
      <c r="B4011" t="s">
        <v>6121</v>
      </c>
      <c r="C4011">
        <v>534680</v>
      </c>
      <c r="D4011" t="s">
        <v>353</v>
      </c>
      <c r="E4011" t="s">
        <v>411</v>
      </c>
    </row>
    <row r="4012" spans="2:5">
      <c r="B4012" t="s">
        <v>6122</v>
      </c>
      <c r="C4012">
        <v>530943</v>
      </c>
      <c r="D4012" t="s">
        <v>6123</v>
      </c>
      <c r="E4012" t="s">
        <v>356</v>
      </c>
    </row>
    <row r="4013" spans="2:5">
      <c r="B4013" t="s">
        <v>6124</v>
      </c>
      <c r="C4013">
        <v>538863</v>
      </c>
      <c r="D4013" t="s">
        <v>353</v>
      </c>
      <c r="E4013" t="s">
        <v>370</v>
      </c>
    </row>
    <row r="4014" spans="2:5">
      <c r="B4014" t="s">
        <v>6125</v>
      </c>
      <c r="C4014">
        <v>531322</v>
      </c>
      <c r="D4014" t="s">
        <v>6126</v>
      </c>
      <c r="E4014" t="s">
        <v>563</v>
      </c>
    </row>
    <row r="4015" spans="2:5">
      <c r="B4015" t="s">
        <v>6127</v>
      </c>
      <c r="C4015">
        <v>514442</v>
      </c>
      <c r="D4015" t="s">
        <v>353</v>
      </c>
      <c r="E4015" t="s">
        <v>473</v>
      </c>
    </row>
    <row r="4016" spans="2:5">
      <c r="B4016" t="s">
        <v>6128</v>
      </c>
      <c r="C4016">
        <v>539363</v>
      </c>
      <c r="D4016" t="s">
        <v>353</v>
      </c>
      <c r="E4016" t="s">
        <v>439</v>
      </c>
    </row>
    <row r="4017" spans="2:5">
      <c r="B4017" t="s">
        <v>6129</v>
      </c>
      <c r="C4017">
        <v>539363</v>
      </c>
      <c r="D4017" t="s">
        <v>353</v>
      </c>
      <c r="E4017" t="s">
        <v>439</v>
      </c>
    </row>
    <row r="4018" spans="2:5">
      <c r="B4018" t="s">
        <v>6130</v>
      </c>
      <c r="C4018" t="s">
        <v>353</v>
      </c>
      <c r="D4018" t="s">
        <v>6131</v>
      </c>
      <c r="E4018" t="s">
        <v>364</v>
      </c>
    </row>
    <row r="4019" spans="2:5">
      <c r="B4019" t="s">
        <v>6132</v>
      </c>
      <c r="C4019">
        <v>521161</v>
      </c>
      <c r="D4019" t="s">
        <v>353</v>
      </c>
      <c r="E4019" t="s">
        <v>368</v>
      </c>
    </row>
    <row r="4020" spans="2:5">
      <c r="B4020" t="s">
        <v>6133</v>
      </c>
      <c r="C4020">
        <v>521234</v>
      </c>
      <c r="D4020" t="s">
        <v>353</v>
      </c>
      <c r="E4020" t="s">
        <v>368</v>
      </c>
    </row>
    <row r="4021" spans="2:5">
      <c r="B4021" t="s">
        <v>6134</v>
      </c>
      <c r="C4021">
        <v>521178</v>
      </c>
      <c r="D4021" t="s">
        <v>353</v>
      </c>
      <c r="E4021" t="s">
        <v>368</v>
      </c>
    </row>
    <row r="4022" spans="2:5">
      <c r="B4022" t="s">
        <v>6135</v>
      </c>
      <c r="C4022">
        <v>515081</v>
      </c>
      <c r="D4022" t="s">
        <v>353</v>
      </c>
      <c r="E4022" t="s">
        <v>881</v>
      </c>
    </row>
    <row r="4023" spans="2:5">
      <c r="B4023" t="s">
        <v>6136</v>
      </c>
      <c r="C4023">
        <v>513605</v>
      </c>
      <c r="D4023" t="s">
        <v>6137</v>
      </c>
      <c r="E4023" t="s">
        <v>676</v>
      </c>
    </row>
    <row r="4024" spans="2:5">
      <c r="B4024" t="s">
        <v>6138</v>
      </c>
      <c r="C4024">
        <v>523222</v>
      </c>
      <c r="D4024" t="s">
        <v>353</v>
      </c>
      <c r="E4024" t="s">
        <v>492</v>
      </c>
    </row>
    <row r="4025" spans="2:5">
      <c r="B4025" t="s">
        <v>6139</v>
      </c>
      <c r="C4025">
        <v>536799</v>
      </c>
      <c r="D4025" t="s">
        <v>353</v>
      </c>
      <c r="E4025" t="s">
        <v>370</v>
      </c>
    </row>
    <row r="4026" spans="2:5">
      <c r="B4026" t="s">
        <v>6140</v>
      </c>
      <c r="C4026">
        <v>533569</v>
      </c>
      <c r="D4026" t="s">
        <v>6141</v>
      </c>
      <c r="E4026" t="s">
        <v>467</v>
      </c>
    </row>
    <row r="4027" spans="2:5">
      <c r="B4027" t="s">
        <v>6142</v>
      </c>
      <c r="C4027">
        <v>540914</v>
      </c>
      <c r="D4027" t="s">
        <v>353</v>
      </c>
      <c r="E4027" t="s">
        <v>375</v>
      </c>
    </row>
    <row r="4028" spans="2:5">
      <c r="B4028" t="s">
        <v>6143</v>
      </c>
      <c r="C4028">
        <v>524636</v>
      </c>
      <c r="D4028" t="s">
        <v>353</v>
      </c>
      <c r="E4028" t="s">
        <v>391</v>
      </c>
    </row>
    <row r="4029" spans="2:5">
      <c r="B4029" t="s">
        <v>6144</v>
      </c>
      <c r="C4029">
        <v>530821</v>
      </c>
      <c r="D4029" t="s">
        <v>353</v>
      </c>
      <c r="E4029" t="s">
        <v>439</v>
      </c>
    </row>
    <row r="4030" spans="2:5">
      <c r="B4030" t="s">
        <v>6145</v>
      </c>
      <c r="C4030">
        <v>539026</v>
      </c>
      <c r="D4030" t="s">
        <v>353</v>
      </c>
      <c r="E4030" t="s">
        <v>336</v>
      </c>
    </row>
    <row r="4031" spans="2:5">
      <c r="B4031" t="s">
        <v>6146</v>
      </c>
      <c r="C4031">
        <v>531723</v>
      </c>
      <c r="D4031" t="s">
        <v>6147</v>
      </c>
      <c r="E4031" t="s">
        <v>336</v>
      </c>
    </row>
    <row r="4032" spans="2:5">
      <c r="B4032" t="s">
        <v>6146</v>
      </c>
      <c r="C4032">
        <v>570005</v>
      </c>
      <c r="D4032" t="s">
        <v>6148</v>
      </c>
      <c r="E4032" t="s">
        <v>336</v>
      </c>
    </row>
    <row r="4033" spans="2:5">
      <c r="B4033" t="s">
        <v>6149</v>
      </c>
      <c r="C4033">
        <v>504180</v>
      </c>
      <c r="D4033" t="s">
        <v>353</v>
      </c>
      <c r="E4033" t="s">
        <v>370</v>
      </c>
    </row>
    <row r="4034" spans="2:5">
      <c r="B4034" t="s">
        <v>6150</v>
      </c>
      <c r="C4034">
        <v>511700</v>
      </c>
      <c r="D4034" t="s">
        <v>353</v>
      </c>
      <c r="E4034" t="s">
        <v>370</v>
      </c>
    </row>
    <row r="4035" spans="2:5">
      <c r="B4035" t="s">
        <v>6151</v>
      </c>
      <c r="C4035">
        <v>580001</v>
      </c>
      <c r="D4035" t="s">
        <v>353</v>
      </c>
      <c r="E4035" t="s">
        <v>671</v>
      </c>
    </row>
    <row r="4036" spans="2:5">
      <c r="B4036" t="s">
        <v>6152</v>
      </c>
      <c r="C4036">
        <v>530017</v>
      </c>
      <c r="D4036" t="s">
        <v>6153</v>
      </c>
      <c r="E4036" t="s">
        <v>401</v>
      </c>
    </row>
    <row r="4037" spans="2:5">
      <c r="B4037" t="s">
        <v>6154</v>
      </c>
      <c r="C4037">
        <v>523351</v>
      </c>
      <c r="D4037" t="s">
        <v>353</v>
      </c>
      <c r="E4037" t="s">
        <v>513</v>
      </c>
    </row>
    <row r="4038" spans="2:5">
      <c r="B4038" t="s">
        <v>6155</v>
      </c>
      <c r="C4038">
        <v>523351</v>
      </c>
      <c r="D4038" t="s">
        <v>353</v>
      </c>
      <c r="E4038" t="s">
        <v>513</v>
      </c>
    </row>
    <row r="4039" spans="2:5">
      <c r="B4039" t="s">
        <v>6156</v>
      </c>
      <c r="C4039">
        <v>526231</v>
      </c>
      <c r="D4039" t="s">
        <v>353</v>
      </c>
      <c r="E4039" t="s">
        <v>401</v>
      </c>
    </row>
    <row r="4040" spans="2:5">
      <c r="B4040" t="s">
        <v>6157</v>
      </c>
      <c r="C4040">
        <v>530931</v>
      </c>
      <c r="D4040" t="s">
        <v>353</v>
      </c>
      <c r="E4040" t="s">
        <v>548</v>
      </c>
    </row>
    <row r="4041" spans="2:5">
      <c r="B4041" t="s">
        <v>6158</v>
      </c>
      <c r="C4041">
        <v>530931</v>
      </c>
      <c r="D4041" t="s">
        <v>353</v>
      </c>
      <c r="E4041" t="s">
        <v>548</v>
      </c>
    </row>
    <row r="4042" spans="2:5">
      <c r="B4042" t="s">
        <v>6159</v>
      </c>
      <c r="C4042">
        <v>506105</v>
      </c>
      <c r="D4042" t="s">
        <v>353</v>
      </c>
      <c r="E4042" t="s">
        <v>373</v>
      </c>
    </row>
    <row r="4043" spans="2:5">
      <c r="B4043" t="s">
        <v>6160</v>
      </c>
      <c r="C4043">
        <v>540575</v>
      </c>
      <c r="D4043" t="s">
        <v>6161</v>
      </c>
      <c r="E4043" t="s">
        <v>366</v>
      </c>
    </row>
    <row r="4044" spans="2:5">
      <c r="B4044" t="s">
        <v>6162</v>
      </c>
      <c r="C4044">
        <v>539255</v>
      </c>
      <c r="D4044" t="s">
        <v>353</v>
      </c>
      <c r="E4044" t="s">
        <v>396</v>
      </c>
    </row>
    <row r="4045" spans="2:5">
      <c r="B4045" t="s">
        <v>6163</v>
      </c>
      <c r="C4045">
        <v>516022</v>
      </c>
      <c r="D4045" t="s">
        <v>6164</v>
      </c>
      <c r="E4045" t="s">
        <v>347</v>
      </c>
    </row>
    <row r="4046" spans="2:5">
      <c r="B4046" t="s">
        <v>6165</v>
      </c>
      <c r="C4046">
        <v>531616</v>
      </c>
      <c r="D4046" t="s">
        <v>353</v>
      </c>
      <c r="E4046" t="s">
        <v>339</v>
      </c>
    </row>
    <row r="4047" spans="2:5">
      <c r="B4047" t="s">
        <v>6166</v>
      </c>
      <c r="C4047">
        <v>538733</v>
      </c>
      <c r="D4047" t="s">
        <v>353</v>
      </c>
      <c r="E4047" t="s">
        <v>2601</v>
      </c>
    </row>
    <row r="4048" spans="2:5">
      <c r="B4048" t="s">
        <v>6167</v>
      </c>
      <c r="C4048">
        <v>517548</v>
      </c>
      <c r="D4048" t="s">
        <v>353</v>
      </c>
      <c r="E4048" t="s">
        <v>375</v>
      </c>
    </row>
    <row r="4049" spans="2:5">
      <c r="B4049" t="s">
        <v>6168</v>
      </c>
      <c r="C4049">
        <v>520155</v>
      </c>
      <c r="D4049" t="s">
        <v>353</v>
      </c>
      <c r="E4049" t="s">
        <v>489</v>
      </c>
    </row>
    <row r="4050" spans="2:5">
      <c r="B4050" t="s">
        <v>6169</v>
      </c>
      <c r="C4050">
        <v>500112</v>
      </c>
      <c r="D4050" t="s">
        <v>6170</v>
      </c>
      <c r="E4050" t="s">
        <v>671</v>
      </c>
    </row>
    <row r="4051" spans="2:5">
      <c r="B4051" t="s">
        <v>6171</v>
      </c>
      <c r="C4051">
        <v>500113</v>
      </c>
      <c r="D4051" t="s">
        <v>6172</v>
      </c>
      <c r="E4051" t="s">
        <v>385</v>
      </c>
    </row>
    <row r="4052" spans="2:5">
      <c r="B4052" t="s">
        <v>6173</v>
      </c>
      <c r="C4052">
        <v>500113</v>
      </c>
      <c r="D4052" t="s">
        <v>6172</v>
      </c>
      <c r="E4052" t="s">
        <v>385</v>
      </c>
    </row>
    <row r="4053" spans="2:5">
      <c r="B4053" t="s">
        <v>6174</v>
      </c>
      <c r="C4053" t="s">
        <v>353</v>
      </c>
      <c r="D4053" t="s">
        <v>6175</v>
      </c>
      <c r="E4053" t="s">
        <v>364</v>
      </c>
    </row>
    <row r="4054" spans="2:5">
      <c r="B4054" t="s">
        <v>6176</v>
      </c>
      <c r="C4054">
        <v>534748</v>
      </c>
      <c r="D4054" t="s">
        <v>6177</v>
      </c>
      <c r="E4054" t="s">
        <v>385</v>
      </c>
    </row>
    <row r="4055" spans="2:5">
      <c r="B4055" t="s">
        <v>6178</v>
      </c>
      <c r="C4055">
        <v>534748</v>
      </c>
      <c r="D4055" t="s">
        <v>6177</v>
      </c>
      <c r="E4055" t="s">
        <v>385</v>
      </c>
    </row>
    <row r="4056" spans="2:5">
      <c r="B4056" t="s">
        <v>6179</v>
      </c>
      <c r="C4056">
        <v>513173</v>
      </c>
      <c r="D4056" t="s">
        <v>353</v>
      </c>
      <c r="E4056" t="s">
        <v>439</v>
      </c>
    </row>
    <row r="4057" spans="2:5">
      <c r="B4057" t="s">
        <v>6180</v>
      </c>
      <c r="C4057">
        <v>504717</v>
      </c>
      <c r="D4057" t="s">
        <v>6181</v>
      </c>
      <c r="E4057" t="s">
        <v>4228</v>
      </c>
    </row>
    <row r="4058" spans="2:5">
      <c r="B4058" t="s">
        <v>6182</v>
      </c>
      <c r="C4058">
        <v>513262</v>
      </c>
      <c r="D4058" t="s">
        <v>6183</v>
      </c>
      <c r="E4058" t="s">
        <v>708</v>
      </c>
    </row>
    <row r="4059" spans="2:5">
      <c r="B4059" t="s">
        <v>6184</v>
      </c>
      <c r="C4059">
        <v>513517</v>
      </c>
      <c r="D4059" t="s">
        <v>353</v>
      </c>
      <c r="E4059" t="s">
        <v>1273</v>
      </c>
    </row>
    <row r="4060" spans="2:5">
      <c r="B4060" t="s">
        <v>6185</v>
      </c>
      <c r="C4060">
        <v>500399</v>
      </c>
      <c r="D4060" t="s">
        <v>353</v>
      </c>
      <c r="E4060" t="s">
        <v>385</v>
      </c>
    </row>
    <row r="4061" spans="2:5">
      <c r="B4061" t="s">
        <v>6186</v>
      </c>
      <c r="C4061">
        <v>533316</v>
      </c>
      <c r="D4061" t="s">
        <v>6187</v>
      </c>
      <c r="E4061" t="s">
        <v>519</v>
      </c>
    </row>
    <row r="4062" spans="2:5">
      <c r="B4062" t="s">
        <v>6188</v>
      </c>
      <c r="C4062">
        <v>526071</v>
      </c>
      <c r="D4062" t="s">
        <v>353</v>
      </c>
      <c r="E4062" t="s">
        <v>336</v>
      </c>
    </row>
    <row r="4063" spans="2:5">
      <c r="B4063" t="s">
        <v>6189</v>
      </c>
      <c r="C4063">
        <v>526071</v>
      </c>
      <c r="D4063" t="s">
        <v>353</v>
      </c>
      <c r="E4063" t="s">
        <v>336</v>
      </c>
    </row>
    <row r="4064" spans="2:5">
      <c r="B4064" t="s">
        <v>6190</v>
      </c>
      <c r="C4064">
        <v>536738</v>
      </c>
      <c r="D4064" t="s">
        <v>353</v>
      </c>
      <c r="E4064" t="s">
        <v>336</v>
      </c>
    </row>
    <row r="4065" spans="2:5">
      <c r="B4065" t="s">
        <v>6191</v>
      </c>
      <c r="C4065">
        <v>531509</v>
      </c>
      <c r="D4065" t="s">
        <v>353</v>
      </c>
      <c r="E4065" t="s">
        <v>336</v>
      </c>
    </row>
    <row r="4066" spans="2:5">
      <c r="B4066" t="s">
        <v>6192</v>
      </c>
      <c r="C4066">
        <v>526500</v>
      </c>
      <c r="D4066" t="s">
        <v>353</v>
      </c>
      <c r="E4066" t="s">
        <v>554</v>
      </c>
    </row>
    <row r="4067" spans="2:5">
      <c r="B4067" t="s">
        <v>6193</v>
      </c>
      <c r="C4067">
        <v>508963</v>
      </c>
      <c r="D4067" t="s">
        <v>6194</v>
      </c>
      <c r="E4067" t="s">
        <v>370</v>
      </c>
    </row>
    <row r="4068" spans="2:5">
      <c r="B4068" t="s">
        <v>6195</v>
      </c>
      <c r="C4068">
        <v>531628</v>
      </c>
      <c r="D4068" t="s">
        <v>353</v>
      </c>
      <c r="E4068" t="s">
        <v>368</v>
      </c>
    </row>
    <row r="4069" spans="2:5">
      <c r="B4069" t="s">
        <v>6196</v>
      </c>
      <c r="C4069">
        <v>530759</v>
      </c>
      <c r="D4069" t="s">
        <v>6197</v>
      </c>
      <c r="E4069" t="s">
        <v>708</v>
      </c>
    </row>
    <row r="4070" spans="2:5">
      <c r="B4070" t="s">
        <v>6198</v>
      </c>
      <c r="C4070">
        <v>532374</v>
      </c>
      <c r="D4070" t="s">
        <v>6199</v>
      </c>
      <c r="E4070" t="s">
        <v>1300</v>
      </c>
    </row>
    <row r="4071" spans="2:5">
      <c r="B4071" t="s">
        <v>6200</v>
      </c>
      <c r="C4071">
        <v>513151</v>
      </c>
      <c r="D4071" t="s">
        <v>6201</v>
      </c>
      <c r="E4071" t="s">
        <v>368</v>
      </c>
    </row>
    <row r="4072" spans="2:5">
      <c r="B4072" t="s">
        <v>6202</v>
      </c>
      <c r="C4072">
        <v>513151</v>
      </c>
      <c r="D4072" t="s">
        <v>6203</v>
      </c>
      <c r="E4072" t="s">
        <v>368</v>
      </c>
    </row>
    <row r="4073" spans="2:5">
      <c r="B4073" t="s">
        <v>6204</v>
      </c>
      <c r="C4073">
        <v>532730</v>
      </c>
      <c r="D4073" t="s">
        <v>6205</v>
      </c>
      <c r="E4073" t="s">
        <v>368</v>
      </c>
    </row>
    <row r="4074" spans="2:5">
      <c r="B4074" t="s">
        <v>6206</v>
      </c>
      <c r="C4074">
        <v>504959</v>
      </c>
      <c r="D4074" t="s">
        <v>353</v>
      </c>
      <c r="E4074" t="s">
        <v>361</v>
      </c>
    </row>
    <row r="4075" spans="2:5">
      <c r="B4075" t="s">
        <v>6207</v>
      </c>
      <c r="C4075">
        <v>530495</v>
      </c>
      <c r="D4075" t="s">
        <v>353</v>
      </c>
      <c r="E4075" t="s">
        <v>375</v>
      </c>
    </row>
    <row r="4076" spans="2:5">
      <c r="B4076" t="s">
        <v>6208</v>
      </c>
      <c r="C4076">
        <v>532531</v>
      </c>
      <c r="D4076" t="s">
        <v>6209</v>
      </c>
      <c r="E4076" t="s">
        <v>391</v>
      </c>
    </row>
    <row r="4077" spans="2:5">
      <c r="B4077" t="s">
        <v>6210</v>
      </c>
      <c r="C4077">
        <v>530611</v>
      </c>
      <c r="D4077" t="s">
        <v>353</v>
      </c>
      <c r="E4077" t="s">
        <v>473</v>
      </c>
    </row>
    <row r="4078" spans="2:5">
      <c r="B4078" t="s">
        <v>6211</v>
      </c>
      <c r="C4078">
        <v>526951</v>
      </c>
      <c r="D4078" t="s">
        <v>353</v>
      </c>
      <c r="E4078" t="s">
        <v>848</v>
      </c>
    </row>
    <row r="4079" spans="2:5">
      <c r="B4079" t="s">
        <v>6212</v>
      </c>
      <c r="C4079" t="s">
        <v>353</v>
      </c>
      <c r="D4079" t="s">
        <v>6213</v>
      </c>
      <c r="E4079" t="s">
        <v>848</v>
      </c>
    </row>
    <row r="4080" spans="2:5">
      <c r="B4080" t="s">
        <v>6214</v>
      </c>
      <c r="C4080">
        <v>532348</v>
      </c>
      <c r="D4080" t="s">
        <v>353</v>
      </c>
      <c r="E4080" t="s">
        <v>446</v>
      </c>
    </row>
    <row r="4081" spans="2:5">
      <c r="B4081" t="s">
        <v>6215</v>
      </c>
      <c r="C4081">
        <v>530231</v>
      </c>
      <c r="D4081" t="s">
        <v>353</v>
      </c>
      <c r="E4081" t="s">
        <v>368</v>
      </c>
    </row>
    <row r="4082" spans="2:5">
      <c r="B4082" t="s">
        <v>6216</v>
      </c>
      <c r="C4082">
        <v>517168</v>
      </c>
      <c r="D4082" t="s">
        <v>6217</v>
      </c>
      <c r="E4082" t="s">
        <v>708</v>
      </c>
    </row>
    <row r="4083" spans="2:5">
      <c r="B4083" t="s">
        <v>6218</v>
      </c>
      <c r="C4083">
        <v>511024</v>
      </c>
      <c r="D4083" t="s">
        <v>353</v>
      </c>
      <c r="E4083" t="s">
        <v>774</v>
      </c>
    </row>
    <row r="4084" spans="2:5">
      <c r="B4084" t="s">
        <v>6219</v>
      </c>
      <c r="C4084">
        <v>538714</v>
      </c>
      <c r="D4084" t="s">
        <v>353</v>
      </c>
      <c r="E4084" t="s">
        <v>370</v>
      </c>
    </row>
    <row r="4085" spans="2:5">
      <c r="B4085" t="s">
        <v>6220</v>
      </c>
      <c r="C4085">
        <v>506003</v>
      </c>
      <c r="D4085" t="s">
        <v>353</v>
      </c>
      <c r="E4085" t="s">
        <v>658</v>
      </c>
    </row>
    <row r="4086" spans="2:5">
      <c r="B4086" t="s">
        <v>6221</v>
      </c>
      <c r="C4086">
        <v>506655</v>
      </c>
      <c r="D4086" t="s">
        <v>6222</v>
      </c>
      <c r="E4086" t="s">
        <v>513</v>
      </c>
    </row>
    <row r="4087" spans="2:5">
      <c r="B4087" t="s">
        <v>6223</v>
      </c>
      <c r="C4087">
        <v>521113</v>
      </c>
      <c r="D4087" t="s">
        <v>353</v>
      </c>
      <c r="E4087" t="s">
        <v>368</v>
      </c>
    </row>
    <row r="4088" spans="2:5">
      <c r="B4088" t="s">
        <v>6224</v>
      </c>
      <c r="C4088">
        <v>540318</v>
      </c>
      <c r="D4088" t="s">
        <v>353</v>
      </c>
      <c r="E4088" t="s">
        <v>368</v>
      </c>
    </row>
    <row r="4089" spans="2:5">
      <c r="B4089" t="s">
        <v>6225</v>
      </c>
      <c r="C4089">
        <v>511654</v>
      </c>
      <c r="D4089" t="s">
        <v>353</v>
      </c>
      <c r="E4089" t="s">
        <v>370</v>
      </c>
    </row>
    <row r="4090" spans="2:5">
      <c r="B4090" t="s">
        <v>6226</v>
      </c>
      <c r="C4090">
        <v>542683</v>
      </c>
      <c r="D4090" t="s">
        <v>6227</v>
      </c>
      <c r="E4090" t="s">
        <v>499</v>
      </c>
    </row>
    <row r="4091" spans="2:5">
      <c r="B4091" t="s">
        <v>6228</v>
      </c>
      <c r="C4091">
        <v>539117</v>
      </c>
      <c r="D4091" t="s">
        <v>353</v>
      </c>
      <c r="E4091" t="s">
        <v>370</v>
      </c>
    </row>
    <row r="4092" spans="2:5">
      <c r="B4092" t="s">
        <v>6229</v>
      </c>
      <c r="C4092">
        <v>517224</v>
      </c>
      <c r="D4092" t="s">
        <v>6230</v>
      </c>
      <c r="E4092" t="s">
        <v>1273</v>
      </c>
    </row>
    <row r="4093" spans="2:5">
      <c r="B4093" t="s">
        <v>6231</v>
      </c>
      <c r="C4093">
        <v>524542</v>
      </c>
      <c r="D4093" t="s">
        <v>353</v>
      </c>
      <c r="E4093" t="s">
        <v>551</v>
      </c>
    </row>
    <row r="4094" spans="2:5">
      <c r="B4094" t="s">
        <v>6232</v>
      </c>
      <c r="C4094">
        <v>508969</v>
      </c>
      <c r="D4094" t="s">
        <v>353</v>
      </c>
      <c r="E4094" t="s">
        <v>370</v>
      </c>
    </row>
    <row r="4095" spans="2:5">
      <c r="B4095" t="s">
        <v>6233</v>
      </c>
      <c r="C4095">
        <v>530419</v>
      </c>
      <c r="D4095" t="s">
        <v>353</v>
      </c>
      <c r="E4095" t="s">
        <v>336</v>
      </c>
    </row>
    <row r="4096" spans="2:5">
      <c r="B4096" t="s">
        <v>6234</v>
      </c>
      <c r="C4096">
        <v>514211</v>
      </c>
      <c r="D4096" t="s">
        <v>6235</v>
      </c>
      <c r="E4096" t="s">
        <v>368</v>
      </c>
    </row>
    <row r="4097" spans="2:5">
      <c r="B4097" t="s">
        <v>6236</v>
      </c>
      <c r="C4097">
        <v>530445</v>
      </c>
      <c r="D4097" t="s">
        <v>353</v>
      </c>
      <c r="E4097" t="s">
        <v>375</v>
      </c>
    </row>
    <row r="4098" spans="2:5">
      <c r="B4098" t="s">
        <v>6237</v>
      </c>
      <c r="C4098" t="s">
        <v>353</v>
      </c>
      <c r="D4098" t="s">
        <v>6238</v>
      </c>
      <c r="E4098" t="s">
        <v>364</v>
      </c>
    </row>
    <row r="4099" spans="2:5">
      <c r="B4099" t="s">
        <v>6239</v>
      </c>
      <c r="C4099">
        <v>533306</v>
      </c>
      <c r="D4099" t="s">
        <v>6240</v>
      </c>
      <c r="E4099" t="s">
        <v>373</v>
      </c>
    </row>
    <row r="4100" spans="2:5">
      <c r="B4100" t="s">
        <v>6241</v>
      </c>
      <c r="C4100">
        <v>532154</v>
      </c>
      <c r="D4100" t="s">
        <v>353</v>
      </c>
      <c r="E4100" t="s">
        <v>774</v>
      </c>
    </row>
    <row r="4101" spans="2:5">
      <c r="B4101" t="s">
        <v>6242</v>
      </c>
      <c r="C4101">
        <v>532872</v>
      </c>
      <c r="D4101" t="s">
        <v>6243</v>
      </c>
      <c r="E4101" t="s">
        <v>391</v>
      </c>
    </row>
    <row r="4102" spans="2:5">
      <c r="B4102" t="s">
        <v>6244</v>
      </c>
      <c r="C4102">
        <v>524715</v>
      </c>
      <c r="D4102" t="s">
        <v>6245</v>
      </c>
      <c r="E4102" t="s">
        <v>391</v>
      </c>
    </row>
    <row r="4103" spans="2:5">
      <c r="B4103" t="s">
        <v>6246</v>
      </c>
      <c r="C4103">
        <v>542025</v>
      </c>
      <c r="D4103" t="s">
        <v>353</v>
      </c>
      <c r="E4103" t="s">
        <v>375</v>
      </c>
    </row>
    <row r="4104" spans="2:5">
      <c r="B4104" t="s">
        <v>6247</v>
      </c>
      <c r="C4104">
        <v>517403</v>
      </c>
      <c r="D4104" t="s">
        <v>353</v>
      </c>
      <c r="E4104" t="s">
        <v>492</v>
      </c>
    </row>
    <row r="4105" spans="2:5">
      <c r="B4105" t="s">
        <v>6248</v>
      </c>
      <c r="C4105">
        <v>517403</v>
      </c>
      <c r="D4105" t="s">
        <v>353</v>
      </c>
      <c r="E4105" t="s">
        <v>492</v>
      </c>
    </row>
    <row r="4106" spans="2:5">
      <c r="B4106" t="s">
        <v>6249</v>
      </c>
      <c r="C4106">
        <v>531752</v>
      </c>
      <c r="D4106" t="s">
        <v>353</v>
      </c>
      <c r="E4106" t="s">
        <v>375</v>
      </c>
    </row>
    <row r="4107" spans="2:5">
      <c r="B4107" t="s">
        <v>6250</v>
      </c>
      <c r="C4107">
        <v>532733</v>
      </c>
      <c r="D4107" t="s">
        <v>6251</v>
      </c>
      <c r="E4107" t="s">
        <v>1092</v>
      </c>
    </row>
    <row r="4108" spans="2:5">
      <c r="B4108" t="s">
        <v>6252</v>
      </c>
      <c r="C4108">
        <v>539526</v>
      </c>
      <c r="D4108" t="s">
        <v>353</v>
      </c>
      <c r="E4108" t="s">
        <v>387</v>
      </c>
    </row>
    <row r="4109" spans="2:5">
      <c r="B4109" t="s">
        <v>6253</v>
      </c>
      <c r="C4109">
        <v>530795</v>
      </c>
      <c r="D4109" t="s">
        <v>353</v>
      </c>
      <c r="E4109" t="s">
        <v>368</v>
      </c>
    </row>
    <row r="4110" spans="2:5">
      <c r="B4110" t="s">
        <v>6254</v>
      </c>
      <c r="C4110">
        <v>590072</v>
      </c>
      <c r="D4110" t="s">
        <v>6255</v>
      </c>
      <c r="E4110" t="s">
        <v>708</v>
      </c>
    </row>
    <row r="4111" spans="2:5">
      <c r="B4111" t="s">
        <v>6256</v>
      </c>
      <c r="C4111">
        <v>520056</v>
      </c>
      <c r="D4111" t="s">
        <v>6257</v>
      </c>
      <c r="E4111" t="s">
        <v>708</v>
      </c>
    </row>
    <row r="4112" spans="2:5">
      <c r="B4112" t="s">
        <v>6258</v>
      </c>
      <c r="C4112" t="s">
        <v>353</v>
      </c>
      <c r="D4112" t="s">
        <v>6259</v>
      </c>
      <c r="E4112" t="s">
        <v>444</v>
      </c>
    </row>
    <row r="4113" spans="2:5">
      <c r="B4113" t="s">
        <v>6260</v>
      </c>
      <c r="C4113">
        <v>590071</v>
      </c>
      <c r="D4113" t="s">
        <v>6261</v>
      </c>
      <c r="E4113" t="s">
        <v>370</v>
      </c>
    </row>
    <row r="4114" spans="2:5">
      <c r="B4114" t="s">
        <v>6262</v>
      </c>
      <c r="C4114">
        <v>533166</v>
      </c>
      <c r="D4114" t="s">
        <v>6263</v>
      </c>
      <c r="E4114" t="s">
        <v>2346</v>
      </c>
    </row>
    <row r="4115" spans="2:5">
      <c r="B4115" t="s">
        <v>6264</v>
      </c>
      <c r="C4115">
        <v>500403</v>
      </c>
      <c r="D4115" t="s">
        <v>6265</v>
      </c>
      <c r="E4115" t="s">
        <v>708</v>
      </c>
    </row>
    <row r="4116" spans="2:5">
      <c r="B4116" t="s">
        <v>6266</v>
      </c>
      <c r="C4116">
        <v>500404</v>
      </c>
      <c r="D4116" t="s">
        <v>6267</v>
      </c>
      <c r="E4116" t="s">
        <v>385</v>
      </c>
    </row>
    <row r="4117" spans="2:5">
      <c r="B4117" t="s">
        <v>6268</v>
      </c>
      <c r="C4117">
        <v>531433</v>
      </c>
      <c r="D4117" t="s">
        <v>353</v>
      </c>
      <c r="E4117" t="s">
        <v>370</v>
      </c>
    </row>
    <row r="4118" spans="2:5">
      <c r="B4118" t="s">
        <v>6269</v>
      </c>
      <c r="C4118">
        <v>541799</v>
      </c>
      <c r="D4118" t="s">
        <v>353</v>
      </c>
      <c r="E4118" t="s">
        <v>1956</v>
      </c>
    </row>
    <row r="4119" spans="2:5">
      <c r="B4119" t="s">
        <v>6270</v>
      </c>
      <c r="C4119">
        <v>530953</v>
      </c>
      <c r="D4119" t="s">
        <v>353</v>
      </c>
      <c r="E4119" t="s">
        <v>413</v>
      </c>
    </row>
    <row r="4120" spans="2:5">
      <c r="B4120" t="s">
        <v>6271</v>
      </c>
      <c r="C4120">
        <v>537253</v>
      </c>
      <c r="D4120" t="s">
        <v>353</v>
      </c>
      <c r="E4120" t="s">
        <v>391</v>
      </c>
    </row>
    <row r="4121" spans="2:5">
      <c r="B4121" t="s">
        <v>6272</v>
      </c>
      <c r="C4121">
        <v>532711</v>
      </c>
      <c r="D4121" t="s">
        <v>6273</v>
      </c>
      <c r="E4121" t="s">
        <v>751</v>
      </c>
    </row>
    <row r="4122" spans="2:5">
      <c r="B4122" t="s">
        <v>6274</v>
      </c>
      <c r="C4122">
        <v>521232</v>
      </c>
      <c r="D4122" t="s">
        <v>353</v>
      </c>
      <c r="E4122" t="s">
        <v>375</v>
      </c>
    </row>
    <row r="4123" spans="2:5">
      <c r="B4123" t="s">
        <v>6275</v>
      </c>
      <c r="C4123">
        <v>523425</v>
      </c>
      <c r="D4123" t="s">
        <v>6276</v>
      </c>
      <c r="E4123" t="s">
        <v>909</v>
      </c>
    </row>
    <row r="4124" spans="2:5">
      <c r="B4124" t="s">
        <v>6277</v>
      </c>
      <c r="C4124">
        <v>501110</v>
      </c>
      <c r="D4124" t="s">
        <v>353</v>
      </c>
      <c r="E4124" t="s">
        <v>336</v>
      </c>
    </row>
    <row r="4125" spans="2:5">
      <c r="B4125" t="s">
        <v>6278</v>
      </c>
      <c r="C4125">
        <v>530845</v>
      </c>
      <c r="D4125" t="s">
        <v>353</v>
      </c>
      <c r="E4125" t="s">
        <v>401</v>
      </c>
    </row>
    <row r="4126" spans="2:5">
      <c r="B4126" t="s">
        <v>6279</v>
      </c>
      <c r="C4126">
        <v>539574</v>
      </c>
      <c r="D4126" t="s">
        <v>353</v>
      </c>
      <c r="E4126" t="s">
        <v>370</v>
      </c>
    </row>
    <row r="4127" spans="2:5">
      <c r="B4127" t="s">
        <v>6280</v>
      </c>
      <c r="C4127">
        <v>535141</v>
      </c>
      <c r="D4127" t="s">
        <v>353</v>
      </c>
      <c r="E4127" t="s">
        <v>439</v>
      </c>
    </row>
    <row r="4128" spans="2:5">
      <c r="B4128" t="s">
        <v>6281</v>
      </c>
      <c r="C4128">
        <v>512179</v>
      </c>
      <c r="D4128" t="s">
        <v>6282</v>
      </c>
      <c r="E4128" t="s">
        <v>439</v>
      </c>
    </row>
    <row r="4129" spans="2:5">
      <c r="B4129" t="s">
        <v>6283</v>
      </c>
      <c r="C4129">
        <v>530735</v>
      </c>
      <c r="D4129" t="s">
        <v>353</v>
      </c>
      <c r="E4129" t="s">
        <v>413</v>
      </c>
    </row>
    <row r="4130" spans="2:5">
      <c r="B4130" t="s">
        <v>6284</v>
      </c>
      <c r="C4130">
        <v>530735</v>
      </c>
      <c r="D4130" t="s">
        <v>353</v>
      </c>
      <c r="E4130" t="s">
        <v>413</v>
      </c>
    </row>
    <row r="4131" spans="2:5">
      <c r="B4131" t="s">
        <v>6285</v>
      </c>
      <c r="C4131">
        <v>530883</v>
      </c>
      <c r="D4131" t="s">
        <v>353</v>
      </c>
      <c r="E4131" t="s">
        <v>497</v>
      </c>
    </row>
    <row r="4132" spans="2:5">
      <c r="B4132" t="s">
        <v>6286</v>
      </c>
      <c r="C4132">
        <v>531699</v>
      </c>
      <c r="D4132" t="s">
        <v>353</v>
      </c>
      <c r="E4132" t="s">
        <v>1118</v>
      </c>
    </row>
    <row r="4133" spans="2:5">
      <c r="B4133" t="s">
        <v>6287</v>
      </c>
      <c r="C4133">
        <v>540269</v>
      </c>
      <c r="D4133" t="s">
        <v>353</v>
      </c>
      <c r="E4133" t="s">
        <v>467</v>
      </c>
    </row>
    <row r="4134" spans="2:5">
      <c r="B4134" t="s">
        <v>6288</v>
      </c>
      <c r="C4134">
        <v>512527</v>
      </c>
      <c r="D4134" t="s">
        <v>353</v>
      </c>
      <c r="E4134" t="s">
        <v>368</v>
      </c>
    </row>
    <row r="4135" spans="2:5">
      <c r="B4135" t="s">
        <v>6289</v>
      </c>
      <c r="C4135">
        <v>512527</v>
      </c>
      <c r="D4135" t="s">
        <v>353</v>
      </c>
      <c r="E4135" t="s">
        <v>368</v>
      </c>
    </row>
    <row r="4136" spans="2:5">
      <c r="B4136" t="s">
        <v>6290</v>
      </c>
      <c r="C4136">
        <v>521180</v>
      </c>
      <c r="D4136" t="s">
        <v>6291</v>
      </c>
      <c r="E4136" t="s">
        <v>368</v>
      </c>
    </row>
    <row r="4137" spans="2:5">
      <c r="B4137" t="s">
        <v>6292</v>
      </c>
      <c r="C4137">
        <v>523842</v>
      </c>
      <c r="D4137" t="s">
        <v>353</v>
      </c>
      <c r="E4137" t="s">
        <v>467</v>
      </c>
    </row>
    <row r="4138" spans="2:5">
      <c r="B4138" t="s">
        <v>6293</v>
      </c>
      <c r="C4138">
        <v>532070</v>
      </c>
      <c r="D4138" t="s">
        <v>353</v>
      </c>
      <c r="E4138" t="s">
        <v>347</v>
      </c>
    </row>
    <row r="4139" spans="2:5">
      <c r="B4139" t="s">
        <v>6294</v>
      </c>
      <c r="C4139">
        <v>523283</v>
      </c>
      <c r="D4139" t="s">
        <v>6295</v>
      </c>
      <c r="E4139" t="s">
        <v>779</v>
      </c>
    </row>
    <row r="4140" spans="2:5">
      <c r="B4140" t="s">
        <v>6296</v>
      </c>
      <c r="C4140">
        <v>539835</v>
      </c>
      <c r="D4140" t="s">
        <v>353</v>
      </c>
      <c r="E4140" t="s">
        <v>370</v>
      </c>
    </row>
    <row r="4141" spans="2:5">
      <c r="B4141" t="s">
        <v>6297</v>
      </c>
      <c r="C4141">
        <v>519234</v>
      </c>
      <c r="D4141" t="s">
        <v>6298</v>
      </c>
      <c r="E4141" t="s">
        <v>602</v>
      </c>
    </row>
    <row r="4142" spans="2:5">
      <c r="B4142" t="s">
        <v>6299</v>
      </c>
      <c r="C4142">
        <v>780008</v>
      </c>
      <c r="D4142" t="s">
        <v>353</v>
      </c>
      <c r="E4142" t="s">
        <v>444</v>
      </c>
    </row>
    <row r="4143" spans="2:5">
      <c r="B4143" t="s">
        <v>6300</v>
      </c>
      <c r="C4143">
        <v>541701</v>
      </c>
      <c r="D4143" t="s">
        <v>353</v>
      </c>
      <c r="E4143" t="s">
        <v>676</v>
      </c>
    </row>
    <row r="4144" spans="2:5">
      <c r="B4144" t="s">
        <v>6301</v>
      </c>
      <c r="C4144">
        <v>526133</v>
      </c>
      <c r="D4144" t="s">
        <v>353</v>
      </c>
      <c r="E4144" t="s">
        <v>368</v>
      </c>
    </row>
    <row r="4145" spans="2:5">
      <c r="B4145" t="s">
        <v>6302</v>
      </c>
      <c r="C4145">
        <v>540168</v>
      </c>
      <c r="D4145" t="s">
        <v>353</v>
      </c>
      <c r="E4145" t="s">
        <v>370</v>
      </c>
    </row>
    <row r="4146" spans="2:5">
      <c r="B4146" t="s">
        <v>6303</v>
      </c>
      <c r="C4146">
        <v>511539</v>
      </c>
      <c r="D4146" t="s">
        <v>353</v>
      </c>
      <c r="E4146" t="s">
        <v>336</v>
      </c>
    </row>
    <row r="4147" spans="2:5">
      <c r="B4147" t="s">
        <v>6304</v>
      </c>
      <c r="C4147">
        <v>532509</v>
      </c>
      <c r="D4147" t="s">
        <v>6305</v>
      </c>
      <c r="E4147" t="s">
        <v>708</v>
      </c>
    </row>
    <row r="4148" spans="2:5">
      <c r="B4148" t="s">
        <v>6306</v>
      </c>
      <c r="C4148" t="s">
        <v>353</v>
      </c>
      <c r="D4148" t="s">
        <v>6307</v>
      </c>
      <c r="E4148" t="s">
        <v>364</v>
      </c>
    </row>
    <row r="4149" spans="2:5">
      <c r="B4149" t="s">
        <v>6308</v>
      </c>
      <c r="C4149">
        <v>530677</v>
      </c>
      <c r="D4149" t="s">
        <v>353</v>
      </c>
      <c r="E4149" t="s">
        <v>439</v>
      </c>
    </row>
    <row r="4150" spans="2:5">
      <c r="B4150" t="s">
        <v>6309</v>
      </c>
      <c r="C4150">
        <v>530677</v>
      </c>
      <c r="D4150" t="s">
        <v>353</v>
      </c>
      <c r="E4150" t="s">
        <v>439</v>
      </c>
    </row>
    <row r="4151" spans="2:5">
      <c r="B4151" t="s">
        <v>6310</v>
      </c>
      <c r="C4151" t="s">
        <v>353</v>
      </c>
      <c r="D4151" t="s">
        <v>6311</v>
      </c>
      <c r="E4151" t="s">
        <v>364</v>
      </c>
    </row>
    <row r="4152" spans="2:5">
      <c r="B4152" t="s">
        <v>6312</v>
      </c>
      <c r="C4152">
        <v>509930</v>
      </c>
      <c r="D4152" t="s">
        <v>6313</v>
      </c>
      <c r="E4152" t="s">
        <v>473</v>
      </c>
    </row>
    <row r="4153" spans="2:5">
      <c r="B4153" t="s">
        <v>6314</v>
      </c>
      <c r="C4153">
        <v>532904</v>
      </c>
      <c r="D4153" t="s">
        <v>6315</v>
      </c>
      <c r="E4153" t="s">
        <v>751</v>
      </c>
    </row>
    <row r="4154" spans="2:5">
      <c r="B4154" t="s">
        <v>6316</v>
      </c>
      <c r="C4154">
        <v>532904</v>
      </c>
      <c r="D4154" t="s">
        <v>6315</v>
      </c>
      <c r="E4154" t="s">
        <v>751</v>
      </c>
    </row>
    <row r="4155" spans="2:5">
      <c r="B4155" t="s">
        <v>6317</v>
      </c>
      <c r="C4155">
        <v>500405</v>
      </c>
      <c r="D4155" t="s">
        <v>6318</v>
      </c>
      <c r="E4155" t="s">
        <v>567</v>
      </c>
    </row>
    <row r="4156" spans="2:5">
      <c r="B4156" t="s">
        <v>6319</v>
      </c>
      <c r="C4156">
        <v>534733</v>
      </c>
      <c r="D4156" t="s">
        <v>353</v>
      </c>
      <c r="E4156" t="s">
        <v>385</v>
      </c>
    </row>
    <row r="4157" spans="2:5">
      <c r="B4157" t="s">
        <v>6320</v>
      </c>
      <c r="C4157">
        <v>531638</v>
      </c>
      <c r="D4157" t="s">
        <v>353</v>
      </c>
      <c r="E4157" t="s">
        <v>676</v>
      </c>
    </row>
    <row r="4158" spans="2:5">
      <c r="B4158" t="s">
        <v>6321</v>
      </c>
      <c r="C4158">
        <v>518075</v>
      </c>
      <c r="D4158" t="s">
        <v>353</v>
      </c>
      <c r="E4158" t="s">
        <v>385</v>
      </c>
    </row>
    <row r="4159" spans="2:5">
      <c r="B4159" t="s">
        <v>6322</v>
      </c>
      <c r="C4159">
        <v>533298</v>
      </c>
      <c r="D4159" t="s">
        <v>6323</v>
      </c>
      <c r="E4159" t="s">
        <v>895</v>
      </c>
    </row>
    <row r="4160" spans="2:5">
      <c r="B4160" t="s">
        <v>6324</v>
      </c>
      <c r="C4160">
        <v>517530</v>
      </c>
      <c r="D4160" t="s">
        <v>6325</v>
      </c>
      <c r="E4160" t="s">
        <v>623</v>
      </c>
    </row>
    <row r="4161" spans="2:5">
      <c r="B4161" t="s">
        <v>6326</v>
      </c>
      <c r="C4161">
        <v>530185</v>
      </c>
      <c r="D4161" t="s">
        <v>353</v>
      </c>
      <c r="E4161" t="s">
        <v>368</v>
      </c>
    </row>
    <row r="4162" spans="2:5">
      <c r="B4162" t="s">
        <v>6327</v>
      </c>
      <c r="C4162" t="s">
        <v>353</v>
      </c>
      <c r="D4162" t="s">
        <v>6328</v>
      </c>
      <c r="E4162" t="s">
        <v>364</v>
      </c>
    </row>
    <row r="4163" spans="2:5">
      <c r="B4163" t="s">
        <v>6329</v>
      </c>
      <c r="C4163">
        <v>539253</v>
      </c>
      <c r="D4163" t="s">
        <v>353</v>
      </c>
      <c r="E4163" t="s">
        <v>370</v>
      </c>
    </row>
    <row r="4164" spans="2:5">
      <c r="B4164" t="s">
        <v>6330</v>
      </c>
      <c r="C4164">
        <v>539253</v>
      </c>
      <c r="D4164" t="s">
        <v>353</v>
      </c>
      <c r="E4164" t="s">
        <v>370</v>
      </c>
    </row>
    <row r="4165" spans="2:5">
      <c r="B4165" t="s">
        <v>6331</v>
      </c>
      <c r="C4165">
        <v>500336</v>
      </c>
      <c r="D4165" t="s">
        <v>6332</v>
      </c>
      <c r="E4165" t="s">
        <v>342</v>
      </c>
    </row>
    <row r="4166" spans="2:5">
      <c r="B4166" t="s">
        <v>6333</v>
      </c>
      <c r="C4166">
        <v>533101</v>
      </c>
      <c r="D4166" t="s">
        <v>353</v>
      </c>
      <c r="E4166" t="s">
        <v>368</v>
      </c>
    </row>
    <row r="4167" spans="2:5">
      <c r="B4167" t="s">
        <v>6334</v>
      </c>
      <c r="C4167">
        <v>532874</v>
      </c>
      <c r="D4167" t="s">
        <v>353</v>
      </c>
      <c r="E4167" t="s">
        <v>492</v>
      </c>
    </row>
    <row r="4168" spans="2:5">
      <c r="B4168" t="s">
        <v>6335</v>
      </c>
      <c r="C4168">
        <v>511185</v>
      </c>
      <c r="D4168" t="s">
        <v>353</v>
      </c>
      <c r="E4168" t="s">
        <v>674</v>
      </c>
    </row>
    <row r="4169" spans="2:5">
      <c r="B4169" t="s">
        <v>6336</v>
      </c>
      <c r="C4169">
        <v>521200</v>
      </c>
      <c r="D4169" t="s">
        <v>6337</v>
      </c>
      <c r="E4169" t="s">
        <v>368</v>
      </c>
    </row>
    <row r="4170" spans="2:5">
      <c r="B4170" t="s">
        <v>6338</v>
      </c>
      <c r="C4170">
        <v>514138</v>
      </c>
      <c r="D4170" t="s">
        <v>353</v>
      </c>
      <c r="E4170" t="s">
        <v>368</v>
      </c>
    </row>
    <row r="4171" spans="2:5">
      <c r="B4171" t="s">
        <v>6339</v>
      </c>
      <c r="C4171">
        <v>514140</v>
      </c>
      <c r="D4171" t="s">
        <v>353</v>
      </c>
      <c r="E4171" t="s">
        <v>368</v>
      </c>
    </row>
    <row r="4172" spans="2:5">
      <c r="B4172" t="s">
        <v>6340</v>
      </c>
      <c r="C4172">
        <v>519604</v>
      </c>
      <c r="D4172" t="s">
        <v>6341</v>
      </c>
      <c r="E4172" t="s">
        <v>413</v>
      </c>
    </row>
    <row r="4173" spans="2:5">
      <c r="B4173" t="s">
        <v>6342</v>
      </c>
      <c r="C4173">
        <v>532782</v>
      </c>
      <c r="D4173" t="s">
        <v>6343</v>
      </c>
      <c r="E4173" t="s">
        <v>368</v>
      </c>
    </row>
    <row r="4174" spans="2:5">
      <c r="B4174" t="s">
        <v>6344</v>
      </c>
      <c r="C4174" t="s">
        <v>353</v>
      </c>
      <c r="D4174" t="s">
        <v>6345</v>
      </c>
      <c r="E4174" t="s">
        <v>364</v>
      </c>
    </row>
    <row r="4175" spans="2:5">
      <c r="B4175" t="s">
        <v>6346</v>
      </c>
      <c r="C4175">
        <v>530239</v>
      </c>
      <c r="D4175" t="s">
        <v>6347</v>
      </c>
      <c r="E4175" t="s">
        <v>391</v>
      </c>
    </row>
    <row r="4176" spans="2:5">
      <c r="B4176" t="s">
        <v>6348</v>
      </c>
      <c r="C4176">
        <v>531640</v>
      </c>
      <c r="D4176" t="s">
        <v>353</v>
      </c>
      <c r="E4176" t="s">
        <v>439</v>
      </c>
    </row>
    <row r="4177" spans="2:5">
      <c r="B4177" t="s">
        <v>6349</v>
      </c>
      <c r="C4177">
        <v>537259</v>
      </c>
      <c r="D4177" t="s">
        <v>353</v>
      </c>
      <c r="E4177" t="s">
        <v>1300</v>
      </c>
    </row>
    <row r="4178" spans="2:5">
      <c r="B4178" t="s">
        <v>6350</v>
      </c>
      <c r="C4178">
        <v>532667</v>
      </c>
      <c r="D4178" t="s">
        <v>6351</v>
      </c>
      <c r="E4178" t="s">
        <v>396</v>
      </c>
    </row>
    <row r="4179" spans="2:5">
      <c r="B4179" t="s">
        <v>6352</v>
      </c>
      <c r="C4179">
        <v>531885</v>
      </c>
      <c r="D4179" t="s">
        <v>353</v>
      </c>
      <c r="E4179" t="s">
        <v>375</v>
      </c>
    </row>
    <row r="4180" spans="2:5">
      <c r="B4180" t="s">
        <v>6353</v>
      </c>
      <c r="C4180">
        <v>531885</v>
      </c>
      <c r="D4180" t="s">
        <v>353</v>
      </c>
      <c r="E4180" t="s">
        <v>375</v>
      </c>
    </row>
    <row r="4181" spans="2:5">
      <c r="B4181" t="s">
        <v>6354</v>
      </c>
      <c r="C4181">
        <v>523722</v>
      </c>
      <c r="D4181" t="s">
        <v>353</v>
      </c>
      <c r="E4181" t="s">
        <v>446</v>
      </c>
    </row>
    <row r="4182" spans="2:5">
      <c r="B4182" t="s">
        <v>6355</v>
      </c>
      <c r="C4182">
        <v>503624</v>
      </c>
      <c r="D4182" t="s">
        <v>353</v>
      </c>
      <c r="E4182" t="s">
        <v>336</v>
      </c>
    </row>
    <row r="4183" spans="2:5">
      <c r="B4183" t="s">
        <v>6356</v>
      </c>
      <c r="C4183">
        <v>539911</v>
      </c>
      <c r="D4183" t="s">
        <v>353</v>
      </c>
      <c r="E4183" t="s">
        <v>375</v>
      </c>
    </row>
    <row r="4184" spans="2:5">
      <c r="B4184" t="s">
        <v>6357</v>
      </c>
      <c r="C4184">
        <v>524488</v>
      </c>
      <c r="D4184" t="s">
        <v>6358</v>
      </c>
      <c r="E4184" t="s">
        <v>401</v>
      </c>
    </row>
    <row r="4185" spans="2:5">
      <c r="B4185" t="s">
        <v>6359</v>
      </c>
      <c r="C4185">
        <v>512449</v>
      </c>
      <c r="D4185" t="s">
        <v>353</v>
      </c>
      <c r="E4185" t="s">
        <v>333</v>
      </c>
    </row>
    <row r="4186" spans="2:5">
      <c r="B4186" t="s">
        <v>6360</v>
      </c>
      <c r="C4186">
        <v>505590</v>
      </c>
      <c r="D4186" t="s">
        <v>353</v>
      </c>
      <c r="E4186" t="s">
        <v>368</v>
      </c>
    </row>
    <row r="4187" spans="2:5">
      <c r="B4187" t="s">
        <v>6361</v>
      </c>
      <c r="C4187">
        <v>539041</v>
      </c>
      <c r="D4187" t="s">
        <v>353</v>
      </c>
      <c r="E4187" t="s">
        <v>375</v>
      </c>
    </row>
    <row r="4188" spans="2:5">
      <c r="B4188" t="s">
        <v>6362</v>
      </c>
      <c r="C4188">
        <v>503659</v>
      </c>
      <c r="D4188" t="s">
        <v>353</v>
      </c>
      <c r="E4188" t="s">
        <v>774</v>
      </c>
    </row>
    <row r="4189" spans="2:5">
      <c r="B4189" t="s">
        <v>6363</v>
      </c>
      <c r="C4189">
        <v>506863</v>
      </c>
      <c r="D4189" t="s">
        <v>353</v>
      </c>
      <c r="E4189" t="s">
        <v>548</v>
      </c>
    </row>
    <row r="4190" spans="2:5">
      <c r="B4190" t="s">
        <v>6364</v>
      </c>
      <c r="C4190">
        <v>503816</v>
      </c>
      <c r="D4190" t="s">
        <v>353</v>
      </c>
      <c r="E4190" t="s">
        <v>368</v>
      </c>
    </row>
    <row r="4191" spans="2:5">
      <c r="B4191" t="s">
        <v>6365</v>
      </c>
      <c r="C4191">
        <v>531909</v>
      </c>
      <c r="D4191" t="s">
        <v>353</v>
      </c>
      <c r="E4191" t="s">
        <v>439</v>
      </c>
    </row>
    <row r="4192" spans="2:5">
      <c r="B4192" t="s">
        <v>6366</v>
      </c>
      <c r="C4192">
        <v>539406</v>
      </c>
      <c r="D4192" t="s">
        <v>353</v>
      </c>
      <c r="E4192" t="s">
        <v>375</v>
      </c>
    </row>
    <row r="4193" spans="2:5">
      <c r="B4193" t="s">
        <v>6367</v>
      </c>
      <c r="C4193">
        <v>503310</v>
      </c>
      <c r="D4193" t="s">
        <v>6368</v>
      </c>
      <c r="E4193" t="s">
        <v>368</v>
      </c>
    </row>
    <row r="4194" spans="2:5">
      <c r="B4194" t="s">
        <v>6369</v>
      </c>
      <c r="C4194">
        <v>539353</v>
      </c>
      <c r="D4194" t="s">
        <v>353</v>
      </c>
      <c r="E4194" t="s">
        <v>708</v>
      </c>
    </row>
    <row r="4195" spans="2:5">
      <c r="B4195" t="s">
        <v>6370</v>
      </c>
      <c r="C4195">
        <v>500407</v>
      </c>
      <c r="D4195" t="s">
        <v>6371</v>
      </c>
      <c r="E4195" t="s">
        <v>708</v>
      </c>
    </row>
    <row r="4196" spans="2:5">
      <c r="B4196" t="s">
        <v>6372</v>
      </c>
      <c r="C4196">
        <v>531003</v>
      </c>
      <c r="D4196" t="s">
        <v>353</v>
      </c>
      <c r="E4196" t="s">
        <v>370</v>
      </c>
    </row>
    <row r="4197" spans="2:5">
      <c r="B4197" t="s">
        <v>6373</v>
      </c>
      <c r="C4197">
        <v>526365</v>
      </c>
      <c r="D4197" t="s">
        <v>353</v>
      </c>
      <c r="E4197" t="s">
        <v>467</v>
      </c>
    </row>
    <row r="4198" spans="2:5">
      <c r="B4198" t="s">
        <v>6374</v>
      </c>
      <c r="C4198">
        <v>512257</v>
      </c>
      <c r="D4198" t="s">
        <v>353</v>
      </c>
      <c r="E4198" t="s">
        <v>342</v>
      </c>
    </row>
    <row r="4199" spans="2:5">
      <c r="B4199" t="s">
        <v>6375</v>
      </c>
      <c r="C4199">
        <v>510245</v>
      </c>
      <c r="D4199" t="s">
        <v>353</v>
      </c>
      <c r="E4199" t="s">
        <v>375</v>
      </c>
    </row>
    <row r="4200" spans="2:5">
      <c r="B4200" t="s">
        <v>6376</v>
      </c>
      <c r="C4200">
        <v>501386</v>
      </c>
      <c r="D4200" t="s">
        <v>353</v>
      </c>
      <c r="E4200" t="s">
        <v>336</v>
      </c>
    </row>
    <row r="4201" spans="2:5">
      <c r="B4201" t="s">
        <v>6377</v>
      </c>
      <c r="C4201">
        <v>530585</v>
      </c>
      <c r="D4201" t="s">
        <v>353</v>
      </c>
      <c r="E4201" t="s">
        <v>336</v>
      </c>
    </row>
    <row r="4202" spans="2:5">
      <c r="B4202" t="s">
        <v>6378</v>
      </c>
      <c r="C4202">
        <v>532051</v>
      </c>
      <c r="D4202" t="s">
        <v>6379</v>
      </c>
      <c r="E4202" t="s">
        <v>396</v>
      </c>
    </row>
    <row r="4203" spans="2:5">
      <c r="B4203" t="s">
        <v>6380</v>
      </c>
      <c r="C4203">
        <v>522215</v>
      </c>
      <c r="D4203" t="s">
        <v>353</v>
      </c>
      <c r="E4203" t="s">
        <v>361</v>
      </c>
    </row>
    <row r="4204" spans="2:5">
      <c r="B4204" t="s">
        <v>6381</v>
      </c>
      <c r="C4204">
        <v>517201</v>
      </c>
      <c r="D4204" t="s">
        <v>353</v>
      </c>
      <c r="E4204" t="s">
        <v>895</v>
      </c>
    </row>
    <row r="4205" spans="2:5">
      <c r="B4205" t="s">
        <v>6382</v>
      </c>
      <c r="C4205">
        <v>531637</v>
      </c>
      <c r="D4205" t="s">
        <v>353</v>
      </c>
      <c r="E4205" t="s">
        <v>391</v>
      </c>
    </row>
    <row r="4206" spans="2:5">
      <c r="B4206" t="s">
        <v>6383</v>
      </c>
      <c r="C4206">
        <v>512359</v>
      </c>
      <c r="D4206" t="s">
        <v>353</v>
      </c>
      <c r="E4206" t="s">
        <v>375</v>
      </c>
    </row>
    <row r="4207" spans="2:5">
      <c r="B4207" t="s">
        <v>6384</v>
      </c>
      <c r="C4207">
        <v>531499</v>
      </c>
      <c r="D4207" t="s">
        <v>353</v>
      </c>
      <c r="E4207" t="s">
        <v>368</v>
      </c>
    </row>
    <row r="4208" spans="2:5">
      <c r="B4208" t="s">
        <v>6385</v>
      </c>
      <c r="C4208">
        <v>539682</v>
      </c>
      <c r="D4208" t="s">
        <v>353</v>
      </c>
      <c r="E4208" t="s">
        <v>458</v>
      </c>
    </row>
    <row r="4209" spans="2:5">
      <c r="B4209" t="s">
        <v>6386</v>
      </c>
      <c r="C4209">
        <v>511447</v>
      </c>
      <c r="D4209" t="s">
        <v>353</v>
      </c>
      <c r="E4209" t="s">
        <v>359</v>
      </c>
    </row>
    <row r="4210" spans="2:5">
      <c r="B4210" t="s">
        <v>6387</v>
      </c>
      <c r="C4210">
        <v>539278</v>
      </c>
      <c r="D4210" t="s">
        <v>353</v>
      </c>
      <c r="E4210" t="s">
        <v>336</v>
      </c>
    </row>
    <row r="4211" spans="2:5">
      <c r="B4211" t="s">
        <v>6388</v>
      </c>
      <c r="C4211">
        <v>517385</v>
      </c>
      <c r="D4211" t="s">
        <v>6389</v>
      </c>
      <c r="E4211" t="s">
        <v>722</v>
      </c>
    </row>
    <row r="4212" spans="2:5">
      <c r="B4212" t="s">
        <v>6390</v>
      </c>
      <c r="C4212">
        <v>524470</v>
      </c>
      <c r="D4212" t="s">
        <v>353</v>
      </c>
      <c r="E4212" t="s">
        <v>391</v>
      </c>
    </row>
    <row r="4213" spans="2:5">
      <c r="B4213" t="s">
        <v>6391</v>
      </c>
      <c r="C4213">
        <v>524470</v>
      </c>
      <c r="D4213" t="s">
        <v>353</v>
      </c>
      <c r="E4213" t="s">
        <v>391</v>
      </c>
    </row>
    <row r="4214" spans="2:5">
      <c r="B4214" t="s">
        <v>6392</v>
      </c>
      <c r="C4214">
        <v>533157</v>
      </c>
      <c r="D4214" t="s">
        <v>6393</v>
      </c>
      <c r="E4214" t="s">
        <v>391</v>
      </c>
    </row>
    <row r="4215" spans="2:5">
      <c r="B4215" t="s">
        <v>6394</v>
      </c>
      <c r="C4215">
        <v>532276</v>
      </c>
      <c r="D4215" t="s">
        <v>6395</v>
      </c>
      <c r="E4215" t="s">
        <v>671</v>
      </c>
    </row>
    <row r="4216" spans="2:5">
      <c r="B4216" t="s">
        <v>6396</v>
      </c>
      <c r="C4216">
        <v>541929</v>
      </c>
      <c r="D4216" t="s">
        <v>353</v>
      </c>
      <c r="E4216" t="s">
        <v>1273</v>
      </c>
    </row>
    <row r="4217" spans="2:5">
      <c r="B4217" t="s">
        <v>6397</v>
      </c>
      <c r="C4217">
        <v>539268</v>
      </c>
      <c r="D4217" t="s">
        <v>6398</v>
      </c>
      <c r="E4217" t="s">
        <v>391</v>
      </c>
    </row>
    <row r="4218" spans="2:5">
      <c r="B4218" t="s">
        <v>6399</v>
      </c>
      <c r="C4218">
        <v>513307</v>
      </c>
      <c r="D4218" t="s">
        <v>353</v>
      </c>
      <c r="E4218" t="s">
        <v>658</v>
      </c>
    </row>
    <row r="4219" spans="2:5">
      <c r="B4219" t="s">
        <v>6400</v>
      </c>
      <c r="C4219">
        <v>531173</v>
      </c>
      <c r="D4219" t="s">
        <v>353</v>
      </c>
      <c r="E4219" t="s">
        <v>391</v>
      </c>
    </row>
    <row r="4220" spans="2:5">
      <c r="B4220" t="s">
        <v>6401</v>
      </c>
      <c r="C4220">
        <v>531173</v>
      </c>
      <c r="D4220" t="s">
        <v>353</v>
      </c>
      <c r="E4220" t="s">
        <v>391</v>
      </c>
    </row>
    <row r="4221" spans="2:5">
      <c r="B4221" t="s">
        <v>6402</v>
      </c>
      <c r="C4221">
        <v>539842</v>
      </c>
      <c r="D4221" t="s">
        <v>353</v>
      </c>
      <c r="E4221" t="s">
        <v>548</v>
      </c>
    </row>
    <row r="4222" spans="2:5">
      <c r="B4222" t="s">
        <v>6403</v>
      </c>
      <c r="C4222">
        <v>526506</v>
      </c>
      <c r="D4222" t="s">
        <v>353</v>
      </c>
      <c r="E4222" t="s">
        <v>336</v>
      </c>
    </row>
    <row r="4223" spans="2:5">
      <c r="B4223" t="s">
        <v>6404</v>
      </c>
      <c r="C4223">
        <v>531432</v>
      </c>
      <c r="D4223" t="s">
        <v>353</v>
      </c>
      <c r="E4223" t="s">
        <v>370</v>
      </c>
    </row>
    <row r="4224" spans="2:5">
      <c r="B4224" t="s">
        <v>6405</v>
      </c>
      <c r="C4224">
        <v>522294</v>
      </c>
      <c r="D4224" t="s">
        <v>353</v>
      </c>
      <c r="E4224" t="s">
        <v>361</v>
      </c>
    </row>
    <row r="4225" spans="2:5">
      <c r="B4225" t="s">
        <v>6406</v>
      </c>
      <c r="C4225">
        <v>533553</v>
      </c>
      <c r="D4225" t="s">
        <v>353</v>
      </c>
      <c r="E4225" t="s">
        <v>396</v>
      </c>
    </row>
    <row r="4226" spans="2:5">
      <c r="B4226" t="s">
        <v>6407</v>
      </c>
      <c r="C4226">
        <v>532444</v>
      </c>
      <c r="D4226" t="s">
        <v>353</v>
      </c>
      <c r="E4226" t="s">
        <v>446</v>
      </c>
    </row>
    <row r="4227" spans="2:5">
      <c r="B4227" t="s">
        <v>6408</v>
      </c>
      <c r="C4227">
        <v>514142</v>
      </c>
      <c r="D4227" t="s">
        <v>6409</v>
      </c>
      <c r="E4227" t="s">
        <v>368</v>
      </c>
    </row>
    <row r="4228" spans="2:5">
      <c r="B4228" t="s">
        <v>6410</v>
      </c>
      <c r="C4228">
        <v>539956</v>
      </c>
      <c r="D4228" t="s">
        <v>353</v>
      </c>
      <c r="E4228" t="s">
        <v>2491</v>
      </c>
    </row>
    <row r="4229" spans="2:5">
      <c r="B4229" t="s">
        <v>6411</v>
      </c>
      <c r="C4229">
        <v>537392</v>
      </c>
      <c r="D4229" t="s">
        <v>353</v>
      </c>
      <c r="E4229" t="s">
        <v>522</v>
      </c>
    </row>
    <row r="4230" spans="2:5">
      <c r="B4230" t="s">
        <v>6412</v>
      </c>
      <c r="C4230">
        <v>519483</v>
      </c>
      <c r="D4230" t="s">
        <v>353</v>
      </c>
      <c r="E4230" t="s">
        <v>375</v>
      </c>
    </row>
    <row r="4231" spans="2:5">
      <c r="B4231" t="s">
        <v>6413</v>
      </c>
      <c r="C4231">
        <v>507785</v>
      </c>
      <c r="D4231" t="s">
        <v>6414</v>
      </c>
      <c r="E4231" t="s">
        <v>473</v>
      </c>
    </row>
    <row r="4232" spans="2:5">
      <c r="B4232" t="s">
        <v>6415</v>
      </c>
      <c r="C4232">
        <v>532390</v>
      </c>
      <c r="D4232" t="s">
        <v>6416</v>
      </c>
      <c r="E4232" t="s">
        <v>554</v>
      </c>
    </row>
    <row r="4233" spans="2:5">
      <c r="B4233" t="s">
        <v>6417</v>
      </c>
      <c r="C4233">
        <v>532890</v>
      </c>
      <c r="D4233" t="s">
        <v>6418</v>
      </c>
      <c r="E4233" t="s">
        <v>339</v>
      </c>
    </row>
    <row r="4234" spans="2:5">
      <c r="B4234" t="s">
        <v>6419</v>
      </c>
      <c r="C4234">
        <v>505160</v>
      </c>
      <c r="D4234" t="s">
        <v>6420</v>
      </c>
      <c r="E4234" t="s">
        <v>708</v>
      </c>
    </row>
    <row r="4235" spans="2:5">
      <c r="B4235" t="s">
        <v>6421</v>
      </c>
      <c r="C4235">
        <v>538987</v>
      </c>
      <c r="D4235" t="s">
        <v>353</v>
      </c>
      <c r="E4235" t="s">
        <v>708</v>
      </c>
    </row>
    <row r="4236" spans="2:5">
      <c r="B4236" t="s">
        <v>6422</v>
      </c>
      <c r="C4236">
        <v>533200</v>
      </c>
      <c r="D4236" t="s">
        <v>6423</v>
      </c>
      <c r="E4236" t="s">
        <v>531</v>
      </c>
    </row>
    <row r="4237" spans="2:5">
      <c r="B4237" t="s">
        <v>6424</v>
      </c>
      <c r="C4237">
        <v>541545</v>
      </c>
      <c r="D4237" t="s">
        <v>6425</v>
      </c>
      <c r="E4237" t="s">
        <v>531</v>
      </c>
    </row>
    <row r="4238" spans="2:5">
      <c r="B4238" t="s">
        <v>6426</v>
      </c>
      <c r="C4238">
        <v>533170</v>
      </c>
      <c r="D4238" t="s">
        <v>353</v>
      </c>
      <c r="E4238" t="s">
        <v>373</v>
      </c>
    </row>
    <row r="4239" spans="2:5">
      <c r="B4239" t="s">
        <v>6427</v>
      </c>
      <c r="C4239">
        <v>531426</v>
      </c>
      <c r="D4239" t="s">
        <v>6428</v>
      </c>
      <c r="E4239" t="s">
        <v>347</v>
      </c>
    </row>
    <row r="4240" spans="2:5">
      <c r="B4240" t="s">
        <v>6429</v>
      </c>
      <c r="C4240">
        <v>521038</v>
      </c>
      <c r="D4240" t="s">
        <v>353</v>
      </c>
      <c r="E4240" t="s">
        <v>368</v>
      </c>
    </row>
    <row r="4241" spans="2:5">
      <c r="B4241" t="s">
        <v>6430</v>
      </c>
      <c r="C4241">
        <v>500777</v>
      </c>
      <c r="D4241" t="s">
        <v>6431</v>
      </c>
      <c r="E4241" t="s">
        <v>401</v>
      </c>
    </row>
    <row r="4242" spans="2:5">
      <c r="B4242" t="s">
        <v>6432</v>
      </c>
      <c r="C4242">
        <v>513540</v>
      </c>
      <c r="D4242" t="s">
        <v>353</v>
      </c>
      <c r="E4242" t="s">
        <v>676</v>
      </c>
    </row>
    <row r="4243" spans="2:5">
      <c r="B4243" t="s">
        <v>6433</v>
      </c>
      <c r="C4243">
        <v>523419</v>
      </c>
      <c r="D4243" t="s">
        <v>6434</v>
      </c>
      <c r="E4243" t="s">
        <v>623</v>
      </c>
    </row>
    <row r="4244" spans="2:5">
      <c r="B4244" t="s">
        <v>6435</v>
      </c>
      <c r="C4244">
        <v>522229</v>
      </c>
      <c r="D4244" t="s">
        <v>353</v>
      </c>
      <c r="E4244" t="s">
        <v>2838</v>
      </c>
    </row>
    <row r="4245" spans="2:5">
      <c r="B4245" t="s">
        <v>6436</v>
      </c>
      <c r="C4245">
        <v>506854</v>
      </c>
      <c r="D4245" t="s">
        <v>353</v>
      </c>
      <c r="E4245" t="s">
        <v>401</v>
      </c>
    </row>
    <row r="4246" spans="2:5">
      <c r="B4246" t="s">
        <v>6437</v>
      </c>
      <c r="C4246">
        <v>532790</v>
      </c>
      <c r="D4246" t="s">
        <v>6438</v>
      </c>
      <c r="E4246" t="s">
        <v>446</v>
      </c>
    </row>
    <row r="4247" spans="2:5">
      <c r="B4247" t="s">
        <v>6439</v>
      </c>
      <c r="C4247">
        <v>532738</v>
      </c>
      <c r="D4247" t="s">
        <v>6440</v>
      </c>
      <c r="E4247" t="s">
        <v>751</v>
      </c>
    </row>
    <row r="4248" spans="2:5">
      <c r="B4248" t="s">
        <v>6441</v>
      </c>
      <c r="C4248">
        <v>540332</v>
      </c>
      <c r="D4248" t="s">
        <v>353</v>
      </c>
      <c r="E4248" t="s">
        <v>375</v>
      </c>
    </row>
    <row r="4249" spans="2:5">
      <c r="B4249" t="s">
        <v>6442</v>
      </c>
      <c r="C4249">
        <v>540332</v>
      </c>
      <c r="D4249" t="s">
        <v>353</v>
      </c>
      <c r="E4249" t="s">
        <v>375</v>
      </c>
    </row>
    <row r="4250" spans="2:5">
      <c r="B4250" t="s">
        <v>6443</v>
      </c>
      <c r="C4250">
        <v>505685</v>
      </c>
      <c r="D4250" t="s">
        <v>353</v>
      </c>
      <c r="E4250" t="s">
        <v>676</v>
      </c>
    </row>
    <row r="4251" spans="2:5">
      <c r="B4251" t="s">
        <v>6444</v>
      </c>
      <c r="C4251" t="s">
        <v>353</v>
      </c>
      <c r="D4251" t="s">
        <v>6445</v>
      </c>
      <c r="E4251" t="s">
        <v>364</v>
      </c>
    </row>
    <row r="4252" spans="2:5">
      <c r="B4252" t="s">
        <v>6446</v>
      </c>
      <c r="C4252">
        <v>534756</v>
      </c>
      <c r="D4252" t="s">
        <v>6447</v>
      </c>
      <c r="E4252" t="s">
        <v>467</v>
      </c>
    </row>
    <row r="4253" spans="2:5">
      <c r="B4253" t="s">
        <v>6448</v>
      </c>
      <c r="C4253">
        <v>519285</v>
      </c>
      <c r="D4253" t="s">
        <v>353</v>
      </c>
      <c r="E4253" t="s">
        <v>551</v>
      </c>
    </row>
    <row r="4254" spans="2:5">
      <c r="B4254" t="s">
        <v>6449</v>
      </c>
      <c r="C4254">
        <v>533203</v>
      </c>
      <c r="D4254" t="s">
        <v>6450</v>
      </c>
      <c r="E4254" t="s">
        <v>396</v>
      </c>
    </row>
    <row r="4255" spans="2:5">
      <c r="B4255" t="s">
        <v>6451</v>
      </c>
      <c r="C4255">
        <v>538496</v>
      </c>
      <c r="D4255" t="s">
        <v>353</v>
      </c>
      <c r="E4255" t="s">
        <v>437</v>
      </c>
    </row>
    <row r="4256" spans="2:5">
      <c r="B4256" t="s">
        <v>6452</v>
      </c>
      <c r="C4256">
        <v>532869</v>
      </c>
      <c r="D4256" t="s">
        <v>6453</v>
      </c>
      <c r="E4256" t="s">
        <v>751</v>
      </c>
    </row>
    <row r="4257" spans="2:5">
      <c r="B4257" t="s">
        <v>6454</v>
      </c>
      <c r="C4257">
        <v>512271</v>
      </c>
      <c r="D4257" t="s">
        <v>353</v>
      </c>
      <c r="E4257" t="s">
        <v>774</v>
      </c>
    </row>
    <row r="4258" spans="2:5">
      <c r="B4258" t="s">
        <v>6455</v>
      </c>
      <c r="C4258">
        <v>512271</v>
      </c>
      <c r="D4258" t="s">
        <v>353</v>
      </c>
      <c r="E4258" t="s">
        <v>774</v>
      </c>
    </row>
    <row r="4259" spans="2:5">
      <c r="B4259" t="s">
        <v>6456</v>
      </c>
      <c r="C4259">
        <v>519091</v>
      </c>
      <c r="D4259" t="s">
        <v>6457</v>
      </c>
      <c r="E4259" t="s">
        <v>413</v>
      </c>
    </row>
    <row r="4260" spans="2:5">
      <c r="B4260" t="s">
        <v>6458</v>
      </c>
      <c r="C4260">
        <v>540955</v>
      </c>
      <c r="D4260" t="s">
        <v>353</v>
      </c>
      <c r="E4260" t="s">
        <v>413</v>
      </c>
    </row>
    <row r="4261" spans="2:5">
      <c r="B4261" t="s">
        <v>6459</v>
      </c>
      <c r="C4261">
        <v>500770</v>
      </c>
      <c r="D4261" t="s">
        <v>6460</v>
      </c>
      <c r="E4261" t="s">
        <v>401</v>
      </c>
    </row>
    <row r="4262" spans="2:5">
      <c r="B4262" t="s">
        <v>6461</v>
      </c>
      <c r="C4262">
        <v>532301</v>
      </c>
      <c r="D4262" t="s">
        <v>6462</v>
      </c>
      <c r="E4262" t="s">
        <v>760</v>
      </c>
    </row>
    <row r="4263" spans="2:5">
      <c r="B4263" t="s">
        <v>6463</v>
      </c>
      <c r="C4263">
        <v>500483</v>
      </c>
      <c r="D4263" t="s">
        <v>6464</v>
      </c>
      <c r="E4263" t="s">
        <v>6465</v>
      </c>
    </row>
    <row r="4264" spans="2:5">
      <c r="B4264" t="s">
        <v>6466</v>
      </c>
      <c r="C4264">
        <v>532540</v>
      </c>
      <c r="D4264" t="s">
        <v>6467</v>
      </c>
      <c r="E4264" t="s">
        <v>339</v>
      </c>
    </row>
    <row r="4265" spans="2:5">
      <c r="B4265" t="s">
        <v>6468</v>
      </c>
      <c r="C4265">
        <v>500408</v>
      </c>
      <c r="D4265" t="s">
        <v>6469</v>
      </c>
      <c r="E4265" t="s">
        <v>446</v>
      </c>
    </row>
    <row r="4266" spans="2:5">
      <c r="B4266" t="s">
        <v>6470</v>
      </c>
      <c r="C4266">
        <v>500800</v>
      </c>
      <c r="D4266" t="s">
        <v>6471</v>
      </c>
      <c r="E4266" t="s">
        <v>760</v>
      </c>
    </row>
    <row r="4267" spans="2:5">
      <c r="B4267" t="s">
        <v>6472</v>
      </c>
      <c r="C4267">
        <v>501301</v>
      </c>
      <c r="D4267" t="s">
        <v>6473</v>
      </c>
      <c r="E4267" t="s">
        <v>519</v>
      </c>
    </row>
    <row r="4268" spans="2:5">
      <c r="B4268" t="s">
        <v>6474</v>
      </c>
      <c r="C4268">
        <v>513434</v>
      </c>
      <c r="D4268" t="s">
        <v>6475</v>
      </c>
      <c r="E4268" t="s">
        <v>385</v>
      </c>
    </row>
    <row r="4269" spans="2:5">
      <c r="B4269" t="s">
        <v>63</v>
      </c>
      <c r="C4269">
        <v>500570</v>
      </c>
      <c r="D4269" t="s">
        <v>6476</v>
      </c>
      <c r="E4269" t="s">
        <v>431</v>
      </c>
    </row>
    <row r="4270" spans="2:5">
      <c r="B4270" t="s">
        <v>63</v>
      </c>
      <c r="C4270">
        <v>570001</v>
      </c>
      <c r="D4270" t="s">
        <v>6477</v>
      </c>
      <c r="E4270" t="s">
        <v>431</v>
      </c>
    </row>
    <row r="4271" spans="2:5">
      <c r="B4271" t="s">
        <v>6478</v>
      </c>
      <c r="C4271">
        <v>500400</v>
      </c>
      <c r="D4271" t="s">
        <v>6479</v>
      </c>
      <c r="E4271" t="s">
        <v>492</v>
      </c>
    </row>
    <row r="4272" spans="2:5">
      <c r="B4272" t="s">
        <v>6480</v>
      </c>
      <c r="C4272">
        <v>513010</v>
      </c>
      <c r="D4272" t="s">
        <v>6481</v>
      </c>
      <c r="E4272" t="s">
        <v>385</v>
      </c>
    </row>
    <row r="4273" spans="2:5">
      <c r="B4273" t="s">
        <v>6482</v>
      </c>
      <c r="C4273" t="s">
        <v>353</v>
      </c>
      <c r="D4273" t="s">
        <v>6483</v>
      </c>
      <c r="E4273" t="s">
        <v>385</v>
      </c>
    </row>
    <row r="4274" spans="2:5">
      <c r="B4274" t="s">
        <v>6484</v>
      </c>
      <c r="C4274">
        <v>500470</v>
      </c>
      <c r="D4274" t="s">
        <v>6485</v>
      </c>
      <c r="E4274" t="s">
        <v>385</v>
      </c>
    </row>
    <row r="4275" spans="2:5">
      <c r="B4275" t="s">
        <v>6486</v>
      </c>
      <c r="C4275">
        <v>532371</v>
      </c>
      <c r="D4275" t="s">
        <v>6487</v>
      </c>
      <c r="E4275" t="s">
        <v>1297</v>
      </c>
    </row>
    <row r="4276" spans="2:5">
      <c r="B4276" t="s">
        <v>6488</v>
      </c>
      <c r="C4276">
        <v>521228</v>
      </c>
      <c r="D4276" t="s">
        <v>353</v>
      </c>
      <c r="E4276" t="s">
        <v>467</v>
      </c>
    </row>
    <row r="4277" spans="2:5">
      <c r="B4277" t="s">
        <v>6489</v>
      </c>
      <c r="C4277">
        <v>531190</v>
      </c>
      <c r="D4277" t="s">
        <v>353</v>
      </c>
      <c r="E4277" t="s">
        <v>368</v>
      </c>
    </row>
    <row r="4278" spans="2:5">
      <c r="B4278" t="s">
        <v>6490</v>
      </c>
      <c r="C4278">
        <v>541228</v>
      </c>
      <c r="D4278" t="s">
        <v>353</v>
      </c>
      <c r="E4278" t="s">
        <v>361</v>
      </c>
    </row>
    <row r="4279" spans="2:5">
      <c r="B4279" t="s">
        <v>6491</v>
      </c>
      <c r="C4279">
        <v>504961</v>
      </c>
      <c r="D4279" t="s">
        <v>353</v>
      </c>
      <c r="E4279" t="s">
        <v>385</v>
      </c>
    </row>
    <row r="4280" spans="2:5">
      <c r="B4280" t="s">
        <v>6492</v>
      </c>
      <c r="C4280">
        <v>532284</v>
      </c>
      <c r="D4280" t="s">
        <v>353</v>
      </c>
      <c r="E4280" t="s">
        <v>336</v>
      </c>
    </row>
    <row r="4281" spans="2:5">
      <c r="B4281" t="s">
        <v>6493</v>
      </c>
      <c r="C4281">
        <v>533393</v>
      </c>
      <c r="D4281" t="s">
        <v>6494</v>
      </c>
      <c r="E4281" t="s">
        <v>439</v>
      </c>
    </row>
    <row r="4282" spans="2:5">
      <c r="B4282" t="s">
        <v>6495</v>
      </c>
      <c r="C4282">
        <v>540212</v>
      </c>
      <c r="D4282" t="s">
        <v>6496</v>
      </c>
      <c r="E4282" t="s">
        <v>674</v>
      </c>
    </row>
    <row r="4283" spans="2:5">
      <c r="B4283" t="s">
        <v>6497</v>
      </c>
      <c r="C4283">
        <v>501242</v>
      </c>
      <c r="D4283" t="s">
        <v>6498</v>
      </c>
      <c r="E4283" t="s">
        <v>370</v>
      </c>
    </row>
    <row r="4284" spans="2:5">
      <c r="B4284" t="s">
        <v>6499</v>
      </c>
      <c r="C4284">
        <v>532262</v>
      </c>
      <c r="D4284" t="s">
        <v>353</v>
      </c>
      <c r="E4284" t="s">
        <v>674</v>
      </c>
    </row>
    <row r="4285" spans="2:5">
      <c r="B4285" t="s">
        <v>6500</v>
      </c>
      <c r="C4285">
        <v>524156</v>
      </c>
      <c r="D4285" t="s">
        <v>353</v>
      </c>
      <c r="E4285" t="s">
        <v>401</v>
      </c>
    </row>
    <row r="4286" spans="2:5">
      <c r="B4286" t="s">
        <v>6501</v>
      </c>
      <c r="C4286">
        <v>541700</v>
      </c>
      <c r="D4286" t="s">
        <v>6502</v>
      </c>
      <c r="E4286" t="s">
        <v>467</v>
      </c>
    </row>
    <row r="4287" spans="2:5">
      <c r="B4287" t="s">
        <v>6503</v>
      </c>
      <c r="C4287">
        <v>523301</v>
      </c>
      <c r="D4287" t="s">
        <v>6504</v>
      </c>
      <c r="E4287" t="s">
        <v>347</v>
      </c>
    </row>
    <row r="4288" spans="2:5">
      <c r="B4288" t="s">
        <v>6505</v>
      </c>
      <c r="C4288" t="s">
        <v>353</v>
      </c>
      <c r="D4288" t="s">
        <v>6506</v>
      </c>
      <c r="E4288" t="s">
        <v>444</v>
      </c>
    </row>
    <row r="4289" spans="2:5">
      <c r="B4289" t="s">
        <v>6507</v>
      </c>
      <c r="C4289">
        <v>512011</v>
      </c>
      <c r="D4289" t="s">
        <v>353</v>
      </c>
      <c r="E4289" t="s">
        <v>375</v>
      </c>
    </row>
    <row r="4290" spans="2:5">
      <c r="B4290" t="s">
        <v>6508</v>
      </c>
      <c r="C4290">
        <v>539658</v>
      </c>
      <c r="D4290" t="s">
        <v>6509</v>
      </c>
      <c r="E4290" t="s">
        <v>3134</v>
      </c>
    </row>
    <row r="4291" spans="2:5">
      <c r="B4291" t="s">
        <v>6510</v>
      </c>
      <c r="C4291">
        <v>532755</v>
      </c>
      <c r="D4291" t="s">
        <v>6511</v>
      </c>
      <c r="E4291" t="s">
        <v>339</v>
      </c>
    </row>
    <row r="4292" spans="2:5">
      <c r="B4292" t="s">
        <v>6512</v>
      </c>
      <c r="C4292">
        <v>526576</v>
      </c>
      <c r="D4292" t="s">
        <v>6513</v>
      </c>
      <c r="E4292" t="s">
        <v>551</v>
      </c>
    </row>
    <row r="4293" spans="2:5">
      <c r="B4293" t="s">
        <v>6514</v>
      </c>
      <c r="C4293">
        <v>542141</v>
      </c>
      <c r="D4293" t="s">
        <v>6515</v>
      </c>
      <c r="E4293" t="s">
        <v>751</v>
      </c>
    </row>
    <row r="4294" spans="2:5">
      <c r="B4294" t="s">
        <v>6516</v>
      </c>
      <c r="C4294">
        <v>532804</v>
      </c>
      <c r="D4294" t="s">
        <v>6517</v>
      </c>
      <c r="E4294" t="s">
        <v>676</v>
      </c>
    </row>
    <row r="4295" spans="2:5">
      <c r="B4295" t="s">
        <v>6518</v>
      </c>
      <c r="C4295">
        <v>532804</v>
      </c>
      <c r="D4295" t="s">
        <v>6517</v>
      </c>
      <c r="E4295" t="s">
        <v>676</v>
      </c>
    </row>
    <row r="4296" spans="2:5">
      <c r="B4296" t="s">
        <v>6519</v>
      </c>
      <c r="C4296">
        <v>533216</v>
      </c>
      <c r="D4296" t="s">
        <v>6520</v>
      </c>
      <c r="E4296" t="s">
        <v>751</v>
      </c>
    </row>
    <row r="4297" spans="2:5">
      <c r="B4297" t="s">
        <v>6521</v>
      </c>
      <c r="C4297">
        <v>509917</v>
      </c>
      <c r="D4297" t="s">
        <v>353</v>
      </c>
      <c r="E4297" t="s">
        <v>895</v>
      </c>
    </row>
    <row r="4298" spans="2:5">
      <c r="B4298" t="s">
        <v>6522</v>
      </c>
      <c r="C4298">
        <v>501421</v>
      </c>
      <c r="D4298" t="s">
        <v>353</v>
      </c>
      <c r="E4298" t="s">
        <v>446</v>
      </c>
    </row>
    <row r="4299" spans="2:5">
      <c r="B4299" t="s">
        <v>6523</v>
      </c>
      <c r="C4299">
        <v>524204</v>
      </c>
      <c r="D4299" t="s">
        <v>353</v>
      </c>
      <c r="E4299" t="s">
        <v>861</v>
      </c>
    </row>
    <row r="4300" spans="2:5">
      <c r="B4300" t="s">
        <v>6524</v>
      </c>
      <c r="C4300">
        <v>540595</v>
      </c>
      <c r="D4300" t="s">
        <v>6525</v>
      </c>
      <c r="E4300" t="s">
        <v>1300</v>
      </c>
    </row>
    <row r="4301" spans="2:5">
      <c r="B4301" t="s">
        <v>6526</v>
      </c>
      <c r="C4301">
        <v>539428</v>
      </c>
      <c r="D4301" t="s">
        <v>353</v>
      </c>
      <c r="E4301" t="s">
        <v>823</v>
      </c>
    </row>
    <row r="4302" spans="2:5">
      <c r="B4302" t="s">
        <v>6527</v>
      </c>
      <c r="C4302">
        <v>530595</v>
      </c>
      <c r="D4302" t="s">
        <v>353</v>
      </c>
      <c r="E4302" t="s">
        <v>446</v>
      </c>
    </row>
    <row r="4303" spans="2:5">
      <c r="B4303" t="s">
        <v>6528</v>
      </c>
      <c r="C4303">
        <v>533982</v>
      </c>
      <c r="D4303" t="s">
        <v>6529</v>
      </c>
      <c r="E4303" t="s">
        <v>339</v>
      </c>
    </row>
    <row r="4304" spans="2:5">
      <c r="B4304" t="s">
        <v>6530</v>
      </c>
      <c r="C4304">
        <v>530533</v>
      </c>
      <c r="D4304" t="s">
        <v>353</v>
      </c>
      <c r="E4304" t="s">
        <v>760</v>
      </c>
    </row>
    <row r="4305" spans="2:5">
      <c r="B4305" t="s">
        <v>6531</v>
      </c>
      <c r="C4305">
        <v>506162</v>
      </c>
      <c r="D4305" t="s">
        <v>353</v>
      </c>
      <c r="E4305" t="s">
        <v>336</v>
      </c>
    </row>
    <row r="4306" spans="2:5">
      <c r="B4306" t="s">
        <v>6532</v>
      </c>
      <c r="C4306">
        <v>512157</v>
      </c>
      <c r="D4306" t="s">
        <v>353</v>
      </c>
      <c r="E4306" t="s">
        <v>774</v>
      </c>
    </row>
    <row r="4307" spans="2:5">
      <c r="B4307" t="s">
        <v>6533</v>
      </c>
      <c r="C4307">
        <v>505400</v>
      </c>
      <c r="D4307" t="s">
        <v>6534</v>
      </c>
      <c r="E4307" t="s">
        <v>439</v>
      </c>
    </row>
    <row r="4308" spans="2:5">
      <c r="B4308" t="s">
        <v>6535</v>
      </c>
      <c r="C4308">
        <v>533326</v>
      </c>
      <c r="D4308" t="s">
        <v>6536</v>
      </c>
      <c r="E4308" t="s">
        <v>751</v>
      </c>
    </row>
    <row r="4309" spans="2:5">
      <c r="B4309" t="s">
        <v>6537</v>
      </c>
      <c r="C4309">
        <v>533164</v>
      </c>
      <c r="D4309" t="s">
        <v>6538</v>
      </c>
      <c r="E4309" t="s">
        <v>473</v>
      </c>
    </row>
    <row r="4310" spans="2:5">
      <c r="B4310" t="s">
        <v>6539</v>
      </c>
      <c r="C4310">
        <v>532845</v>
      </c>
      <c r="D4310" t="s">
        <v>6540</v>
      </c>
      <c r="E4310" t="s">
        <v>554</v>
      </c>
    </row>
    <row r="4311" spans="2:5">
      <c r="B4311" t="s">
        <v>6541</v>
      </c>
      <c r="C4311">
        <v>507753</v>
      </c>
      <c r="D4311" t="s">
        <v>353</v>
      </c>
      <c r="E4311" t="s">
        <v>401</v>
      </c>
    </row>
    <row r="4312" spans="2:5">
      <c r="B4312" t="s">
        <v>6542</v>
      </c>
      <c r="C4312">
        <v>509945</v>
      </c>
      <c r="D4312" t="s">
        <v>353</v>
      </c>
      <c r="E4312" t="s">
        <v>336</v>
      </c>
    </row>
    <row r="4313" spans="2:5">
      <c r="B4313" t="s">
        <v>6543</v>
      </c>
      <c r="C4313">
        <v>526654</v>
      </c>
      <c r="D4313" t="s">
        <v>353</v>
      </c>
      <c r="E4313" t="s">
        <v>439</v>
      </c>
    </row>
    <row r="4314" spans="2:5">
      <c r="B4314" t="s">
        <v>6544</v>
      </c>
      <c r="C4314">
        <v>509015</v>
      </c>
      <c r="D4314" t="s">
        <v>353</v>
      </c>
      <c r="E4314" t="s">
        <v>895</v>
      </c>
    </row>
    <row r="4315" spans="2:5">
      <c r="B4315" t="s">
        <v>6545</v>
      </c>
      <c r="C4315">
        <v>509015</v>
      </c>
      <c r="D4315" t="s">
        <v>353</v>
      </c>
      <c r="E4315" t="s">
        <v>895</v>
      </c>
    </row>
    <row r="4316" spans="2:5">
      <c r="B4316" t="s">
        <v>6546</v>
      </c>
      <c r="C4316">
        <v>514484</v>
      </c>
      <c r="D4316" t="s">
        <v>353</v>
      </c>
      <c r="E4316" t="s">
        <v>368</v>
      </c>
    </row>
    <row r="4317" spans="2:5">
      <c r="B4317" t="s">
        <v>6547</v>
      </c>
      <c r="C4317">
        <v>533158</v>
      </c>
      <c r="D4317" t="s">
        <v>6548</v>
      </c>
      <c r="E4317" t="s">
        <v>467</v>
      </c>
    </row>
    <row r="4318" spans="2:5">
      <c r="B4318" t="s">
        <v>6549</v>
      </c>
      <c r="C4318">
        <v>590062</v>
      </c>
      <c r="D4318" t="s">
        <v>6550</v>
      </c>
      <c r="E4318" t="s">
        <v>401</v>
      </c>
    </row>
    <row r="4319" spans="2:5">
      <c r="B4319" t="s">
        <v>6551</v>
      </c>
      <c r="C4319">
        <v>542460</v>
      </c>
      <c r="D4319" t="s">
        <v>6552</v>
      </c>
      <c r="E4319" t="s">
        <v>361</v>
      </c>
    </row>
    <row r="4320" spans="2:5">
      <c r="B4320" t="s">
        <v>6553</v>
      </c>
      <c r="C4320">
        <v>531373</v>
      </c>
      <c r="D4320" t="s">
        <v>6554</v>
      </c>
      <c r="E4320" t="s">
        <v>554</v>
      </c>
    </row>
    <row r="4321" spans="2:5">
      <c r="B4321" t="s">
        <v>6555</v>
      </c>
      <c r="C4321">
        <v>500469</v>
      </c>
      <c r="D4321" t="s">
        <v>6556</v>
      </c>
      <c r="E4321" t="s">
        <v>671</v>
      </c>
    </row>
    <row r="4322" spans="2:5">
      <c r="B4322" t="s">
        <v>6557</v>
      </c>
      <c r="C4322">
        <v>500620</v>
      </c>
      <c r="D4322" t="s">
        <v>6558</v>
      </c>
      <c r="E4322" t="s">
        <v>1601</v>
      </c>
    </row>
    <row r="4323" spans="2:5">
      <c r="B4323" t="s">
        <v>6559</v>
      </c>
      <c r="C4323" t="s">
        <v>353</v>
      </c>
      <c r="D4323" t="s">
        <v>6560</v>
      </c>
      <c r="E4323" t="s">
        <v>444</v>
      </c>
    </row>
    <row r="4324" spans="2:5">
      <c r="B4324" t="s">
        <v>6561</v>
      </c>
      <c r="C4324">
        <v>522073</v>
      </c>
      <c r="D4324" t="s">
        <v>6562</v>
      </c>
      <c r="E4324" t="s">
        <v>708</v>
      </c>
    </row>
    <row r="4325" spans="2:5">
      <c r="B4325" t="s">
        <v>6563</v>
      </c>
      <c r="C4325">
        <v>530005</v>
      </c>
      <c r="D4325" t="s">
        <v>6564</v>
      </c>
      <c r="E4325" t="s">
        <v>366</v>
      </c>
    </row>
    <row r="4326" spans="2:5">
      <c r="B4326" t="s">
        <v>6565</v>
      </c>
      <c r="C4326">
        <v>500850</v>
      </c>
      <c r="D4326" t="s">
        <v>6566</v>
      </c>
      <c r="E4326" t="s">
        <v>554</v>
      </c>
    </row>
    <row r="4327" spans="2:5">
      <c r="B4327" t="s">
        <v>6567</v>
      </c>
      <c r="C4327">
        <v>540954</v>
      </c>
      <c r="D4327" t="s">
        <v>353</v>
      </c>
      <c r="E4327" t="s">
        <v>848</v>
      </c>
    </row>
    <row r="4328" spans="2:5">
      <c r="B4328" t="s">
        <v>6568</v>
      </c>
      <c r="C4328">
        <v>530023</v>
      </c>
      <c r="D4328" t="s">
        <v>6569</v>
      </c>
      <c r="E4328" t="s">
        <v>370</v>
      </c>
    </row>
    <row r="4329" spans="2:5">
      <c r="B4329" t="s">
        <v>6570</v>
      </c>
      <c r="C4329">
        <v>530023</v>
      </c>
      <c r="D4329" t="s">
        <v>6569</v>
      </c>
      <c r="E4329" t="s">
        <v>370</v>
      </c>
    </row>
    <row r="4330" spans="2:5">
      <c r="B4330" t="s">
        <v>6571</v>
      </c>
      <c r="C4330">
        <v>532209</v>
      </c>
      <c r="D4330" t="s">
        <v>6572</v>
      </c>
      <c r="E4330" t="s">
        <v>671</v>
      </c>
    </row>
    <row r="4331" spans="2:5">
      <c r="B4331" t="s">
        <v>6573</v>
      </c>
      <c r="C4331">
        <v>532652</v>
      </c>
      <c r="D4331" t="s">
        <v>6574</v>
      </c>
      <c r="E4331" t="s">
        <v>671</v>
      </c>
    </row>
    <row r="4332" spans="2:5">
      <c r="B4332" t="s">
        <v>6575</v>
      </c>
      <c r="C4332">
        <v>540210</v>
      </c>
      <c r="D4332" t="s">
        <v>6576</v>
      </c>
      <c r="E4332" t="s">
        <v>354</v>
      </c>
    </row>
    <row r="4333" spans="2:5">
      <c r="B4333" t="s">
        <v>6577</v>
      </c>
      <c r="C4333">
        <v>501343</v>
      </c>
      <c r="D4333" t="s">
        <v>6578</v>
      </c>
      <c r="E4333" t="s">
        <v>370</v>
      </c>
    </row>
    <row r="4334" spans="2:5">
      <c r="B4334" t="s">
        <v>6579</v>
      </c>
      <c r="C4334">
        <v>540769</v>
      </c>
      <c r="D4334" t="s">
        <v>6580</v>
      </c>
      <c r="E4334" t="s">
        <v>2436</v>
      </c>
    </row>
    <row r="4335" spans="2:5">
      <c r="B4335" t="s">
        <v>6581</v>
      </c>
      <c r="C4335">
        <v>590086</v>
      </c>
      <c r="D4335" t="s">
        <v>6582</v>
      </c>
      <c r="E4335" t="s">
        <v>333</v>
      </c>
    </row>
    <row r="4336" spans="2:5">
      <c r="B4336" t="s">
        <v>6583</v>
      </c>
      <c r="C4336" t="s">
        <v>353</v>
      </c>
      <c r="D4336" t="s">
        <v>6584</v>
      </c>
      <c r="E4336" t="s">
        <v>444</v>
      </c>
    </row>
    <row r="4337" spans="2:5">
      <c r="B4337" t="s">
        <v>6585</v>
      </c>
      <c r="C4337">
        <v>503100</v>
      </c>
      <c r="D4337" t="s">
        <v>6586</v>
      </c>
      <c r="E4337" t="s">
        <v>439</v>
      </c>
    </row>
    <row r="4338" spans="2:5">
      <c r="B4338" t="s">
        <v>6587</v>
      </c>
      <c r="C4338">
        <v>542123</v>
      </c>
      <c r="D4338" t="s">
        <v>353</v>
      </c>
      <c r="E4338" t="s">
        <v>861</v>
      </c>
    </row>
    <row r="4339" spans="2:5">
      <c r="B4339" t="s">
        <v>6588</v>
      </c>
      <c r="C4339">
        <v>500260</v>
      </c>
      <c r="D4339" t="s">
        <v>6589</v>
      </c>
      <c r="E4339" t="s">
        <v>366</v>
      </c>
    </row>
    <row r="4340" spans="2:5">
      <c r="B4340" t="s">
        <v>6590</v>
      </c>
      <c r="C4340">
        <v>503169</v>
      </c>
      <c r="D4340" t="s">
        <v>6591</v>
      </c>
      <c r="E4340" t="s">
        <v>368</v>
      </c>
    </row>
    <row r="4341" spans="2:5">
      <c r="B4341" t="s">
        <v>6592</v>
      </c>
      <c r="C4341">
        <v>526725</v>
      </c>
      <c r="D4341" t="s">
        <v>6593</v>
      </c>
      <c r="E4341" t="s">
        <v>877</v>
      </c>
    </row>
    <row r="4342" spans="2:5">
      <c r="B4342" t="s">
        <v>6594</v>
      </c>
      <c r="C4342">
        <v>532218</v>
      </c>
      <c r="D4342" t="s">
        <v>6595</v>
      </c>
      <c r="E4342" t="s">
        <v>671</v>
      </c>
    </row>
    <row r="4343" spans="2:5">
      <c r="B4343" t="s">
        <v>6596</v>
      </c>
      <c r="C4343">
        <v>512531</v>
      </c>
      <c r="D4343" t="s">
        <v>6597</v>
      </c>
      <c r="E4343" t="s">
        <v>375</v>
      </c>
    </row>
    <row r="4344" spans="2:5">
      <c r="B4344" t="s">
        <v>6598</v>
      </c>
      <c r="C4344">
        <v>512531</v>
      </c>
      <c r="D4344" t="s">
        <v>6599</v>
      </c>
      <c r="E4344" t="s">
        <v>375</v>
      </c>
    </row>
    <row r="4345" spans="2:5">
      <c r="B4345" t="s">
        <v>6600</v>
      </c>
      <c r="C4345">
        <v>504966</v>
      </c>
      <c r="D4345" t="s">
        <v>6601</v>
      </c>
      <c r="E4345" t="s">
        <v>548</v>
      </c>
    </row>
    <row r="4346" spans="2:5">
      <c r="B4346" t="s">
        <v>6602</v>
      </c>
      <c r="C4346">
        <v>504966</v>
      </c>
      <c r="D4346" t="s">
        <v>6601</v>
      </c>
      <c r="E4346" t="s">
        <v>548</v>
      </c>
    </row>
    <row r="4347" spans="2:5">
      <c r="B4347" t="s">
        <v>6603</v>
      </c>
      <c r="C4347">
        <v>530363</v>
      </c>
      <c r="D4347" t="s">
        <v>6604</v>
      </c>
      <c r="E4347" t="s">
        <v>1052</v>
      </c>
    </row>
    <row r="4348" spans="2:5">
      <c r="B4348" t="s">
        <v>6605</v>
      </c>
      <c r="C4348" t="s">
        <v>353</v>
      </c>
      <c r="D4348" t="s">
        <v>6606</v>
      </c>
      <c r="E4348" t="s">
        <v>444</v>
      </c>
    </row>
    <row r="4349" spans="2:5">
      <c r="B4349" t="s">
        <v>6607</v>
      </c>
      <c r="C4349" t="s">
        <v>353</v>
      </c>
      <c r="D4349" t="s">
        <v>6608</v>
      </c>
      <c r="E4349" t="s">
        <v>444</v>
      </c>
    </row>
    <row r="4350" spans="2:5">
      <c r="B4350" t="s">
        <v>6609</v>
      </c>
      <c r="C4350">
        <v>540980</v>
      </c>
      <c r="D4350" t="s">
        <v>353</v>
      </c>
      <c r="E4350" t="s">
        <v>375</v>
      </c>
    </row>
    <row r="4351" spans="2:5">
      <c r="B4351" t="s">
        <v>6610</v>
      </c>
      <c r="C4351" t="s">
        <v>353</v>
      </c>
      <c r="D4351" t="s">
        <v>6611</v>
      </c>
      <c r="E4351" t="s">
        <v>364</v>
      </c>
    </row>
    <row r="4352" spans="2:5">
      <c r="B4352" t="s">
        <v>6612</v>
      </c>
      <c r="C4352">
        <v>530199</v>
      </c>
      <c r="D4352" t="s">
        <v>6613</v>
      </c>
      <c r="E4352" t="s">
        <v>391</v>
      </c>
    </row>
    <row r="4353" spans="2:5">
      <c r="B4353" t="s">
        <v>6614</v>
      </c>
      <c r="C4353">
        <v>500411</v>
      </c>
      <c r="D4353" t="s">
        <v>6615</v>
      </c>
      <c r="E4353" t="s">
        <v>396</v>
      </c>
    </row>
    <row r="4354" spans="2:5">
      <c r="B4354" t="s">
        <v>6616</v>
      </c>
      <c r="C4354">
        <v>539310</v>
      </c>
      <c r="D4354" t="s">
        <v>353</v>
      </c>
      <c r="E4354" t="s">
        <v>1956</v>
      </c>
    </row>
    <row r="4355" spans="2:5">
      <c r="B4355" t="s">
        <v>6617</v>
      </c>
      <c r="C4355">
        <v>538464</v>
      </c>
      <c r="D4355" t="s">
        <v>353</v>
      </c>
      <c r="E4355" t="s">
        <v>370</v>
      </c>
    </row>
    <row r="4356" spans="2:5">
      <c r="B4356" t="s">
        <v>6618</v>
      </c>
      <c r="C4356">
        <v>531652</v>
      </c>
      <c r="D4356" t="s">
        <v>353</v>
      </c>
      <c r="E4356" t="s">
        <v>370</v>
      </c>
    </row>
    <row r="4357" spans="2:5">
      <c r="B4357" t="s">
        <v>6619</v>
      </c>
      <c r="C4357">
        <v>507450</v>
      </c>
      <c r="D4357" t="s">
        <v>6620</v>
      </c>
      <c r="E4357" t="s">
        <v>1052</v>
      </c>
    </row>
    <row r="4358" spans="2:5">
      <c r="B4358" t="s">
        <v>6621</v>
      </c>
      <c r="C4358">
        <v>500412</v>
      </c>
      <c r="D4358" t="s">
        <v>6622</v>
      </c>
      <c r="E4358" t="s">
        <v>401</v>
      </c>
    </row>
    <row r="4359" spans="2:5">
      <c r="B4359" t="s">
        <v>6623</v>
      </c>
      <c r="C4359">
        <v>500413</v>
      </c>
      <c r="D4359" t="s">
        <v>6624</v>
      </c>
      <c r="E4359" t="s">
        <v>1356</v>
      </c>
    </row>
    <row r="4360" spans="2:5">
      <c r="B4360" t="s">
        <v>6625</v>
      </c>
      <c r="C4360">
        <v>500413</v>
      </c>
      <c r="D4360" t="s">
        <v>6624</v>
      </c>
      <c r="E4360" t="s">
        <v>1356</v>
      </c>
    </row>
    <row r="4361" spans="2:5">
      <c r="B4361" t="s">
        <v>6626</v>
      </c>
      <c r="C4361">
        <v>533941</v>
      </c>
      <c r="D4361" t="s">
        <v>6627</v>
      </c>
      <c r="E4361" t="s">
        <v>467</v>
      </c>
    </row>
    <row r="4362" spans="2:5">
      <c r="B4362" t="s">
        <v>6628</v>
      </c>
      <c r="C4362">
        <v>533941</v>
      </c>
      <c r="D4362" t="s">
        <v>6627</v>
      </c>
      <c r="E4362" t="s">
        <v>467</v>
      </c>
    </row>
    <row r="4363" spans="2:5">
      <c r="B4363" t="s">
        <v>6629</v>
      </c>
      <c r="C4363">
        <v>539871</v>
      </c>
      <c r="D4363" t="s">
        <v>6630</v>
      </c>
      <c r="E4363" t="s">
        <v>542</v>
      </c>
    </row>
    <row r="4364" spans="2:5">
      <c r="B4364" t="s">
        <v>6631</v>
      </c>
      <c r="C4364">
        <v>504973</v>
      </c>
      <c r="D4364" t="s">
        <v>6632</v>
      </c>
      <c r="E4364" t="s">
        <v>708</v>
      </c>
    </row>
    <row r="4365" spans="2:5">
      <c r="B4365" t="s">
        <v>6633</v>
      </c>
      <c r="C4365">
        <v>540108</v>
      </c>
      <c r="D4365" t="s">
        <v>353</v>
      </c>
      <c r="E4365" t="s">
        <v>336</v>
      </c>
    </row>
    <row r="4366" spans="2:5">
      <c r="B4366" t="s">
        <v>6634</v>
      </c>
      <c r="C4366">
        <v>590005</v>
      </c>
      <c r="D4366" t="s">
        <v>6635</v>
      </c>
      <c r="E4366" t="s">
        <v>563</v>
      </c>
    </row>
    <row r="4367" spans="2:5">
      <c r="B4367" t="s">
        <v>6636</v>
      </c>
      <c r="C4367">
        <v>590005</v>
      </c>
      <c r="D4367" t="s">
        <v>6635</v>
      </c>
      <c r="E4367" t="s">
        <v>563</v>
      </c>
    </row>
    <row r="4368" spans="2:5">
      <c r="B4368" t="s">
        <v>6637</v>
      </c>
      <c r="C4368">
        <v>536264</v>
      </c>
      <c r="D4368" t="s">
        <v>353</v>
      </c>
      <c r="E4368" t="s">
        <v>674</v>
      </c>
    </row>
    <row r="4369" spans="2:5">
      <c r="B4369" t="s">
        <v>6638</v>
      </c>
      <c r="C4369">
        <v>536264</v>
      </c>
      <c r="D4369" t="s">
        <v>353</v>
      </c>
      <c r="E4369" t="s">
        <v>674</v>
      </c>
    </row>
    <row r="4370" spans="2:5">
      <c r="B4370" t="s">
        <v>6639</v>
      </c>
      <c r="C4370">
        <v>533629</v>
      </c>
      <c r="D4370" t="s">
        <v>6640</v>
      </c>
      <c r="E4370" t="s">
        <v>473</v>
      </c>
    </row>
    <row r="4371" spans="2:5">
      <c r="B4371" t="s">
        <v>6641</v>
      </c>
      <c r="C4371">
        <v>505196</v>
      </c>
      <c r="D4371" t="s">
        <v>6642</v>
      </c>
      <c r="E4371" t="s">
        <v>476</v>
      </c>
    </row>
    <row r="4372" spans="2:5">
      <c r="B4372" t="s">
        <v>6643</v>
      </c>
      <c r="C4372">
        <v>503663</v>
      </c>
      <c r="D4372" t="s">
        <v>6644</v>
      </c>
      <c r="E4372" t="s">
        <v>373</v>
      </c>
    </row>
    <row r="4373" spans="2:5">
      <c r="B4373" t="s">
        <v>6645</v>
      </c>
      <c r="C4373">
        <v>507205</v>
      </c>
      <c r="D4373" t="s">
        <v>6646</v>
      </c>
      <c r="E4373" t="s">
        <v>985</v>
      </c>
    </row>
    <row r="4374" spans="2:5">
      <c r="B4374" t="s">
        <v>6647</v>
      </c>
      <c r="C4374">
        <v>532856</v>
      </c>
      <c r="D4374" t="s">
        <v>6648</v>
      </c>
      <c r="E4374" t="s">
        <v>473</v>
      </c>
    </row>
    <row r="4375" spans="2:5">
      <c r="B4375" t="s">
        <v>6649</v>
      </c>
      <c r="C4375">
        <v>511559</v>
      </c>
      <c r="D4375" t="s">
        <v>6650</v>
      </c>
      <c r="E4375" t="s">
        <v>370</v>
      </c>
    </row>
    <row r="4376" spans="2:5">
      <c r="B4376" t="s">
        <v>6651</v>
      </c>
      <c r="C4376">
        <v>500414</v>
      </c>
      <c r="D4376" t="s">
        <v>353</v>
      </c>
      <c r="E4376" t="s">
        <v>467</v>
      </c>
    </row>
    <row r="4377" spans="2:5">
      <c r="B4377" t="s">
        <v>6652</v>
      </c>
      <c r="C4377">
        <v>500414</v>
      </c>
      <c r="D4377" t="s">
        <v>353</v>
      </c>
      <c r="E4377" t="s">
        <v>467</v>
      </c>
    </row>
    <row r="4378" spans="2:5">
      <c r="B4378" t="s">
        <v>6653</v>
      </c>
      <c r="C4378">
        <v>522113</v>
      </c>
      <c r="D4378" t="s">
        <v>6654</v>
      </c>
      <c r="E4378" t="s">
        <v>361</v>
      </c>
    </row>
    <row r="4379" spans="2:5">
      <c r="B4379" t="s">
        <v>6655</v>
      </c>
      <c r="C4379">
        <v>522113</v>
      </c>
      <c r="D4379" t="s">
        <v>6654</v>
      </c>
      <c r="E4379" t="s">
        <v>361</v>
      </c>
    </row>
    <row r="4380" spans="2:5">
      <c r="B4380" t="s">
        <v>6656</v>
      </c>
      <c r="C4380">
        <v>530475</v>
      </c>
      <c r="D4380" t="s">
        <v>353</v>
      </c>
      <c r="E4380" t="s">
        <v>513</v>
      </c>
    </row>
    <row r="4381" spans="2:5">
      <c r="B4381" t="s">
        <v>6657</v>
      </c>
      <c r="C4381">
        <v>541741</v>
      </c>
      <c r="D4381" t="s">
        <v>353</v>
      </c>
      <c r="E4381" t="s">
        <v>375</v>
      </c>
    </row>
    <row r="4382" spans="2:5">
      <c r="B4382" t="s">
        <v>6658</v>
      </c>
      <c r="C4382">
        <v>532375</v>
      </c>
      <c r="D4382" t="s">
        <v>6659</v>
      </c>
      <c r="E4382" t="s">
        <v>356</v>
      </c>
    </row>
    <row r="4383" spans="2:5">
      <c r="B4383" t="s">
        <v>6660</v>
      </c>
      <c r="C4383">
        <v>539488</v>
      </c>
      <c r="D4383" t="s">
        <v>353</v>
      </c>
      <c r="E4383" t="s">
        <v>373</v>
      </c>
    </row>
    <row r="4384" spans="2:5">
      <c r="B4384" t="s">
        <v>6661</v>
      </c>
      <c r="C4384">
        <v>540904</v>
      </c>
      <c r="D4384" t="s">
        <v>353</v>
      </c>
      <c r="E4384" t="s">
        <v>630</v>
      </c>
    </row>
    <row r="4385" spans="2:5">
      <c r="B4385" t="s">
        <v>6662</v>
      </c>
      <c r="C4385" t="s">
        <v>353</v>
      </c>
      <c r="D4385" t="s">
        <v>6663</v>
      </c>
      <c r="E4385" t="s">
        <v>364</v>
      </c>
    </row>
    <row r="4386" spans="2:5">
      <c r="B4386" t="s">
        <v>6664</v>
      </c>
      <c r="C4386">
        <v>531547</v>
      </c>
      <c r="D4386" t="s">
        <v>353</v>
      </c>
      <c r="E4386" t="s">
        <v>551</v>
      </c>
    </row>
    <row r="4387" spans="2:5">
      <c r="B4387" t="s">
        <v>6665</v>
      </c>
      <c r="C4387">
        <v>531547</v>
      </c>
      <c r="D4387" t="s">
        <v>353</v>
      </c>
      <c r="E4387" t="s">
        <v>551</v>
      </c>
    </row>
    <row r="4388" spans="2:5">
      <c r="B4388" t="s">
        <v>6666</v>
      </c>
      <c r="C4388">
        <v>531814</v>
      </c>
      <c r="D4388" t="s">
        <v>353</v>
      </c>
      <c r="E4388" t="s">
        <v>439</v>
      </c>
    </row>
    <row r="4389" spans="2:5">
      <c r="B4389" t="s">
        <v>6667</v>
      </c>
      <c r="C4389">
        <v>524582</v>
      </c>
      <c r="D4389" t="s">
        <v>353</v>
      </c>
      <c r="E4389" t="s">
        <v>433</v>
      </c>
    </row>
    <row r="4390" spans="2:5">
      <c r="B4390" t="s">
        <v>6668</v>
      </c>
      <c r="C4390">
        <v>539040</v>
      </c>
      <c r="D4390" t="s">
        <v>353</v>
      </c>
      <c r="E4390" t="s">
        <v>833</v>
      </c>
    </row>
    <row r="4391" spans="2:5">
      <c r="B4391" t="s">
        <v>6669</v>
      </c>
      <c r="C4391">
        <v>539985</v>
      </c>
      <c r="D4391" t="s">
        <v>353</v>
      </c>
      <c r="E4391" t="s">
        <v>368</v>
      </c>
    </row>
    <row r="4392" spans="2:5">
      <c r="B4392" t="s">
        <v>6670</v>
      </c>
      <c r="C4392">
        <v>532966</v>
      </c>
      <c r="D4392" t="s">
        <v>6671</v>
      </c>
      <c r="E4392" t="s">
        <v>431</v>
      </c>
    </row>
    <row r="4393" spans="2:5">
      <c r="B4393" t="s">
        <v>6672</v>
      </c>
      <c r="C4393">
        <v>524717</v>
      </c>
      <c r="D4393" t="s">
        <v>353</v>
      </c>
      <c r="E4393" t="s">
        <v>513</v>
      </c>
    </row>
    <row r="4394" spans="2:5">
      <c r="B4394" t="s">
        <v>6673</v>
      </c>
      <c r="C4394">
        <v>500114</v>
      </c>
      <c r="D4394" t="s">
        <v>6674</v>
      </c>
      <c r="E4394" t="s">
        <v>467</v>
      </c>
    </row>
    <row r="4395" spans="2:5">
      <c r="B4395" t="s">
        <v>6675</v>
      </c>
      <c r="C4395">
        <v>530045</v>
      </c>
      <c r="D4395" t="s">
        <v>353</v>
      </c>
      <c r="E4395" t="s">
        <v>370</v>
      </c>
    </row>
    <row r="4396" spans="2:5">
      <c r="B4396" t="s">
        <v>6676</v>
      </c>
      <c r="C4396">
        <v>511096</v>
      </c>
      <c r="D4396" t="s">
        <v>353</v>
      </c>
      <c r="E4396" t="s">
        <v>439</v>
      </c>
    </row>
    <row r="4397" spans="2:5">
      <c r="B4397" t="s">
        <v>6677</v>
      </c>
      <c r="C4397">
        <v>531830</v>
      </c>
      <c r="D4397" t="s">
        <v>6678</v>
      </c>
      <c r="E4397" t="s">
        <v>899</v>
      </c>
    </row>
    <row r="4398" spans="2:5">
      <c r="B4398" t="s">
        <v>6679</v>
      </c>
      <c r="C4398">
        <v>531644</v>
      </c>
      <c r="D4398" t="s">
        <v>353</v>
      </c>
      <c r="E4398" t="s">
        <v>370</v>
      </c>
    </row>
    <row r="4399" spans="2:5">
      <c r="B4399" t="s">
        <v>6680</v>
      </c>
      <c r="C4399">
        <v>500418</v>
      </c>
      <c r="D4399" t="s">
        <v>6681</v>
      </c>
      <c r="E4399" t="s">
        <v>473</v>
      </c>
    </row>
    <row r="4400" spans="2:5">
      <c r="B4400" t="s">
        <v>6682</v>
      </c>
      <c r="C4400">
        <v>500420</v>
      </c>
      <c r="D4400" t="s">
        <v>6683</v>
      </c>
      <c r="E4400" t="s">
        <v>391</v>
      </c>
    </row>
    <row r="4401" spans="2:5">
      <c r="B4401" t="s">
        <v>6684</v>
      </c>
      <c r="C4401">
        <v>532779</v>
      </c>
      <c r="D4401" t="s">
        <v>6685</v>
      </c>
      <c r="E4401" t="s">
        <v>492</v>
      </c>
    </row>
    <row r="4402" spans="2:5">
      <c r="B4402" t="s">
        <v>6686</v>
      </c>
      <c r="C4402">
        <v>523878</v>
      </c>
      <c r="D4402" t="s">
        <v>353</v>
      </c>
      <c r="E4402" t="s">
        <v>678</v>
      </c>
    </row>
    <row r="4403" spans="2:5">
      <c r="B4403" t="s">
        <v>6687</v>
      </c>
      <c r="C4403" t="s">
        <v>353</v>
      </c>
      <c r="D4403" t="s">
        <v>6688</v>
      </c>
      <c r="E4403" t="s">
        <v>364</v>
      </c>
    </row>
    <row r="4404" spans="2:5">
      <c r="B4404" t="s">
        <v>6689</v>
      </c>
      <c r="C4404" t="s">
        <v>353</v>
      </c>
      <c r="D4404" t="s">
        <v>6690</v>
      </c>
      <c r="E4404" t="s">
        <v>364</v>
      </c>
    </row>
    <row r="4405" spans="2:5">
      <c r="B4405" t="s">
        <v>6691</v>
      </c>
      <c r="C4405">
        <v>526650</v>
      </c>
      <c r="D4405" t="s">
        <v>6692</v>
      </c>
      <c r="E4405" t="s">
        <v>2686</v>
      </c>
    </row>
    <row r="4406" spans="2:5">
      <c r="B4406" t="s">
        <v>6693</v>
      </c>
      <c r="C4406">
        <v>526650</v>
      </c>
      <c r="D4406" t="s">
        <v>6692</v>
      </c>
      <c r="E4406" t="s">
        <v>2686</v>
      </c>
    </row>
    <row r="4407" spans="2:5">
      <c r="B4407" t="s">
        <v>6694</v>
      </c>
      <c r="C4407">
        <v>531771</v>
      </c>
      <c r="D4407" t="s">
        <v>353</v>
      </c>
      <c r="E4407" t="s">
        <v>651</v>
      </c>
    </row>
    <row r="4408" spans="2:5">
      <c r="B4408" t="s">
        <v>6695</v>
      </c>
      <c r="C4408">
        <v>538607</v>
      </c>
      <c r="D4408" t="s">
        <v>353</v>
      </c>
      <c r="E4408" t="s">
        <v>336</v>
      </c>
    </row>
    <row r="4409" spans="2:5">
      <c r="B4409" t="s">
        <v>6696</v>
      </c>
      <c r="C4409">
        <v>500421</v>
      </c>
      <c r="D4409" t="s">
        <v>353</v>
      </c>
      <c r="E4409" t="s">
        <v>548</v>
      </c>
    </row>
    <row r="4410" spans="2:5">
      <c r="B4410" t="s">
        <v>6697</v>
      </c>
      <c r="C4410">
        <v>500421</v>
      </c>
      <c r="D4410" t="s">
        <v>353</v>
      </c>
      <c r="E4410" t="s">
        <v>548</v>
      </c>
    </row>
    <row r="4411" spans="2:5">
      <c r="B4411" t="s">
        <v>6698</v>
      </c>
      <c r="C4411">
        <v>526582</v>
      </c>
      <c r="D4411" t="s">
        <v>6699</v>
      </c>
      <c r="E4411" t="s">
        <v>473</v>
      </c>
    </row>
    <row r="4412" spans="2:5">
      <c r="B4412" t="s">
        <v>6700</v>
      </c>
      <c r="C4412">
        <v>509953</v>
      </c>
      <c r="D4412" t="s">
        <v>353</v>
      </c>
      <c r="E4412" t="s">
        <v>1356</v>
      </c>
    </row>
    <row r="4413" spans="2:5">
      <c r="B4413" t="s">
        <v>6701</v>
      </c>
      <c r="C4413">
        <v>530783</v>
      </c>
      <c r="D4413" t="s">
        <v>353</v>
      </c>
      <c r="E4413" t="s">
        <v>391</v>
      </c>
    </row>
    <row r="4414" spans="2:5">
      <c r="B4414" t="s">
        <v>6702</v>
      </c>
      <c r="C4414">
        <v>526961</v>
      </c>
      <c r="D4414" t="s">
        <v>6703</v>
      </c>
      <c r="E4414" t="s">
        <v>370</v>
      </c>
    </row>
    <row r="4415" spans="2:5">
      <c r="B4415" t="s">
        <v>6704</v>
      </c>
      <c r="C4415">
        <v>500422</v>
      </c>
      <c r="D4415" t="s">
        <v>353</v>
      </c>
      <c r="E4415" t="s">
        <v>391</v>
      </c>
    </row>
    <row r="4416" spans="2:5">
      <c r="B4416" t="s">
        <v>6705</v>
      </c>
      <c r="C4416">
        <v>532410</v>
      </c>
      <c r="D4416" t="s">
        <v>353</v>
      </c>
      <c r="E4416" t="s">
        <v>336</v>
      </c>
    </row>
    <row r="4417" spans="2:5">
      <c r="B4417" t="s">
        <v>6706</v>
      </c>
      <c r="C4417">
        <v>532928</v>
      </c>
      <c r="D4417" t="s">
        <v>6707</v>
      </c>
      <c r="E4417" t="s">
        <v>396</v>
      </c>
    </row>
    <row r="4418" spans="2:5">
      <c r="B4418" t="s">
        <v>6708</v>
      </c>
      <c r="C4418">
        <v>532928</v>
      </c>
      <c r="D4418" t="s">
        <v>6707</v>
      </c>
      <c r="E4418" t="s">
        <v>396</v>
      </c>
    </row>
    <row r="4419" spans="2:5">
      <c r="B4419" t="s">
        <v>6709</v>
      </c>
      <c r="C4419">
        <v>513063</v>
      </c>
      <c r="D4419" t="s">
        <v>353</v>
      </c>
      <c r="E4419" t="s">
        <v>676</v>
      </c>
    </row>
    <row r="4420" spans="2:5">
      <c r="B4420" t="s">
        <v>6710</v>
      </c>
      <c r="C4420">
        <v>526139</v>
      </c>
      <c r="D4420" t="s">
        <v>353</v>
      </c>
      <c r="E4420" t="s">
        <v>542</v>
      </c>
    </row>
    <row r="4421" spans="2:5">
      <c r="B4421" t="s">
        <v>6711</v>
      </c>
      <c r="C4421">
        <v>519367</v>
      </c>
      <c r="D4421" t="s">
        <v>353</v>
      </c>
      <c r="E4421" t="s">
        <v>788</v>
      </c>
    </row>
    <row r="4422" spans="2:5">
      <c r="B4422" t="s">
        <v>6712</v>
      </c>
      <c r="C4422">
        <v>509003</v>
      </c>
      <c r="D4422" t="s">
        <v>353</v>
      </c>
      <c r="E4422" t="s">
        <v>774</v>
      </c>
    </row>
    <row r="4423" spans="2:5">
      <c r="B4423" t="s">
        <v>6713</v>
      </c>
      <c r="C4423">
        <v>506687</v>
      </c>
      <c r="D4423" t="s">
        <v>353</v>
      </c>
      <c r="E4423" t="s">
        <v>401</v>
      </c>
    </row>
    <row r="4424" spans="2:5">
      <c r="B4424" t="s">
        <v>6714</v>
      </c>
      <c r="C4424">
        <v>532349</v>
      </c>
      <c r="D4424" t="s">
        <v>6715</v>
      </c>
      <c r="E4424" t="s">
        <v>425</v>
      </c>
    </row>
    <row r="4425" spans="2:5">
      <c r="B4425" t="s">
        <v>6716</v>
      </c>
      <c r="C4425">
        <v>532349</v>
      </c>
      <c r="D4425" t="s">
        <v>6715</v>
      </c>
      <c r="E4425" t="s">
        <v>425</v>
      </c>
    </row>
    <row r="4426" spans="2:5">
      <c r="B4426" t="s">
        <v>6717</v>
      </c>
      <c r="C4426">
        <v>532812</v>
      </c>
      <c r="D4426" t="s">
        <v>6718</v>
      </c>
      <c r="E4426" t="s">
        <v>370</v>
      </c>
    </row>
    <row r="4427" spans="2:5">
      <c r="B4427" t="s">
        <v>6719</v>
      </c>
      <c r="C4427" t="s">
        <v>353</v>
      </c>
      <c r="D4427" t="s">
        <v>6720</v>
      </c>
      <c r="E4427" t="s">
        <v>364</v>
      </c>
    </row>
    <row r="4428" spans="2:5">
      <c r="B4428" t="s">
        <v>6721</v>
      </c>
      <c r="C4428">
        <v>533540</v>
      </c>
      <c r="D4428" t="s">
        <v>6722</v>
      </c>
      <c r="E4428" t="s">
        <v>458</v>
      </c>
    </row>
    <row r="4429" spans="2:5">
      <c r="B4429" t="s">
        <v>6723</v>
      </c>
      <c r="C4429">
        <v>542233</v>
      </c>
      <c r="D4429" t="s">
        <v>6724</v>
      </c>
      <c r="E4429" t="s">
        <v>1550</v>
      </c>
    </row>
    <row r="4430" spans="2:5">
      <c r="B4430" t="s">
        <v>6725</v>
      </c>
      <c r="C4430">
        <v>500251</v>
      </c>
      <c r="D4430" t="s">
        <v>6726</v>
      </c>
      <c r="E4430" t="s">
        <v>354</v>
      </c>
    </row>
    <row r="4431" spans="2:5">
      <c r="B4431" t="s">
        <v>6727</v>
      </c>
      <c r="C4431">
        <v>532159</v>
      </c>
      <c r="D4431" t="s">
        <v>353</v>
      </c>
      <c r="E4431" t="s">
        <v>336</v>
      </c>
    </row>
    <row r="4432" spans="2:5">
      <c r="B4432" t="s">
        <v>6728</v>
      </c>
      <c r="C4432">
        <v>505854</v>
      </c>
      <c r="D4432" t="s">
        <v>6729</v>
      </c>
      <c r="E4432" t="s">
        <v>361</v>
      </c>
    </row>
    <row r="4433" spans="2:5">
      <c r="B4433" t="s">
        <v>6730</v>
      </c>
      <c r="C4433">
        <v>534369</v>
      </c>
      <c r="D4433" t="s">
        <v>6731</v>
      </c>
      <c r="E4433" t="s">
        <v>467</v>
      </c>
    </row>
    <row r="4434" spans="2:5">
      <c r="B4434" t="s">
        <v>6732</v>
      </c>
      <c r="C4434">
        <v>531716</v>
      </c>
      <c r="D4434" t="s">
        <v>353</v>
      </c>
      <c r="E4434" t="s">
        <v>433</v>
      </c>
    </row>
    <row r="4435" spans="2:5">
      <c r="B4435" t="s">
        <v>6733</v>
      </c>
      <c r="C4435">
        <v>521064</v>
      </c>
      <c r="D4435" t="s">
        <v>6734</v>
      </c>
      <c r="E4435" t="s">
        <v>368</v>
      </c>
    </row>
    <row r="4436" spans="2:5">
      <c r="B4436" t="s">
        <v>6735</v>
      </c>
      <c r="C4436">
        <v>540726</v>
      </c>
      <c r="D4436" t="s">
        <v>353</v>
      </c>
      <c r="E4436" t="s">
        <v>375</v>
      </c>
    </row>
    <row r="4437" spans="2:5">
      <c r="B4437" t="s">
        <v>6736</v>
      </c>
      <c r="C4437">
        <v>531972</v>
      </c>
      <c r="D4437" t="s">
        <v>353</v>
      </c>
      <c r="E4437" t="s">
        <v>538</v>
      </c>
    </row>
    <row r="4438" spans="2:5">
      <c r="B4438" t="s">
        <v>6737</v>
      </c>
      <c r="C4438">
        <v>517562</v>
      </c>
      <c r="D4438" t="s">
        <v>6738</v>
      </c>
      <c r="E4438" t="s">
        <v>339</v>
      </c>
    </row>
    <row r="4439" spans="2:5">
      <c r="B4439" t="s">
        <v>6739</v>
      </c>
      <c r="C4439">
        <v>531658</v>
      </c>
      <c r="D4439" t="s">
        <v>353</v>
      </c>
      <c r="E4439" t="s">
        <v>370</v>
      </c>
    </row>
    <row r="4440" spans="2:5">
      <c r="B4440" t="s">
        <v>6740</v>
      </c>
      <c r="C4440">
        <v>536565</v>
      </c>
      <c r="D4440" t="s">
        <v>353</v>
      </c>
      <c r="E4440" t="s">
        <v>6741</v>
      </c>
    </row>
    <row r="4441" spans="2:5">
      <c r="B4441" t="s">
        <v>6742</v>
      </c>
      <c r="C4441">
        <v>531846</v>
      </c>
      <c r="D4441" t="s">
        <v>353</v>
      </c>
      <c r="E4441" t="s">
        <v>336</v>
      </c>
    </row>
    <row r="4442" spans="2:5">
      <c r="B4442" t="s">
        <v>6743</v>
      </c>
      <c r="C4442">
        <v>531846</v>
      </c>
      <c r="D4442" t="s">
        <v>353</v>
      </c>
      <c r="E4442" t="s">
        <v>336</v>
      </c>
    </row>
    <row r="4443" spans="2:5">
      <c r="B4443" t="s">
        <v>6744</v>
      </c>
      <c r="C4443">
        <v>534755</v>
      </c>
      <c r="D4443" t="s">
        <v>6745</v>
      </c>
      <c r="E4443" t="s">
        <v>336</v>
      </c>
    </row>
    <row r="4444" spans="2:5">
      <c r="B4444" t="s">
        <v>6746</v>
      </c>
      <c r="C4444">
        <v>512101</v>
      </c>
      <c r="D4444" t="s">
        <v>353</v>
      </c>
      <c r="E4444" t="s">
        <v>391</v>
      </c>
    </row>
    <row r="4445" spans="2:5">
      <c r="B4445" t="s">
        <v>6747</v>
      </c>
      <c r="C4445">
        <v>531279</v>
      </c>
      <c r="D4445" t="s">
        <v>353</v>
      </c>
      <c r="E4445" t="s">
        <v>370</v>
      </c>
    </row>
    <row r="4446" spans="2:5">
      <c r="B4446" t="s">
        <v>6748</v>
      </c>
      <c r="C4446">
        <v>523387</v>
      </c>
      <c r="D4446" t="s">
        <v>353</v>
      </c>
      <c r="E4446" t="s">
        <v>467</v>
      </c>
    </row>
    <row r="4447" spans="2:5">
      <c r="B4447" t="s">
        <v>6749</v>
      </c>
      <c r="C4447">
        <v>505978</v>
      </c>
      <c r="D4447" t="s">
        <v>353</v>
      </c>
      <c r="E4447" t="s">
        <v>708</v>
      </c>
    </row>
    <row r="4448" spans="2:5">
      <c r="B4448" t="s">
        <v>6750</v>
      </c>
      <c r="C4448">
        <v>532356</v>
      </c>
      <c r="D4448" t="s">
        <v>6751</v>
      </c>
      <c r="E4448" t="s">
        <v>1052</v>
      </c>
    </row>
    <row r="4449" spans="2:5">
      <c r="B4449" t="s">
        <v>6752</v>
      </c>
      <c r="C4449">
        <v>538569</v>
      </c>
      <c r="D4449" t="s">
        <v>6753</v>
      </c>
      <c r="E4449" t="s">
        <v>719</v>
      </c>
    </row>
    <row r="4450" spans="2:5">
      <c r="B4450" t="s">
        <v>6754</v>
      </c>
      <c r="C4450">
        <v>502281</v>
      </c>
      <c r="D4450" t="s">
        <v>353</v>
      </c>
      <c r="E4450" t="s">
        <v>881</v>
      </c>
    </row>
    <row r="4451" spans="2:5">
      <c r="B4451" t="s">
        <v>6755</v>
      </c>
      <c r="C4451">
        <v>533655</v>
      </c>
      <c r="D4451" t="s">
        <v>6756</v>
      </c>
      <c r="E4451" t="s">
        <v>396</v>
      </c>
    </row>
    <row r="4452" spans="2:5">
      <c r="B4452" t="s">
        <v>6757</v>
      </c>
      <c r="C4452">
        <v>538579</v>
      </c>
      <c r="D4452" t="s">
        <v>353</v>
      </c>
      <c r="E4452" t="s">
        <v>375</v>
      </c>
    </row>
    <row r="4453" spans="2:5">
      <c r="B4453" t="s">
        <v>6758</v>
      </c>
      <c r="C4453">
        <v>519303</v>
      </c>
      <c r="D4453" t="s">
        <v>353</v>
      </c>
      <c r="E4453" t="s">
        <v>602</v>
      </c>
    </row>
    <row r="4454" spans="2:5">
      <c r="B4454" t="s">
        <v>6759</v>
      </c>
      <c r="C4454">
        <v>538597</v>
      </c>
      <c r="D4454" t="s">
        <v>353</v>
      </c>
      <c r="E4454" t="s">
        <v>370</v>
      </c>
    </row>
    <row r="4455" spans="2:5">
      <c r="B4455" t="s">
        <v>6760</v>
      </c>
      <c r="C4455">
        <v>507747</v>
      </c>
      <c r="D4455" t="s">
        <v>6761</v>
      </c>
      <c r="E4455" t="s">
        <v>391</v>
      </c>
    </row>
    <row r="4456" spans="2:5">
      <c r="B4456" t="s">
        <v>6762</v>
      </c>
      <c r="C4456">
        <v>517506</v>
      </c>
      <c r="D4456" t="s">
        <v>6763</v>
      </c>
      <c r="E4456" t="s">
        <v>1399</v>
      </c>
    </row>
    <row r="4457" spans="2:5">
      <c r="B4457" t="s">
        <v>6764</v>
      </c>
      <c r="C4457">
        <v>514236</v>
      </c>
      <c r="D4457" t="s">
        <v>6765</v>
      </c>
      <c r="E4457" t="s">
        <v>719</v>
      </c>
    </row>
    <row r="4458" spans="2:5">
      <c r="B4458" t="s">
        <v>6766</v>
      </c>
      <c r="C4458">
        <v>540762</v>
      </c>
      <c r="D4458" t="s">
        <v>6767</v>
      </c>
      <c r="E4458" t="s">
        <v>708</v>
      </c>
    </row>
    <row r="4459" spans="2:5">
      <c r="B4459" t="s">
        <v>6768</v>
      </c>
      <c r="C4459">
        <v>540762</v>
      </c>
      <c r="D4459" t="s">
        <v>6769</v>
      </c>
      <c r="E4459" t="s">
        <v>708</v>
      </c>
    </row>
    <row r="4460" spans="2:5">
      <c r="B4460" t="s">
        <v>6770</v>
      </c>
      <c r="C4460">
        <v>524514</v>
      </c>
      <c r="D4460" t="s">
        <v>353</v>
      </c>
      <c r="E4460" t="s">
        <v>401</v>
      </c>
    </row>
    <row r="4461" spans="2:5">
      <c r="B4461" t="s">
        <v>6771</v>
      </c>
      <c r="C4461">
        <v>531088</v>
      </c>
      <c r="D4461" t="s">
        <v>353</v>
      </c>
      <c r="E4461" t="s">
        <v>370</v>
      </c>
    </row>
    <row r="4462" spans="2:5">
      <c r="B4462" t="s">
        <v>6772</v>
      </c>
      <c r="C4462">
        <v>505285</v>
      </c>
      <c r="D4462" t="s">
        <v>353</v>
      </c>
      <c r="E4462" t="s">
        <v>538</v>
      </c>
    </row>
    <row r="4463" spans="2:5">
      <c r="B4463" t="s">
        <v>6773</v>
      </c>
      <c r="C4463">
        <v>532948</v>
      </c>
      <c r="D4463" t="s">
        <v>6774</v>
      </c>
      <c r="E4463" t="s">
        <v>473</v>
      </c>
    </row>
    <row r="4464" spans="2:5">
      <c r="B4464" t="s">
        <v>6775</v>
      </c>
      <c r="C4464">
        <v>504273</v>
      </c>
      <c r="D4464" t="s">
        <v>353</v>
      </c>
      <c r="E4464" t="s">
        <v>651</v>
      </c>
    </row>
    <row r="4465" spans="2:5">
      <c r="B4465" t="s">
        <v>6776</v>
      </c>
      <c r="C4465">
        <v>531411</v>
      </c>
      <c r="D4465" t="s">
        <v>353</v>
      </c>
      <c r="E4465" t="s">
        <v>368</v>
      </c>
    </row>
    <row r="4466" spans="2:5">
      <c r="B4466" t="s">
        <v>6777</v>
      </c>
      <c r="C4466">
        <v>506808</v>
      </c>
      <c r="D4466" t="s">
        <v>353</v>
      </c>
      <c r="E4466" t="s">
        <v>401</v>
      </c>
    </row>
    <row r="4467" spans="2:5">
      <c r="B4467" t="s">
        <v>6778</v>
      </c>
      <c r="C4467">
        <v>532515</v>
      </c>
      <c r="D4467" t="s">
        <v>6779</v>
      </c>
      <c r="E4467" t="s">
        <v>1092</v>
      </c>
    </row>
    <row r="4468" spans="2:5">
      <c r="B4468" t="s">
        <v>6780</v>
      </c>
      <c r="C4468">
        <v>540083</v>
      </c>
      <c r="D4468" t="s">
        <v>6781</v>
      </c>
      <c r="E4468" t="s">
        <v>1092</v>
      </c>
    </row>
    <row r="4469" spans="2:5">
      <c r="B4469" t="s">
        <v>6782</v>
      </c>
      <c r="C4469">
        <v>532800</v>
      </c>
      <c r="D4469" t="s">
        <v>6783</v>
      </c>
      <c r="E4469" t="s">
        <v>1092</v>
      </c>
    </row>
    <row r="4470" spans="2:5">
      <c r="B4470" t="s">
        <v>6784</v>
      </c>
      <c r="C4470">
        <v>532513</v>
      </c>
      <c r="D4470" t="s">
        <v>6785</v>
      </c>
      <c r="E4470" t="s">
        <v>450</v>
      </c>
    </row>
    <row r="4471" spans="2:5">
      <c r="B4471" t="s">
        <v>6786</v>
      </c>
      <c r="C4471">
        <v>532343</v>
      </c>
      <c r="D4471" t="s">
        <v>6787</v>
      </c>
      <c r="E4471" t="s">
        <v>1011</v>
      </c>
    </row>
    <row r="4472" spans="2:5">
      <c r="B4472" t="s">
        <v>6788</v>
      </c>
      <c r="C4472">
        <v>509243</v>
      </c>
      <c r="D4472" t="s">
        <v>6789</v>
      </c>
      <c r="E4472" t="s">
        <v>833</v>
      </c>
    </row>
    <row r="4473" spans="2:5">
      <c r="B4473" t="s">
        <v>6790</v>
      </c>
      <c r="C4473">
        <v>512117</v>
      </c>
      <c r="D4473" t="s">
        <v>353</v>
      </c>
      <c r="E4473" t="s">
        <v>774</v>
      </c>
    </row>
    <row r="4474" spans="2:5">
      <c r="B4474" t="s">
        <v>6791</v>
      </c>
      <c r="C4474">
        <v>531917</v>
      </c>
      <c r="D4474" t="s">
        <v>353</v>
      </c>
      <c r="E4474" t="s">
        <v>446</v>
      </c>
    </row>
    <row r="4475" spans="2:5">
      <c r="B4475" t="s">
        <v>6792</v>
      </c>
      <c r="C4475">
        <v>532384</v>
      </c>
      <c r="D4475" t="s">
        <v>353</v>
      </c>
      <c r="E4475" t="s">
        <v>391</v>
      </c>
    </row>
    <row r="4476" spans="2:5">
      <c r="B4476" t="s">
        <v>6793</v>
      </c>
      <c r="C4476">
        <v>539468</v>
      </c>
      <c r="D4476" t="s">
        <v>353</v>
      </c>
      <c r="E4476" t="s">
        <v>370</v>
      </c>
    </row>
    <row r="4477" spans="2:5">
      <c r="B4477" t="s">
        <v>6794</v>
      </c>
      <c r="C4477">
        <v>512307</v>
      </c>
      <c r="D4477" t="s">
        <v>353</v>
      </c>
      <c r="E4477" t="s">
        <v>368</v>
      </c>
    </row>
    <row r="4478" spans="2:5">
      <c r="B4478" t="s">
        <v>6795</v>
      </c>
      <c r="C4478">
        <v>526945</v>
      </c>
      <c r="D4478" t="s">
        <v>353</v>
      </c>
      <c r="E4478" t="s">
        <v>760</v>
      </c>
    </row>
    <row r="4479" spans="2:5">
      <c r="B4479" t="s">
        <v>6796</v>
      </c>
      <c r="C4479">
        <v>541338</v>
      </c>
      <c r="D4479" t="s">
        <v>353</v>
      </c>
      <c r="E4479" t="s">
        <v>467</v>
      </c>
    </row>
    <row r="4480" spans="2:5">
      <c r="B4480" t="s">
        <v>6797</v>
      </c>
      <c r="C4480">
        <v>500464</v>
      </c>
      <c r="D4480" t="s">
        <v>6798</v>
      </c>
      <c r="E4480" t="s">
        <v>708</v>
      </c>
    </row>
    <row r="4481" spans="2:5">
      <c r="B4481" t="s">
        <v>6799</v>
      </c>
      <c r="C4481">
        <v>532505</v>
      </c>
      <c r="D4481" t="s">
        <v>6800</v>
      </c>
      <c r="E4481" t="s">
        <v>671</v>
      </c>
    </row>
    <row r="4482" spans="2:5">
      <c r="B4482" t="s">
        <v>6801</v>
      </c>
      <c r="C4482">
        <v>530131</v>
      </c>
      <c r="D4482" t="s">
        <v>353</v>
      </c>
      <c r="E4482" t="s">
        <v>366</v>
      </c>
    </row>
    <row r="4483" spans="2:5">
      <c r="B4483" t="s">
        <v>6802</v>
      </c>
      <c r="C4483">
        <v>539518</v>
      </c>
      <c r="D4483" t="s">
        <v>353</v>
      </c>
      <c r="E4483" t="s">
        <v>387</v>
      </c>
    </row>
    <row r="4484" spans="2:5">
      <c r="B4484" t="s">
        <v>6803</v>
      </c>
      <c r="C4484">
        <v>500148</v>
      </c>
      <c r="D4484" t="s">
        <v>6804</v>
      </c>
      <c r="E4484" t="s">
        <v>548</v>
      </c>
    </row>
    <row r="4485" spans="2:5">
      <c r="B4485" t="s">
        <v>6805</v>
      </c>
      <c r="C4485">
        <v>539141</v>
      </c>
      <c r="D4485" t="s">
        <v>6806</v>
      </c>
      <c r="E4485" t="s">
        <v>1092</v>
      </c>
    </row>
    <row r="4486" spans="2:5">
      <c r="B4486" t="s">
        <v>6807</v>
      </c>
      <c r="C4486">
        <v>539141</v>
      </c>
      <c r="D4486" t="s">
        <v>6806</v>
      </c>
      <c r="E4486" t="s">
        <v>1092</v>
      </c>
    </row>
    <row r="4487" spans="2:5">
      <c r="B4487" t="s">
        <v>6808</v>
      </c>
      <c r="C4487">
        <v>511742</v>
      </c>
      <c r="D4487" t="s">
        <v>353</v>
      </c>
      <c r="E4487" t="s">
        <v>370</v>
      </c>
    </row>
    <row r="4488" spans="2:5">
      <c r="B4488" t="s">
        <v>6809</v>
      </c>
      <c r="C4488">
        <v>533644</v>
      </c>
      <c r="D4488" t="s">
        <v>6810</v>
      </c>
      <c r="E4488" t="s">
        <v>396</v>
      </c>
    </row>
    <row r="4489" spans="2:5">
      <c r="B4489" t="s">
        <v>6811</v>
      </c>
      <c r="C4489">
        <v>539874</v>
      </c>
      <c r="D4489" t="s">
        <v>6812</v>
      </c>
      <c r="E4489" t="s">
        <v>370</v>
      </c>
    </row>
    <row r="4490" spans="2:5">
      <c r="B4490" t="s">
        <v>6813</v>
      </c>
      <c r="C4490" t="s">
        <v>353</v>
      </c>
      <c r="D4490" t="s">
        <v>6814</v>
      </c>
      <c r="E4490" t="s">
        <v>364</v>
      </c>
    </row>
    <row r="4491" spans="2:5">
      <c r="B4491" t="s">
        <v>6815</v>
      </c>
      <c r="C4491">
        <v>538706</v>
      </c>
      <c r="D4491" t="s">
        <v>353</v>
      </c>
      <c r="E4491" t="s">
        <v>651</v>
      </c>
    </row>
    <row r="4492" spans="2:5">
      <c r="B4492" t="s">
        <v>6816</v>
      </c>
      <c r="C4492">
        <v>538706</v>
      </c>
      <c r="D4492" t="s">
        <v>353</v>
      </c>
      <c r="E4492" t="s">
        <v>651</v>
      </c>
    </row>
    <row r="4493" spans="2:5">
      <c r="B4493" t="s">
        <v>6817</v>
      </c>
      <c r="C4493">
        <v>506685</v>
      </c>
      <c r="D4493" t="s">
        <v>353</v>
      </c>
      <c r="E4493" t="s">
        <v>513</v>
      </c>
    </row>
    <row r="4494" spans="2:5">
      <c r="B4494" t="s">
        <v>6818</v>
      </c>
      <c r="C4494">
        <v>532538</v>
      </c>
      <c r="D4494" t="s">
        <v>6819</v>
      </c>
      <c r="E4494" t="s">
        <v>366</v>
      </c>
    </row>
    <row r="4495" spans="2:5">
      <c r="B4495" t="s">
        <v>6820</v>
      </c>
      <c r="C4495">
        <v>500231</v>
      </c>
      <c r="D4495" t="s">
        <v>6821</v>
      </c>
      <c r="E4495" t="s">
        <v>413</v>
      </c>
    </row>
    <row r="4496" spans="2:5">
      <c r="B4496" t="s">
        <v>6822</v>
      </c>
      <c r="C4496">
        <v>539798</v>
      </c>
      <c r="D4496" t="s">
        <v>353</v>
      </c>
      <c r="E4496" t="s">
        <v>676</v>
      </c>
    </row>
    <row r="4497" spans="2:5">
      <c r="B4497" t="s">
        <v>6823</v>
      </c>
      <c r="C4497">
        <v>504605</v>
      </c>
      <c r="D4497" t="s">
        <v>353</v>
      </c>
      <c r="E4497" t="s">
        <v>676</v>
      </c>
    </row>
    <row r="4498" spans="2:5">
      <c r="B4498" t="s">
        <v>6824</v>
      </c>
      <c r="C4498">
        <v>506690</v>
      </c>
      <c r="D4498" t="s">
        <v>6825</v>
      </c>
      <c r="E4498" t="s">
        <v>391</v>
      </c>
    </row>
    <row r="4499" spans="2:5">
      <c r="B4499" t="s">
        <v>6826</v>
      </c>
      <c r="C4499">
        <v>541503</v>
      </c>
      <c r="D4499" t="s">
        <v>353</v>
      </c>
      <c r="E4499" t="s">
        <v>2346</v>
      </c>
    </row>
    <row r="4500" spans="2:5">
      <c r="B4500" t="s">
        <v>6827</v>
      </c>
      <c r="C4500" t="s">
        <v>353</v>
      </c>
      <c r="D4500" t="s">
        <v>6828</v>
      </c>
      <c r="E4500" t="s">
        <v>364</v>
      </c>
    </row>
    <row r="4501" spans="2:5">
      <c r="B4501" t="s">
        <v>6829</v>
      </c>
      <c r="C4501">
        <v>503671</v>
      </c>
      <c r="D4501" t="s">
        <v>353</v>
      </c>
      <c r="E4501" t="s">
        <v>336</v>
      </c>
    </row>
    <row r="4502" spans="2:5">
      <c r="B4502" t="s">
        <v>6830</v>
      </c>
      <c r="C4502">
        <v>512595</v>
      </c>
      <c r="D4502" t="s">
        <v>6831</v>
      </c>
      <c r="E4502" t="s">
        <v>909</v>
      </c>
    </row>
    <row r="4503" spans="2:5">
      <c r="B4503" t="s">
        <v>6832</v>
      </c>
      <c r="C4503">
        <v>532477</v>
      </c>
      <c r="D4503" t="s">
        <v>6833</v>
      </c>
      <c r="E4503" t="s">
        <v>671</v>
      </c>
    </row>
    <row r="4504" spans="2:5">
      <c r="B4504" t="s">
        <v>6834</v>
      </c>
      <c r="C4504">
        <v>526799</v>
      </c>
      <c r="D4504" t="s">
        <v>353</v>
      </c>
      <c r="E4504" t="s">
        <v>548</v>
      </c>
    </row>
    <row r="4505" spans="2:5">
      <c r="B4505" t="s">
        <v>6835</v>
      </c>
      <c r="C4505">
        <v>500429</v>
      </c>
      <c r="D4505" t="s">
        <v>6836</v>
      </c>
      <c r="E4505" t="s">
        <v>375</v>
      </c>
    </row>
    <row r="4506" spans="2:5">
      <c r="B4506" t="s">
        <v>6837</v>
      </c>
      <c r="C4506">
        <v>526957</v>
      </c>
      <c r="D4506" t="s">
        <v>353</v>
      </c>
      <c r="E4506" t="s">
        <v>848</v>
      </c>
    </row>
    <row r="4507" spans="2:5">
      <c r="B4507" t="s">
        <v>6838</v>
      </c>
      <c r="C4507">
        <v>532646</v>
      </c>
      <c r="D4507" t="s">
        <v>6839</v>
      </c>
      <c r="E4507" t="s">
        <v>848</v>
      </c>
    </row>
    <row r="4508" spans="2:5">
      <c r="B4508" t="s">
        <v>6840</v>
      </c>
      <c r="C4508">
        <v>530997</v>
      </c>
      <c r="D4508" t="s">
        <v>353</v>
      </c>
      <c r="E4508" t="s">
        <v>551</v>
      </c>
    </row>
    <row r="4509" spans="2:5">
      <c r="B4509" t="s">
        <v>6841</v>
      </c>
      <c r="C4509">
        <v>521226</v>
      </c>
      <c r="D4509" t="s">
        <v>353</v>
      </c>
      <c r="E4509" t="s">
        <v>368</v>
      </c>
    </row>
    <row r="4510" spans="2:5">
      <c r="B4510" t="s">
        <v>6842</v>
      </c>
      <c r="C4510">
        <v>526113</v>
      </c>
      <c r="D4510" t="s">
        <v>353</v>
      </c>
      <c r="E4510" t="s">
        <v>413</v>
      </c>
    </row>
    <row r="4511" spans="2:5">
      <c r="B4511" t="s">
        <v>6843</v>
      </c>
      <c r="C4511">
        <v>537582</v>
      </c>
      <c r="D4511" t="s">
        <v>353</v>
      </c>
      <c r="E4511" t="s">
        <v>439</v>
      </c>
    </row>
    <row r="4512" spans="2:5">
      <c r="B4512" t="s">
        <v>6844</v>
      </c>
      <c r="C4512">
        <v>538610</v>
      </c>
      <c r="D4512" t="s">
        <v>353</v>
      </c>
      <c r="E4512" t="s">
        <v>676</v>
      </c>
    </row>
    <row r="4513" spans="2:5">
      <c r="B4513" t="s">
        <v>6845</v>
      </c>
      <c r="C4513">
        <v>532035</v>
      </c>
      <c r="D4513" t="s">
        <v>353</v>
      </c>
      <c r="E4513" t="s">
        <v>370</v>
      </c>
    </row>
    <row r="4514" spans="2:5">
      <c r="B4514" t="s">
        <v>6846</v>
      </c>
      <c r="C4514">
        <v>531831</v>
      </c>
      <c r="D4514" t="s">
        <v>353</v>
      </c>
      <c r="E4514" t="s">
        <v>411</v>
      </c>
    </row>
    <row r="4515" spans="2:5">
      <c r="B4515" t="s">
        <v>6847</v>
      </c>
      <c r="C4515">
        <v>531867</v>
      </c>
      <c r="D4515" t="s">
        <v>353</v>
      </c>
      <c r="E4515" t="s">
        <v>375</v>
      </c>
    </row>
    <row r="4516" spans="2:5">
      <c r="B4516" t="s">
        <v>6848</v>
      </c>
      <c r="C4516">
        <v>507878</v>
      </c>
      <c r="D4516" t="s">
        <v>6849</v>
      </c>
      <c r="E4516" t="s">
        <v>439</v>
      </c>
    </row>
    <row r="4517" spans="2:5">
      <c r="B4517" t="s">
        <v>6850</v>
      </c>
      <c r="C4517">
        <v>533171</v>
      </c>
      <c r="D4517" t="s">
        <v>6851</v>
      </c>
      <c r="E4517" t="s">
        <v>671</v>
      </c>
    </row>
    <row r="4518" spans="2:5">
      <c r="B4518" t="s">
        <v>6852</v>
      </c>
      <c r="C4518">
        <v>532478</v>
      </c>
      <c r="D4518" t="s">
        <v>6853</v>
      </c>
      <c r="E4518" t="s">
        <v>985</v>
      </c>
    </row>
    <row r="4519" spans="2:5">
      <c r="B4519" t="s">
        <v>6854</v>
      </c>
      <c r="C4519">
        <v>531091</v>
      </c>
      <c r="D4519" t="s">
        <v>353</v>
      </c>
      <c r="E4519" t="s">
        <v>370</v>
      </c>
    </row>
    <row r="4520" spans="2:5">
      <c r="B4520" t="s">
        <v>6855</v>
      </c>
      <c r="C4520">
        <v>522014</v>
      </c>
      <c r="D4520" t="s">
        <v>353</v>
      </c>
      <c r="E4520" t="s">
        <v>538</v>
      </c>
    </row>
    <row r="4521" spans="2:5">
      <c r="B4521" t="s">
        <v>6856</v>
      </c>
      <c r="C4521">
        <v>502893</v>
      </c>
      <c r="D4521" t="s">
        <v>353</v>
      </c>
      <c r="E4521" t="s">
        <v>359</v>
      </c>
    </row>
    <row r="4522" spans="2:5">
      <c r="B4522" t="s">
        <v>6857</v>
      </c>
      <c r="C4522">
        <v>507808</v>
      </c>
      <c r="D4522" t="s">
        <v>353</v>
      </c>
      <c r="E4522" t="s">
        <v>370</v>
      </c>
    </row>
    <row r="4523" spans="2:5">
      <c r="B4523" t="s">
        <v>6858</v>
      </c>
      <c r="C4523" t="s">
        <v>353</v>
      </c>
      <c r="D4523" t="s">
        <v>6859</v>
      </c>
      <c r="E4523" t="s">
        <v>364</v>
      </c>
    </row>
    <row r="4524" spans="2:5">
      <c r="B4524" t="s">
        <v>6860</v>
      </c>
      <c r="C4524">
        <v>532432</v>
      </c>
      <c r="D4524" t="s">
        <v>6861</v>
      </c>
      <c r="E4524" t="s">
        <v>985</v>
      </c>
    </row>
    <row r="4525" spans="2:5">
      <c r="B4525" t="s">
        <v>6862</v>
      </c>
      <c r="C4525">
        <v>521188</v>
      </c>
      <c r="D4525" t="s">
        <v>353</v>
      </c>
      <c r="E4525" t="s">
        <v>368</v>
      </c>
    </row>
    <row r="4526" spans="2:5">
      <c r="B4526" t="s">
        <v>6863</v>
      </c>
      <c r="C4526">
        <v>522091</v>
      </c>
      <c r="D4526" t="s">
        <v>353</v>
      </c>
      <c r="E4526" t="s">
        <v>396</v>
      </c>
    </row>
    <row r="4527" spans="2:5">
      <c r="B4527" t="s">
        <v>6864</v>
      </c>
      <c r="C4527">
        <v>532746</v>
      </c>
      <c r="D4527" t="s">
        <v>6865</v>
      </c>
      <c r="E4527" t="s">
        <v>751</v>
      </c>
    </row>
    <row r="4528" spans="2:5">
      <c r="B4528" t="s">
        <v>6866</v>
      </c>
      <c r="C4528" t="s">
        <v>353</v>
      </c>
      <c r="D4528" t="s">
        <v>6867</v>
      </c>
      <c r="E4528" t="s">
        <v>364</v>
      </c>
    </row>
    <row r="4529" spans="2:5">
      <c r="B4529" t="s">
        <v>6868</v>
      </c>
      <c r="C4529" t="s">
        <v>353</v>
      </c>
      <c r="D4529" t="s">
        <v>6867</v>
      </c>
      <c r="E4529" t="s">
        <v>364</v>
      </c>
    </row>
    <row r="4530" spans="2:5">
      <c r="B4530" t="s">
        <v>6869</v>
      </c>
      <c r="C4530">
        <v>532378</v>
      </c>
      <c r="D4530" t="s">
        <v>353</v>
      </c>
      <c r="E4530" t="s">
        <v>356</v>
      </c>
    </row>
    <row r="4531" spans="2:5">
      <c r="B4531" t="s">
        <v>6870</v>
      </c>
      <c r="C4531">
        <v>539314</v>
      </c>
      <c r="D4531" t="s">
        <v>353</v>
      </c>
      <c r="E4531" t="s">
        <v>708</v>
      </c>
    </row>
    <row r="4532" spans="2:5">
      <c r="B4532" t="s">
        <v>6871</v>
      </c>
      <c r="C4532">
        <v>504212</v>
      </c>
      <c r="D4532" t="s">
        <v>6872</v>
      </c>
      <c r="E4532" t="s">
        <v>651</v>
      </c>
    </row>
    <row r="4533" spans="2:5">
      <c r="B4533" t="s">
        <v>6873</v>
      </c>
      <c r="C4533">
        <v>531963</v>
      </c>
      <c r="D4533" t="s">
        <v>353</v>
      </c>
      <c r="E4533" t="s">
        <v>774</v>
      </c>
    </row>
    <row r="4534" spans="2:5">
      <c r="B4534" t="s">
        <v>6874</v>
      </c>
      <c r="C4534">
        <v>523519</v>
      </c>
      <c r="D4534" t="s">
        <v>353</v>
      </c>
      <c r="E4534" t="s">
        <v>375</v>
      </c>
    </row>
    <row r="4535" spans="2:5">
      <c r="B4535" t="s">
        <v>6875</v>
      </c>
      <c r="C4535">
        <v>504673</v>
      </c>
      <c r="D4535" t="s">
        <v>353</v>
      </c>
      <c r="E4535" t="s">
        <v>658</v>
      </c>
    </row>
    <row r="4536" spans="2:5">
      <c r="B4536" t="s">
        <v>6876</v>
      </c>
      <c r="C4536">
        <v>524408</v>
      </c>
      <c r="D4536" t="s">
        <v>353</v>
      </c>
      <c r="E4536" t="s">
        <v>401</v>
      </c>
    </row>
    <row r="4537" spans="2:5">
      <c r="B4537" t="s">
        <v>6877</v>
      </c>
      <c r="C4537">
        <v>514144</v>
      </c>
      <c r="D4537" t="s">
        <v>353</v>
      </c>
      <c r="E4537" t="s">
        <v>368</v>
      </c>
    </row>
    <row r="4538" spans="2:5">
      <c r="B4538" t="s">
        <v>6878</v>
      </c>
      <c r="C4538">
        <v>512408</v>
      </c>
      <c r="D4538" t="s">
        <v>353</v>
      </c>
      <c r="E4538" t="s">
        <v>368</v>
      </c>
    </row>
    <row r="4539" spans="2:5">
      <c r="B4539" t="s">
        <v>6879</v>
      </c>
      <c r="C4539">
        <v>531762</v>
      </c>
      <c r="D4539" t="s">
        <v>353</v>
      </c>
      <c r="E4539" t="s">
        <v>391</v>
      </c>
    </row>
    <row r="4540" spans="2:5">
      <c r="B4540" t="s">
        <v>6880</v>
      </c>
      <c r="C4540">
        <v>511764</v>
      </c>
      <c r="D4540" t="s">
        <v>353</v>
      </c>
      <c r="E4540" t="s">
        <v>370</v>
      </c>
    </row>
    <row r="4541" spans="2:5">
      <c r="B4541" t="s">
        <v>6881</v>
      </c>
      <c r="C4541">
        <v>512070</v>
      </c>
      <c r="D4541" t="s">
        <v>6882</v>
      </c>
      <c r="E4541" t="s">
        <v>497</v>
      </c>
    </row>
    <row r="4542" spans="2:5">
      <c r="B4542" t="s">
        <v>6883</v>
      </c>
      <c r="C4542">
        <v>531390</v>
      </c>
      <c r="D4542" t="s">
        <v>353</v>
      </c>
      <c r="E4542" t="s">
        <v>370</v>
      </c>
    </row>
    <row r="4543" spans="2:5">
      <c r="B4543" t="s">
        <v>6884</v>
      </c>
      <c r="C4543" t="s">
        <v>353</v>
      </c>
      <c r="D4543" t="s">
        <v>6885</v>
      </c>
      <c r="E4543" t="s">
        <v>364</v>
      </c>
    </row>
    <row r="4544" spans="2:5">
      <c r="B4544" t="s">
        <v>6886</v>
      </c>
      <c r="C4544">
        <v>526987</v>
      </c>
      <c r="D4544" t="s">
        <v>6887</v>
      </c>
      <c r="E4544" t="s">
        <v>375</v>
      </c>
    </row>
    <row r="4545" spans="2:5">
      <c r="B4545" t="s">
        <v>6888</v>
      </c>
      <c r="C4545">
        <v>532402</v>
      </c>
      <c r="D4545" t="s">
        <v>353</v>
      </c>
      <c r="E4545" t="s">
        <v>446</v>
      </c>
    </row>
    <row r="4546" spans="2:5">
      <c r="B4546" t="s">
        <v>6889</v>
      </c>
      <c r="C4546">
        <v>532398</v>
      </c>
      <c r="D4546" t="s">
        <v>6890</v>
      </c>
      <c r="E4546" t="s">
        <v>446</v>
      </c>
    </row>
    <row r="4547" spans="2:5">
      <c r="B4547" t="s">
        <v>6891</v>
      </c>
      <c r="C4547">
        <v>517146</v>
      </c>
      <c r="D4547" t="s">
        <v>6892</v>
      </c>
      <c r="E4547" t="s">
        <v>676</v>
      </c>
    </row>
    <row r="4548" spans="2:5">
      <c r="B4548" t="s">
        <v>6893</v>
      </c>
      <c r="C4548">
        <v>511507</v>
      </c>
      <c r="D4548" t="s">
        <v>353</v>
      </c>
      <c r="E4548" t="s">
        <v>370</v>
      </c>
    </row>
    <row r="4549" spans="2:5">
      <c r="B4549" t="s">
        <v>6894</v>
      </c>
      <c r="C4549" t="s">
        <v>353</v>
      </c>
      <c r="D4549" t="s">
        <v>6895</v>
      </c>
      <c r="E4549" t="s">
        <v>364</v>
      </c>
    </row>
    <row r="4550" spans="2:5">
      <c r="B4550" t="s">
        <v>6896</v>
      </c>
      <c r="C4550">
        <v>511736</v>
      </c>
      <c r="D4550" t="s">
        <v>353</v>
      </c>
      <c r="E4550" t="s">
        <v>375</v>
      </c>
    </row>
    <row r="4551" spans="2:5">
      <c r="B4551" t="s">
        <v>6897</v>
      </c>
      <c r="C4551">
        <v>532765</v>
      </c>
      <c r="D4551" t="s">
        <v>6898</v>
      </c>
      <c r="E4551" t="s">
        <v>551</v>
      </c>
    </row>
    <row r="4552" spans="2:5">
      <c r="B4552" t="s">
        <v>6899</v>
      </c>
      <c r="C4552">
        <v>590101</v>
      </c>
      <c r="D4552" t="s">
        <v>6900</v>
      </c>
      <c r="E4552" t="s">
        <v>336</v>
      </c>
    </row>
    <row r="4553" spans="2:5">
      <c r="B4553" t="s">
        <v>6901</v>
      </c>
      <c r="C4553">
        <v>500426</v>
      </c>
      <c r="D4553" t="s">
        <v>353</v>
      </c>
      <c r="E4553" t="s">
        <v>439</v>
      </c>
    </row>
    <row r="4554" spans="2:5">
      <c r="B4554" t="s">
        <v>6902</v>
      </c>
      <c r="C4554">
        <v>513216</v>
      </c>
      <c r="D4554" t="s">
        <v>6903</v>
      </c>
      <c r="E4554" t="s">
        <v>385</v>
      </c>
    </row>
    <row r="4555" spans="2:5">
      <c r="B4555" t="s">
        <v>6904</v>
      </c>
      <c r="C4555">
        <v>532729</v>
      </c>
      <c r="D4555" t="s">
        <v>6905</v>
      </c>
      <c r="E4555" t="s">
        <v>1052</v>
      </c>
    </row>
    <row r="4556" spans="2:5">
      <c r="B4556" t="s">
        <v>6906</v>
      </c>
      <c r="C4556">
        <v>500254</v>
      </c>
      <c r="D4556" t="s">
        <v>6907</v>
      </c>
      <c r="E4556" t="s">
        <v>385</v>
      </c>
    </row>
    <row r="4557" spans="2:5">
      <c r="B4557" t="s">
        <v>6908</v>
      </c>
      <c r="C4557">
        <v>511110</v>
      </c>
      <c r="D4557" t="s">
        <v>353</v>
      </c>
      <c r="E4557" t="s">
        <v>336</v>
      </c>
    </row>
    <row r="4558" spans="2:5">
      <c r="B4558" t="s">
        <v>6909</v>
      </c>
      <c r="C4558">
        <v>539123</v>
      </c>
      <c r="D4558" t="s">
        <v>353</v>
      </c>
      <c r="E4558" t="s">
        <v>373</v>
      </c>
    </row>
    <row r="4559" spans="2:5">
      <c r="B4559" t="s">
        <v>6910</v>
      </c>
      <c r="C4559">
        <v>542654</v>
      </c>
      <c r="D4559" t="s">
        <v>6911</v>
      </c>
      <c r="E4559" t="s">
        <v>354</v>
      </c>
    </row>
    <row r="4560" spans="2:5">
      <c r="B4560" t="s">
        <v>6912</v>
      </c>
      <c r="C4560">
        <v>523888</v>
      </c>
      <c r="D4560" t="s">
        <v>353</v>
      </c>
      <c r="E4560" t="s">
        <v>833</v>
      </c>
    </row>
    <row r="4561" spans="2:5">
      <c r="B4561" t="s">
        <v>6913</v>
      </c>
      <c r="C4561">
        <v>531266</v>
      </c>
      <c r="D4561" t="s">
        <v>6914</v>
      </c>
      <c r="E4561" t="s">
        <v>431</v>
      </c>
    </row>
    <row r="4562" spans="2:5">
      <c r="B4562" t="s">
        <v>6915</v>
      </c>
      <c r="C4562">
        <v>532867</v>
      </c>
      <c r="D4562" t="s">
        <v>6916</v>
      </c>
      <c r="E4562" t="s">
        <v>522</v>
      </c>
    </row>
    <row r="4563" spans="2:5">
      <c r="B4563" t="s">
        <v>6917</v>
      </c>
      <c r="C4563">
        <v>533269</v>
      </c>
      <c r="D4563" t="s">
        <v>6918</v>
      </c>
      <c r="E4563" t="s">
        <v>378</v>
      </c>
    </row>
    <row r="4564" spans="2:5">
      <c r="B4564" t="s">
        <v>6919</v>
      </c>
      <c r="C4564">
        <v>532320</v>
      </c>
      <c r="D4564" t="s">
        <v>353</v>
      </c>
      <c r="E4564" t="s">
        <v>370</v>
      </c>
    </row>
    <row r="4565" spans="2:5">
      <c r="B4565" t="s">
        <v>6920</v>
      </c>
      <c r="C4565">
        <v>519152</v>
      </c>
      <c r="D4565" t="s">
        <v>353</v>
      </c>
      <c r="E4565" t="s">
        <v>375</v>
      </c>
    </row>
    <row r="4566" spans="2:5">
      <c r="B4566" t="s">
        <v>6921</v>
      </c>
      <c r="C4566">
        <v>519156</v>
      </c>
      <c r="D4566" t="s">
        <v>6922</v>
      </c>
      <c r="E4566" t="s">
        <v>413</v>
      </c>
    </row>
    <row r="4567" spans="2:5">
      <c r="B4567" t="s">
        <v>6923</v>
      </c>
      <c r="C4567" t="s">
        <v>353</v>
      </c>
      <c r="D4567" t="s">
        <v>6924</v>
      </c>
      <c r="E4567" t="s">
        <v>364</v>
      </c>
    </row>
    <row r="4568" spans="2:5">
      <c r="B4568" t="s">
        <v>6925</v>
      </c>
      <c r="C4568">
        <v>531676</v>
      </c>
      <c r="D4568" t="s">
        <v>353</v>
      </c>
      <c r="E4568" t="s">
        <v>413</v>
      </c>
    </row>
    <row r="4569" spans="2:5">
      <c r="B4569" t="s">
        <v>6926</v>
      </c>
      <c r="C4569">
        <v>532156</v>
      </c>
      <c r="D4569" t="s">
        <v>6927</v>
      </c>
      <c r="E4569" t="s">
        <v>467</v>
      </c>
    </row>
    <row r="4570" spans="2:5">
      <c r="B4570" t="s">
        <v>6928</v>
      </c>
      <c r="C4570" t="s">
        <v>353</v>
      </c>
      <c r="D4570" t="s">
        <v>6929</v>
      </c>
      <c r="E4570" t="s">
        <v>364</v>
      </c>
    </row>
    <row r="4571" spans="2:5">
      <c r="B4571" t="s">
        <v>6930</v>
      </c>
      <c r="C4571">
        <v>511431</v>
      </c>
      <c r="D4571" t="s">
        <v>6931</v>
      </c>
      <c r="E4571" t="s">
        <v>354</v>
      </c>
    </row>
    <row r="4572" spans="2:5">
      <c r="B4572" t="s">
        <v>6932</v>
      </c>
      <c r="C4572">
        <v>539402</v>
      </c>
      <c r="D4572" t="s">
        <v>353</v>
      </c>
      <c r="E4572" t="s">
        <v>551</v>
      </c>
    </row>
    <row r="4573" spans="2:5">
      <c r="B4573" t="s">
        <v>6933</v>
      </c>
      <c r="C4573">
        <v>526775</v>
      </c>
      <c r="D4573" t="s">
        <v>353</v>
      </c>
      <c r="E4573" t="s">
        <v>499</v>
      </c>
    </row>
    <row r="4574" spans="2:5">
      <c r="B4574" t="s">
        <v>6934</v>
      </c>
      <c r="C4574">
        <v>540145</v>
      </c>
      <c r="D4574" t="s">
        <v>353</v>
      </c>
      <c r="E4574" t="s">
        <v>391</v>
      </c>
    </row>
    <row r="4575" spans="2:5">
      <c r="B4575" t="s">
        <v>6935</v>
      </c>
      <c r="C4575">
        <v>530403</v>
      </c>
      <c r="D4575" t="s">
        <v>353</v>
      </c>
      <c r="E4575" t="s">
        <v>548</v>
      </c>
    </row>
    <row r="4576" spans="2:5">
      <c r="B4576" t="s">
        <v>6936</v>
      </c>
      <c r="C4576">
        <v>513397</v>
      </c>
      <c r="D4576" t="s">
        <v>353</v>
      </c>
      <c r="E4576" t="s">
        <v>676</v>
      </c>
    </row>
    <row r="4577" spans="2:5">
      <c r="B4577" t="s">
        <v>6937</v>
      </c>
      <c r="C4577">
        <v>539543</v>
      </c>
      <c r="D4577" t="s">
        <v>353</v>
      </c>
      <c r="E4577" t="s">
        <v>373</v>
      </c>
    </row>
    <row r="4578" spans="2:5">
      <c r="B4578" t="s">
        <v>6938</v>
      </c>
      <c r="C4578">
        <v>530459</v>
      </c>
      <c r="D4578" t="s">
        <v>353</v>
      </c>
      <c r="E4578" t="s">
        <v>368</v>
      </c>
    </row>
    <row r="4579" spans="2:5">
      <c r="B4579" t="s">
        <v>6939</v>
      </c>
      <c r="C4579">
        <v>512175</v>
      </c>
      <c r="D4579" t="s">
        <v>353</v>
      </c>
      <c r="E4579" t="s">
        <v>339</v>
      </c>
    </row>
    <row r="4580" spans="2:5">
      <c r="B4580" t="s">
        <v>6940</v>
      </c>
      <c r="C4580">
        <v>530369</v>
      </c>
      <c r="D4580" t="s">
        <v>353</v>
      </c>
      <c r="E4580" t="s">
        <v>833</v>
      </c>
    </row>
    <row r="4581" spans="2:5">
      <c r="B4581" t="s">
        <v>6941</v>
      </c>
      <c r="C4581">
        <v>532090</v>
      </c>
      <c r="D4581" t="s">
        <v>353</v>
      </c>
      <c r="E4581" t="s">
        <v>368</v>
      </c>
    </row>
    <row r="4582" spans="2:5">
      <c r="B4582" t="s">
        <v>6942</v>
      </c>
      <c r="C4582">
        <v>538918</v>
      </c>
      <c r="D4582" t="s">
        <v>353</v>
      </c>
      <c r="E4582" t="s">
        <v>370</v>
      </c>
    </row>
    <row r="4583" spans="2:5">
      <c r="B4583" t="s">
        <v>6943</v>
      </c>
      <c r="C4583">
        <v>540729</v>
      </c>
      <c r="D4583" t="s">
        <v>353</v>
      </c>
      <c r="E4583" t="s">
        <v>391</v>
      </c>
    </row>
    <row r="4584" spans="2:5">
      <c r="B4584" t="s">
        <v>6944</v>
      </c>
      <c r="C4584">
        <v>539761</v>
      </c>
      <c r="D4584" t="s">
        <v>353</v>
      </c>
      <c r="E4584" t="s">
        <v>458</v>
      </c>
    </row>
    <row r="4585" spans="2:5">
      <c r="B4585" t="s">
        <v>6945</v>
      </c>
      <c r="C4585">
        <v>502589</v>
      </c>
      <c r="D4585" t="s">
        <v>353</v>
      </c>
      <c r="E4585" t="s">
        <v>347</v>
      </c>
    </row>
    <row r="4586" spans="2:5">
      <c r="B4586" t="s">
        <v>6946</v>
      </c>
      <c r="C4586">
        <v>524796</v>
      </c>
      <c r="D4586" t="s">
        <v>353</v>
      </c>
      <c r="E4586" t="s">
        <v>391</v>
      </c>
    </row>
    <row r="4587" spans="2:5">
      <c r="B4587" t="s">
        <v>6947</v>
      </c>
      <c r="C4587" t="s">
        <v>353</v>
      </c>
      <c r="D4587" t="s">
        <v>6948</v>
      </c>
      <c r="E4587" t="s">
        <v>444</v>
      </c>
    </row>
    <row r="4588" spans="2:5">
      <c r="B4588" t="s">
        <v>6949</v>
      </c>
      <c r="C4588">
        <v>531444</v>
      </c>
      <c r="D4588" t="s">
        <v>353</v>
      </c>
      <c r="E4588" t="s">
        <v>366</v>
      </c>
    </row>
    <row r="4589" spans="2:5">
      <c r="B4589" t="s">
        <v>6950</v>
      </c>
      <c r="C4589">
        <v>500439</v>
      </c>
      <c r="D4589" t="s">
        <v>6951</v>
      </c>
      <c r="E4589" t="s">
        <v>370</v>
      </c>
    </row>
    <row r="4590" spans="2:5">
      <c r="B4590" t="s">
        <v>6952</v>
      </c>
      <c r="C4590">
        <v>513534</v>
      </c>
      <c r="D4590" t="s">
        <v>353</v>
      </c>
      <c r="E4590" t="s">
        <v>385</v>
      </c>
    </row>
    <row r="4591" spans="2:5">
      <c r="B4591" t="s">
        <v>6953</v>
      </c>
      <c r="C4591">
        <v>514175</v>
      </c>
      <c r="D4591" t="s">
        <v>6954</v>
      </c>
      <c r="E4591" t="s">
        <v>368</v>
      </c>
    </row>
    <row r="4592" spans="2:5">
      <c r="B4592" t="s">
        <v>6955</v>
      </c>
      <c r="C4592">
        <v>534392</v>
      </c>
      <c r="D4592" t="s">
        <v>6956</v>
      </c>
      <c r="E4592" t="s">
        <v>676</v>
      </c>
    </row>
    <row r="4593" spans="2:5">
      <c r="B4593" t="s">
        <v>6957</v>
      </c>
      <c r="C4593">
        <v>502986</v>
      </c>
      <c r="D4593" t="s">
        <v>6958</v>
      </c>
      <c r="E4593" t="s">
        <v>368</v>
      </c>
    </row>
    <row r="4594" spans="2:5">
      <c r="B4594" t="s">
        <v>6959</v>
      </c>
      <c r="C4594">
        <v>541578</v>
      </c>
      <c r="D4594" t="s">
        <v>6960</v>
      </c>
      <c r="E4594" t="s">
        <v>708</v>
      </c>
    </row>
    <row r="4595" spans="2:5">
      <c r="B4595" t="s">
        <v>6961</v>
      </c>
      <c r="C4595">
        <v>540180</v>
      </c>
      <c r="D4595" t="s">
        <v>6962</v>
      </c>
      <c r="E4595" t="s">
        <v>548</v>
      </c>
    </row>
    <row r="4596" spans="2:5">
      <c r="B4596" t="s">
        <v>6963</v>
      </c>
      <c r="C4596">
        <v>512511</v>
      </c>
      <c r="D4596" t="s">
        <v>353</v>
      </c>
      <c r="E4596" t="s">
        <v>774</v>
      </c>
    </row>
    <row r="4597" spans="2:5">
      <c r="B4597" t="s">
        <v>6964</v>
      </c>
      <c r="C4597">
        <v>531574</v>
      </c>
      <c r="D4597" t="s">
        <v>353</v>
      </c>
      <c r="E4597" t="s">
        <v>439</v>
      </c>
    </row>
    <row r="4598" spans="2:5">
      <c r="B4598" t="s">
        <v>6965</v>
      </c>
      <c r="C4598" t="s">
        <v>353</v>
      </c>
      <c r="D4598" t="s">
        <v>6966</v>
      </c>
      <c r="E4598" t="s">
        <v>364</v>
      </c>
    </row>
    <row r="4599" spans="2:5">
      <c r="B4599" t="s">
        <v>6967</v>
      </c>
      <c r="C4599">
        <v>533156</v>
      </c>
      <c r="D4599" t="s">
        <v>6968</v>
      </c>
      <c r="E4599" t="s">
        <v>439</v>
      </c>
    </row>
    <row r="4600" spans="2:5">
      <c r="B4600" t="s">
        <v>6969</v>
      </c>
      <c r="C4600">
        <v>538634</v>
      </c>
      <c r="D4600" t="s">
        <v>353</v>
      </c>
      <c r="E4600" t="s">
        <v>391</v>
      </c>
    </row>
    <row r="4601" spans="2:5">
      <c r="B4601" t="s">
        <v>6970</v>
      </c>
      <c r="C4601">
        <v>533576</v>
      </c>
      <c r="D4601" t="s">
        <v>6971</v>
      </c>
      <c r="E4601" t="s">
        <v>385</v>
      </c>
    </row>
    <row r="4602" spans="2:5">
      <c r="B4602" t="s">
        <v>6972</v>
      </c>
      <c r="C4602">
        <v>531650</v>
      </c>
      <c r="D4602" t="s">
        <v>353</v>
      </c>
      <c r="E4602" t="s">
        <v>774</v>
      </c>
    </row>
    <row r="4603" spans="2:5">
      <c r="B4603" t="s">
        <v>6973</v>
      </c>
      <c r="C4603">
        <v>513005</v>
      </c>
      <c r="D4603" t="s">
        <v>353</v>
      </c>
      <c r="E4603" t="s">
        <v>385</v>
      </c>
    </row>
    <row r="4604" spans="2:5">
      <c r="B4604" t="s">
        <v>6974</v>
      </c>
      <c r="C4604">
        <v>511493</v>
      </c>
      <c r="D4604" t="s">
        <v>353</v>
      </c>
      <c r="E4604" t="s">
        <v>370</v>
      </c>
    </row>
    <row r="4605" spans="2:5">
      <c r="B4605" t="s">
        <v>6975</v>
      </c>
      <c r="C4605">
        <v>536672</v>
      </c>
      <c r="D4605" t="s">
        <v>353</v>
      </c>
      <c r="E4605" t="s">
        <v>1980</v>
      </c>
    </row>
    <row r="4606" spans="2:5">
      <c r="B4606" t="s">
        <v>6976</v>
      </c>
      <c r="C4606">
        <v>500295</v>
      </c>
      <c r="D4606" t="s">
        <v>6977</v>
      </c>
      <c r="E4606" t="s">
        <v>2869</v>
      </c>
    </row>
    <row r="4607" spans="2:5">
      <c r="B4607" t="s">
        <v>6978</v>
      </c>
      <c r="C4607">
        <v>533056</v>
      </c>
      <c r="D4607" t="s">
        <v>353</v>
      </c>
      <c r="E4607" t="s">
        <v>359</v>
      </c>
    </row>
    <row r="4608" spans="2:5">
      <c r="B4608" t="s">
        <v>6979</v>
      </c>
      <c r="C4608">
        <v>522267</v>
      </c>
      <c r="D4608" t="s">
        <v>353</v>
      </c>
      <c r="E4608" t="s">
        <v>361</v>
      </c>
    </row>
    <row r="4609" spans="2:5">
      <c r="B4609" t="s">
        <v>6980</v>
      </c>
      <c r="C4609">
        <v>503657</v>
      </c>
      <c r="D4609" t="s">
        <v>353</v>
      </c>
      <c r="E4609" t="s">
        <v>492</v>
      </c>
    </row>
    <row r="4610" spans="2:5">
      <c r="B4610" t="s">
        <v>6981</v>
      </c>
      <c r="C4610">
        <v>542046</v>
      </c>
      <c r="D4610" t="s">
        <v>353</v>
      </c>
      <c r="E4610" t="s">
        <v>439</v>
      </c>
    </row>
    <row r="4611" spans="2:5">
      <c r="B4611" t="s">
        <v>6982</v>
      </c>
      <c r="C4611">
        <v>540252</v>
      </c>
      <c r="D4611" t="s">
        <v>353</v>
      </c>
      <c r="E4611" t="s">
        <v>467</v>
      </c>
    </row>
    <row r="4612" spans="2:5">
      <c r="B4612" t="s">
        <v>6983</v>
      </c>
      <c r="C4612">
        <v>511523</v>
      </c>
      <c r="D4612" t="s">
        <v>353</v>
      </c>
      <c r="E4612" t="s">
        <v>391</v>
      </c>
    </row>
    <row r="4613" spans="2:5">
      <c r="B4613" t="s">
        <v>6984</v>
      </c>
      <c r="C4613">
        <v>539132</v>
      </c>
      <c r="D4613" t="s">
        <v>353</v>
      </c>
      <c r="E4613" t="s">
        <v>602</v>
      </c>
    </row>
    <row r="4614" spans="2:5">
      <c r="B4614" t="s">
        <v>6985</v>
      </c>
      <c r="C4614">
        <v>526755</v>
      </c>
      <c r="D4614" t="s">
        <v>353</v>
      </c>
      <c r="E4614" t="s">
        <v>554</v>
      </c>
    </row>
    <row r="4615" spans="2:5">
      <c r="B4615" t="s">
        <v>6986</v>
      </c>
      <c r="C4615">
        <v>505232</v>
      </c>
      <c r="D4615" t="s">
        <v>353</v>
      </c>
      <c r="E4615" t="s">
        <v>708</v>
      </c>
    </row>
    <row r="4616" spans="2:5">
      <c r="B4616" t="s">
        <v>6987</v>
      </c>
      <c r="C4616">
        <v>523261</v>
      </c>
      <c r="D4616" t="s">
        <v>6988</v>
      </c>
      <c r="E4616" t="s">
        <v>413</v>
      </c>
    </row>
    <row r="4617" spans="2:5">
      <c r="B4617" t="s">
        <v>6989</v>
      </c>
      <c r="C4617">
        <v>523261</v>
      </c>
      <c r="D4617" t="s">
        <v>6988</v>
      </c>
      <c r="E4617" t="s">
        <v>413</v>
      </c>
    </row>
    <row r="4618" spans="2:5">
      <c r="B4618" t="s">
        <v>6990</v>
      </c>
      <c r="C4618">
        <v>524038</v>
      </c>
      <c r="D4618" t="s">
        <v>353</v>
      </c>
      <c r="E4618" t="s">
        <v>401</v>
      </c>
    </row>
    <row r="4619" spans="2:5">
      <c r="B4619" t="s">
        <v>6991</v>
      </c>
      <c r="C4619">
        <v>512060</v>
      </c>
      <c r="D4619" t="s">
        <v>6992</v>
      </c>
      <c r="E4619" t="s">
        <v>774</v>
      </c>
    </row>
    <row r="4620" spans="2:5">
      <c r="B4620" t="s">
        <v>6993</v>
      </c>
      <c r="C4620">
        <v>516098</v>
      </c>
      <c r="D4620" t="s">
        <v>353</v>
      </c>
      <c r="E4620" t="s">
        <v>368</v>
      </c>
    </row>
    <row r="4621" spans="2:5">
      <c r="B4621" t="s">
        <v>6994</v>
      </c>
      <c r="C4621">
        <v>526953</v>
      </c>
      <c r="D4621" t="s">
        <v>6995</v>
      </c>
      <c r="E4621" t="s">
        <v>391</v>
      </c>
    </row>
    <row r="4622" spans="2:5">
      <c r="B4622" t="s">
        <v>6996</v>
      </c>
      <c r="C4622" t="s">
        <v>353</v>
      </c>
      <c r="D4622" t="s">
        <v>6997</v>
      </c>
      <c r="E4622" t="s">
        <v>364</v>
      </c>
    </row>
    <row r="4623" spans="2:5">
      <c r="B4623" t="s">
        <v>6998</v>
      </c>
      <c r="C4623">
        <v>512229</v>
      </c>
      <c r="D4623" t="s">
        <v>353</v>
      </c>
      <c r="E4623" t="s">
        <v>375</v>
      </c>
    </row>
    <row r="4624" spans="2:5">
      <c r="B4624" t="s">
        <v>6999</v>
      </c>
      <c r="C4624">
        <v>512229</v>
      </c>
      <c r="D4624" t="s">
        <v>353</v>
      </c>
      <c r="E4624" t="s">
        <v>375</v>
      </c>
    </row>
    <row r="4625" spans="2:5">
      <c r="B4625" t="s">
        <v>7000</v>
      </c>
      <c r="C4625">
        <v>531695</v>
      </c>
      <c r="D4625" t="s">
        <v>353</v>
      </c>
      <c r="E4625" t="s">
        <v>356</v>
      </c>
    </row>
    <row r="4626" spans="2:5">
      <c r="B4626" t="s">
        <v>7001</v>
      </c>
      <c r="C4626">
        <v>531950</v>
      </c>
      <c r="D4626" t="s">
        <v>353</v>
      </c>
      <c r="E4626" t="s">
        <v>336</v>
      </c>
    </row>
    <row r="4627" spans="2:5">
      <c r="B4627" t="s">
        <v>7002</v>
      </c>
      <c r="C4627">
        <v>515099</v>
      </c>
      <c r="D4627" t="s">
        <v>353</v>
      </c>
      <c r="E4627" t="s">
        <v>881</v>
      </c>
    </row>
    <row r="4628" spans="2:5">
      <c r="B4628" t="s">
        <v>7003</v>
      </c>
      <c r="C4628" t="s">
        <v>353</v>
      </c>
      <c r="D4628" t="s">
        <v>7004</v>
      </c>
      <c r="E4628" t="s">
        <v>364</v>
      </c>
    </row>
    <row r="4629" spans="2:5">
      <c r="B4629" t="s">
        <v>7005</v>
      </c>
      <c r="C4629">
        <v>520113</v>
      </c>
      <c r="D4629" t="s">
        <v>7006</v>
      </c>
      <c r="E4629" t="s">
        <v>538</v>
      </c>
    </row>
    <row r="4630" spans="2:5">
      <c r="B4630" t="s">
        <v>7007</v>
      </c>
      <c r="C4630">
        <v>520113</v>
      </c>
      <c r="D4630" t="s">
        <v>7006</v>
      </c>
      <c r="E4630" t="s">
        <v>538</v>
      </c>
    </row>
    <row r="4631" spans="2:5">
      <c r="B4631" t="s">
        <v>7008</v>
      </c>
      <c r="C4631">
        <v>539331</v>
      </c>
      <c r="D4631" t="s">
        <v>7009</v>
      </c>
      <c r="E4631" t="s">
        <v>651</v>
      </c>
    </row>
    <row r="4632" spans="2:5">
      <c r="B4632" t="s">
        <v>7010</v>
      </c>
      <c r="C4632">
        <v>532953</v>
      </c>
      <c r="D4632" t="s">
        <v>7011</v>
      </c>
      <c r="E4632" t="s">
        <v>651</v>
      </c>
    </row>
    <row r="4633" spans="2:5">
      <c r="B4633" t="s">
        <v>7012</v>
      </c>
      <c r="C4633">
        <v>537524</v>
      </c>
      <c r="D4633" t="s">
        <v>353</v>
      </c>
      <c r="E4633" t="s">
        <v>1399</v>
      </c>
    </row>
    <row r="4634" spans="2:5">
      <c r="B4634" t="s">
        <v>7013</v>
      </c>
      <c r="C4634">
        <v>538732</v>
      </c>
      <c r="D4634" t="s">
        <v>353</v>
      </c>
      <c r="E4634" t="s">
        <v>370</v>
      </c>
    </row>
    <row r="4635" spans="2:5">
      <c r="B4635" t="s">
        <v>7014</v>
      </c>
      <c r="C4635">
        <v>523796</v>
      </c>
      <c r="D4635" t="s">
        <v>7015</v>
      </c>
      <c r="E4635" t="s">
        <v>554</v>
      </c>
    </row>
    <row r="4636" spans="2:5">
      <c r="B4636" t="s">
        <v>7016</v>
      </c>
      <c r="C4636">
        <v>503349</v>
      </c>
      <c r="D4636" t="s">
        <v>353</v>
      </c>
      <c r="E4636" t="s">
        <v>368</v>
      </c>
    </row>
    <row r="4637" spans="2:5">
      <c r="B4637" t="s">
        <v>7017</v>
      </c>
      <c r="C4637">
        <v>531234</v>
      </c>
      <c r="D4637" t="s">
        <v>353</v>
      </c>
      <c r="E4637" t="s">
        <v>347</v>
      </c>
    </row>
    <row r="4638" spans="2:5">
      <c r="B4638" t="s">
        <v>7018</v>
      </c>
      <c r="C4638">
        <v>531234</v>
      </c>
      <c r="D4638" t="s">
        <v>353</v>
      </c>
      <c r="E4638" t="s">
        <v>347</v>
      </c>
    </row>
    <row r="4639" spans="2:5">
      <c r="B4639" t="s">
        <v>7019</v>
      </c>
      <c r="C4639">
        <v>511389</v>
      </c>
      <c r="D4639" t="s">
        <v>7020</v>
      </c>
      <c r="E4639" t="s">
        <v>722</v>
      </c>
    </row>
    <row r="4640" spans="2:5">
      <c r="B4640" t="s">
        <v>7021</v>
      </c>
      <c r="C4640">
        <v>531717</v>
      </c>
      <c r="D4640" t="s">
        <v>7022</v>
      </c>
      <c r="E4640" t="s">
        <v>513</v>
      </c>
    </row>
    <row r="4641" spans="2:5">
      <c r="B4641" t="s">
        <v>7023</v>
      </c>
      <c r="C4641">
        <v>539659</v>
      </c>
      <c r="D4641" t="s">
        <v>353</v>
      </c>
      <c r="E4641" t="s">
        <v>842</v>
      </c>
    </row>
    <row r="4642" spans="2:5">
      <c r="B4642" t="s">
        <v>7024</v>
      </c>
      <c r="C4642">
        <v>523724</v>
      </c>
      <c r="D4642" t="s">
        <v>7025</v>
      </c>
      <c r="E4642" t="s">
        <v>439</v>
      </c>
    </row>
    <row r="4643" spans="2:5">
      <c r="B4643" t="s">
        <v>7026</v>
      </c>
      <c r="C4643">
        <v>531069</v>
      </c>
      <c r="D4643" t="s">
        <v>353</v>
      </c>
      <c r="E4643" t="s">
        <v>602</v>
      </c>
    </row>
    <row r="4644" spans="2:5">
      <c r="B4644" t="s">
        <v>7027</v>
      </c>
      <c r="C4644">
        <v>530151</v>
      </c>
      <c r="D4644" t="s">
        <v>353</v>
      </c>
      <c r="E4644" t="s">
        <v>375</v>
      </c>
    </row>
    <row r="4645" spans="2:5">
      <c r="B4645" t="s">
        <v>7028</v>
      </c>
      <c r="C4645">
        <v>532401</v>
      </c>
      <c r="D4645" t="s">
        <v>7029</v>
      </c>
      <c r="E4645" t="s">
        <v>671</v>
      </c>
    </row>
    <row r="4646" spans="2:5">
      <c r="B4646" t="s">
        <v>7030</v>
      </c>
      <c r="C4646">
        <v>537820</v>
      </c>
      <c r="D4646" t="s">
        <v>7031</v>
      </c>
      <c r="E4646" t="s">
        <v>370</v>
      </c>
    </row>
    <row r="4647" spans="2:5">
      <c r="B4647" t="s">
        <v>7032</v>
      </c>
      <c r="C4647">
        <v>531334</v>
      </c>
      <c r="D4647" t="s">
        <v>353</v>
      </c>
      <c r="E4647" t="s">
        <v>774</v>
      </c>
    </row>
    <row r="4648" spans="2:5">
      <c r="B4648" t="s">
        <v>7033</v>
      </c>
      <c r="C4648">
        <v>530961</v>
      </c>
      <c r="D4648" t="s">
        <v>7034</v>
      </c>
      <c r="E4648" t="s">
        <v>513</v>
      </c>
    </row>
    <row r="4649" spans="2:5">
      <c r="B4649" t="s">
        <v>7035</v>
      </c>
      <c r="C4649">
        <v>542655</v>
      </c>
      <c r="D4649" t="s">
        <v>7036</v>
      </c>
      <c r="E4649" t="s">
        <v>719</v>
      </c>
    </row>
    <row r="4650" spans="2:5">
      <c r="B4650" t="s">
        <v>7037</v>
      </c>
      <c r="C4650">
        <v>531518</v>
      </c>
      <c r="D4650" t="s">
        <v>353</v>
      </c>
      <c r="E4650" t="s">
        <v>551</v>
      </c>
    </row>
    <row r="4651" spans="2:5">
      <c r="B4651" t="s">
        <v>7038</v>
      </c>
      <c r="C4651">
        <v>519307</v>
      </c>
      <c r="D4651" t="s">
        <v>353</v>
      </c>
      <c r="E4651" t="s">
        <v>513</v>
      </c>
    </row>
    <row r="4652" spans="2:5">
      <c r="B4652" t="s">
        <v>7039</v>
      </c>
      <c r="C4652">
        <v>530477</v>
      </c>
      <c r="D4652" t="s">
        <v>353</v>
      </c>
      <c r="E4652" t="s">
        <v>391</v>
      </c>
    </row>
    <row r="4653" spans="2:5">
      <c r="B4653" t="s">
        <v>7040</v>
      </c>
      <c r="C4653">
        <v>530477</v>
      </c>
      <c r="D4653" t="s">
        <v>353</v>
      </c>
      <c r="E4653" t="s">
        <v>391</v>
      </c>
    </row>
    <row r="4654" spans="2:5">
      <c r="B4654" t="s">
        <v>7041</v>
      </c>
      <c r="C4654">
        <v>506196</v>
      </c>
      <c r="D4654" t="s">
        <v>353</v>
      </c>
      <c r="E4654" t="s">
        <v>375</v>
      </c>
    </row>
    <row r="4655" spans="2:5">
      <c r="B4655" t="s">
        <v>7042</v>
      </c>
      <c r="C4655">
        <v>519373</v>
      </c>
      <c r="D4655" t="s">
        <v>7043</v>
      </c>
      <c r="E4655" t="s">
        <v>602</v>
      </c>
    </row>
    <row r="4656" spans="2:5">
      <c r="B4656" t="s">
        <v>7044</v>
      </c>
      <c r="C4656">
        <v>524394</v>
      </c>
      <c r="D4656" t="s">
        <v>7045</v>
      </c>
      <c r="E4656" t="s">
        <v>542</v>
      </c>
    </row>
    <row r="4657" spans="2:5">
      <c r="B4657" t="s">
        <v>7046</v>
      </c>
      <c r="C4657">
        <v>504380</v>
      </c>
      <c r="D4657" t="s">
        <v>353</v>
      </c>
      <c r="E4657" t="s">
        <v>375</v>
      </c>
    </row>
    <row r="4658" spans="2:5">
      <c r="B4658" t="s">
        <v>7047</v>
      </c>
      <c r="C4658">
        <v>524200</v>
      </c>
      <c r="D4658" t="s">
        <v>7048</v>
      </c>
      <c r="E4658" t="s">
        <v>401</v>
      </c>
    </row>
    <row r="4659" spans="2:5">
      <c r="B4659" t="s">
        <v>7049</v>
      </c>
      <c r="C4659">
        <v>534639</v>
      </c>
      <c r="D4659" t="s">
        <v>353</v>
      </c>
      <c r="E4659" t="s">
        <v>548</v>
      </c>
    </row>
    <row r="4660" spans="2:5">
      <c r="B4660" t="s">
        <v>7050</v>
      </c>
      <c r="C4660">
        <v>517015</v>
      </c>
      <c r="D4660" t="s">
        <v>7051</v>
      </c>
      <c r="E4660" t="s">
        <v>623</v>
      </c>
    </row>
    <row r="4661" spans="2:5">
      <c r="B4661" t="s">
        <v>7052</v>
      </c>
      <c r="C4661" t="s">
        <v>353</v>
      </c>
      <c r="D4661" t="s">
        <v>7053</v>
      </c>
      <c r="E4661" t="s">
        <v>364</v>
      </c>
    </row>
    <row r="4662" spans="2:5">
      <c r="B4662" t="s">
        <v>7054</v>
      </c>
      <c r="C4662">
        <v>531051</v>
      </c>
      <c r="D4662" t="s">
        <v>353</v>
      </c>
      <c r="E4662" t="s">
        <v>370</v>
      </c>
    </row>
    <row r="4663" spans="2:5">
      <c r="B4663" t="s">
        <v>7055</v>
      </c>
      <c r="C4663">
        <v>524129</v>
      </c>
      <c r="D4663" t="s">
        <v>7056</v>
      </c>
      <c r="E4663" t="s">
        <v>730</v>
      </c>
    </row>
    <row r="4664" spans="2:5">
      <c r="B4664" t="s">
        <v>7057</v>
      </c>
      <c r="C4664">
        <v>524129</v>
      </c>
      <c r="D4664" t="s">
        <v>7058</v>
      </c>
      <c r="E4664" t="s">
        <v>730</v>
      </c>
    </row>
    <row r="4665" spans="2:5">
      <c r="B4665" t="s">
        <v>7059</v>
      </c>
      <c r="C4665">
        <v>530401</v>
      </c>
      <c r="D4665" t="s">
        <v>353</v>
      </c>
      <c r="E4665" t="s">
        <v>401</v>
      </c>
    </row>
    <row r="4666" spans="2:5">
      <c r="B4666" t="s">
        <v>7060</v>
      </c>
      <c r="C4666">
        <v>532613</v>
      </c>
      <c r="D4666" t="s">
        <v>7061</v>
      </c>
      <c r="E4666" t="s">
        <v>375</v>
      </c>
    </row>
    <row r="4667" spans="2:5">
      <c r="B4667" t="s">
        <v>7062</v>
      </c>
      <c r="C4667">
        <v>507880</v>
      </c>
      <c r="D4667" t="s">
        <v>7063</v>
      </c>
      <c r="E4667" t="s">
        <v>467</v>
      </c>
    </row>
    <row r="4668" spans="2:5">
      <c r="B4668" t="s">
        <v>7064</v>
      </c>
      <c r="C4668">
        <v>514302</v>
      </c>
      <c r="D4668" t="s">
        <v>353</v>
      </c>
      <c r="E4668" t="s">
        <v>368</v>
      </c>
    </row>
    <row r="4669" spans="2:5">
      <c r="B4669" t="s">
        <v>7065</v>
      </c>
      <c r="C4669">
        <v>511726</v>
      </c>
      <c r="D4669" t="s">
        <v>7066</v>
      </c>
      <c r="E4669" t="s">
        <v>439</v>
      </c>
    </row>
    <row r="4670" spans="2:5">
      <c r="B4670" t="s">
        <v>7067</v>
      </c>
      <c r="C4670">
        <v>530627</v>
      </c>
      <c r="D4670" t="s">
        <v>353</v>
      </c>
      <c r="E4670" t="s">
        <v>513</v>
      </c>
    </row>
    <row r="4671" spans="2:5">
      <c r="B4671" t="s">
        <v>7068</v>
      </c>
      <c r="C4671">
        <v>519457</v>
      </c>
      <c r="D4671" t="s">
        <v>353</v>
      </c>
      <c r="E4671" t="s">
        <v>413</v>
      </c>
    </row>
    <row r="4672" spans="2:5">
      <c r="B4672" t="s">
        <v>7069</v>
      </c>
      <c r="C4672">
        <v>530521</v>
      </c>
      <c r="D4672" t="s">
        <v>353</v>
      </c>
      <c r="E4672" t="s">
        <v>467</v>
      </c>
    </row>
    <row r="4673" spans="2:5">
      <c r="B4673" t="s">
        <v>7070</v>
      </c>
      <c r="C4673">
        <v>539167</v>
      </c>
      <c r="D4673" t="s">
        <v>353</v>
      </c>
      <c r="E4673" t="s">
        <v>370</v>
      </c>
    </row>
    <row r="4674" spans="2:5">
      <c r="B4674" t="s">
        <v>7071</v>
      </c>
      <c r="C4674">
        <v>532354</v>
      </c>
      <c r="D4674" t="s">
        <v>353</v>
      </c>
      <c r="E4674" t="s">
        <v>446</v>
      </c>
    </row>
    <row r="4675" spans="2:5">
      <c r="B4675" t="s">
        <v>7072</v>
      </c>
      <c r="C4675">
        <v>532372</v>
      </c>
      <c r="D4675" t="s">
        <v>353</v>
      </c>
      <c r="E4675" t="s">
        <v>446</v>
      </c>
    </row>
    <row r="4676" spans="2:5">
      <c r="B4676" t="s">
        <v>7073</v>
      </c>
      <c r="C4676">
        <v>534741</v>
      </c>
      <c r="D4676" t="s">
        <v>353</v>
      </c>
      <c r="E4676" t="s">
        <v>458</v>
      </c>
    </row>
    <row r="4677" spans="2:5">
      <c r="B4677" t="s">
        <v>7074</v>
      </c>
      <c r="C4677">
        <v>531126</v>
      </c>
      <c r="D4677" t="s">
        <v>353</v>
      </c>
      <c r="E4677" t="s">
        <v>446</v>
      </c>
    </row>
    <row r="4678" spans="2:5">
      <c r="B4678" t="s">
        <v>7075</v>
      </c>
      <c r="C4678">
        <v>532721</v>
      </c>
      <c r="D4678" t="s">
        <v>7076</v>
      </c>
      <c r="E4678" t="s">
        <v>385</v>
      </c>
    </row>
    <row r="4679" spans="2:5">
      <c r="B4679" t="s">
        <v>7077</v>
      </c>
      <c r="C4679">
        <v>531025</v>
      </c>
      <c r="D4679" t="s">
        <v>353</v>
      </c>
      <c r="E4679" t="s">
        <v>336</v>
      </c>
    </row>
    <row r="4680" spans="2:5">
      <c r="B4680" t="s">
        <v>7078</v>
      </c>
      <c r="C4680">
        <v>506146</v>
      </c>
      <c r="D4680" t="s">
        <v>7079</v>
      </c>
      <c r="E4680" t="s">
        <v>368</v>
      </c>
    </row>
    <row r="4681" spans="2:5">
      <c r="B4681" t="s">
        <v>7080</v>
      </c>
      <c r="C4681">
        <v>509055</v>
      </c>
      <c r="D4681" t="s">
        <v>7081</v>
      </c>
      <c r="E4681" t="s">
        <v>366</v>
      </c>
    </row>
    <row r="4682" spans="2:5">
      <c r="B4682" t="s">
        <v>7082</v>
      </c>
      <c r="C4682">
        <v>540097</v>
      </c>
      <c r="D4682" t="s">
        <v>353</v>
      </c>
      <c r="E4682" t="s">
        <v>336</v>
      </c>
    </row>
    <row r="4683" spans="2:5">
      <c r="B4683" t="s">
        <v>7083</v>
      </c>
      <c r="C4683">
        <v>532411</v>
      </c>
      <c r="D4683" t="s">
        <v>7084</v>
      </c>
      <c r="E4683" t="s">
        <v>446</v>
      </c>
    </row>
    <row r="4684" spans="2:5">
      <c r="B4684" t="s">
        <v>7085</v>
      </c>
      <c r="C4684">
        <v>539398</v>
      </c>
      <c r="D4684" t="s">
        <v>353</v>
      </c>
      <c r="E4684" t="s">
        <v>361</v>
      </c>
    </row>
    <row r="4685" spans="2:5">
      <c r="B4685" t="s">
        <v>7086</v>
      </c>
      <c r="C4685">
        <v>538598</v>
      </c>
      <c r="D4685" t="s">
        <v>353</v>
      </c>
      <c r="E4685" t="s">
        <v>368</v>
      </c>
    </row>
    <row r="4686" spans="2:5">
      <c r="B4686" t="s">
        <v>7087</v>
      </c>
      <c r="C4686">
        <v>516072</v>
      </c>
      <c r="D4686" t="s">
        <v>7088</v>
      </c>
      <c r="E4686" t="s">
        <v>401</v>
      </c>
    </row>
    <row r="4687" spans="2:5">
      <c r="B4687" t="s">
        <v>7089</v>
      </c>
      <c r="C4687">
        <v>512064</v>
      </c>
      <c r="D4687" t="s">
        <v>7090</v>
      </c>
      <c r="E4687" t="s">
        <v>774</v>
      </c>
    </row>
    <row r="4688" spans="2:5">
      <c r="B4688" t="s">
        <v>7091</v>
      </c>
      <c r="C4688">
        <v>526441</v>
      </c>
      <c r="D4688" t="s">
        <v>353</v>
      </c>
      <c r="E4688" t="s">
        <v>1956</v>
      </c>
    </row>
    <row r="4689" spans="2:5">
      <c r="B4689" t="s">
        <v>7092</v>
      </c>
      <c r="C4689">
        <v>531668</v>
      </c>
      <c r="D4689" t="s">
        <v>353</v>
      </c>
      <c r="E4689" t="s">
        <v>356</v>
      </c>
    </row>
    <row r="4690" spans="2:5">
      <c r="B4690" t="s">
        <v>7093</v>
      </c>
      <c r="C4690">
        <v>524711</v>
      </c>
      <c r="D4690" t="s">
        <v>353</v>
      </c>
      <c r="E4690" t="s">
        <v>391</v>
      </c>
    </row>
    <row r="4691" spans="2:5">
      <c r="B4691" t="s">
        <v>7094</v>
      </c>
      <c r="C4691">
        <v>538565</v>
      </c>
      <c r="D4691" t="s">
        <v>353</v>
      </c>
      <c r="E4691" t="s">
        <v>370</v>
      </c>
    </row>
    <row r="4692" spans="2:5">
      <c r="B4692" t="s">
        <v>7095</v>
      </c>
      <c r="C4692">
        <v>540823</v>
      </c>
      <c r="D4692" t="s">
        <v>353</v>
      </c>
      <c r="E4692" t="s">
        <v>375</v>
      </c>
    </row>
    <row r="4693" spans="2:5">
      <c r="B4693" t="s">
        <v>7096</v>
      </c>
      <c r="C4693">
        <v>541735</v>
      </c>
      <c r="D4693" t="s">
        <v>353</v>
      </c>
      <c r="E4693" t="s">
        <v>751</v>
      </c>
    </row>
    <row r="4694" spans="2:5">
      <c r="B4694" t="s">
        <v>7097</v>
      </c>
      <c r="C4694">
        <v>530057</v>
      </c>
      <c r="D4694" t="s">
        <v>353</v>
      </c>
      <c r="E4694" t="s">
        <v>391</v>
      </c>
    </row>
    <row r="4695" spans="2:5">
      <c r="B4695" t="s">
        <v>7098</v>
      </c>
      <c r="C4695">
        <v>524576</v>
      </c>
      <c r="D4695" t="s">
        <v>353</v>
      </c>
      <c r="E4695" t="s">
        <v>401</v>
      </c>
    </row>
    <row r="4696" spans="2:5">
      <c r="B4696" t="s">
        <v>7099</v>
      </c>
      <c r="C4696">
        <v>532660</v>
      </c>
      <c r="D4696" t="s">
        <v>7100</v>
      </c>
      <c r="E4696" t="s">
        <v>391</v>
      </c>
    </row>
    <row r="4697" spans="2:5">
      <c r="B4697" t="s">
        <v>7101</v>
      </c>
      <c r="C4697">
        <v>511509</v>
      </c>
      <c r="D4697" t="s">
        <v>353</v>
      </c>
      <c r="E4697" t="s">
        <v>691</v>
      </c>
    </row>
    <row r="4698" spans="2:5">
      <c r="B4698" t="s">
        <v>7102</v>
      </c>
      <c r="C4698">
        <v>509026</v>
      </c>
      <c r="D4698" t="s">
        <v>353</v>
      </c>
      <c r="E4698" t="s">
        <v>458</v>
      </c>
    </row>
    <row r="4699" spans="2:5">
      <c r="B4699" t="s">
        <v>7103</v>
      </c>
      <c r="C4699">
        <v>536128</v>
      </c>
      <c r="D4699" t="s">
        <v>353</v>
      </c>
      <c r="E4699" t="s">
        <v>751</v>
      </c>
    </row>
    <row r="4700" spans="2:5">
      <c r="B4700" t="s">
        <v>7104</v>
      </c>
      <c r="C4700">
        <v>511333</v>
      </c>
      <c r="D4700" t="s">
        <v>7105</v>
      </c>
      <c r="E4700" t="s">
        <v>336</v>
      </c>
    </row>
    <row r="4701" spans="2:5">
      <c r="B4701" t="s">
        <v>7106</v>
      </c>
      <c r="C4701">
        <v>534976</v>
      </c>
      <c r="D4701" t="s">
        <v>7107</v>
      </c>
      <c r="E4701" t="s">
        <v>522</v>
      </c>
    </row>
    <row r="4702" spans="2:5">
      <c r="B4702" t="s">
        <v>7108</v>
      </c>
      <c r="C4702">
        <v>533427</v>
      </c>
      <c r="D4702" t="s">
        <v>353</v>
      </c>
      <c r="E4702" t="s">
        <v>489</v>
      </c>
    </row>
    <row r="4703" spans="2:5">
      <c r="B4703" t="s">
        <v>7109</v>
      </c>
      <c r="C4703">
        <v>539222</v>
      </c>
      <c r="D4703" t="s">
        <v>353</v>
      </c>
      <c r="E4703" t="s">
        <v>1356</v>
      </c>
    </row>
    <row r="4704" spans="2:5">
      <c r="B4704" t="s">
        <v>7110</v>
      </c>
      <c r="C4704">
        <v>532822</v>
      </c>
      <c r="D4704" t="s">
        <v>7111</v>
      </c>
      <c r="E4704" t="s">
        <v>1297</v>
      </c>
    </row>
    <row r="4705" spans="2:5">
      <c r="B4705" t="s">
        <v>7112</v>
      </c>
      <c r="C4705">
        <v>522122</v>
      </c>
      <c r="D4705" t="s">
        <v>353</v>
      </c>
      <c r="E4705" t="s">
        <v>368</v>
      </c>
    </row>
    <row r="4706" spans="2:5">
      <c r="B4706" t="s">
        <v>7113</v>
      </c>
      <c r="C4706">
        <v>522122</v>
      </c>
      <c r="D4706" t="s">
        <v>353</v>
      </c>
      <c r="E4706" t="s">
        <v>368</v>
      </c>
    </row>
    <row r="4707" spans="2:5">
      <c r="B4707" t="s">
        <v>7114</v>
      </c>
      <c r="C4707">
        <v>509038</v>
      </c>
      <c r="D4707" t="s">
        <v>353</v>
      </c>
      <c r="E4707" t="s">
        <v>370</v>
      </c>
    </row>
    <row r="4708" spans="2:5">
      <c r="B4708" t="s">
        <v>7115</v>
      </c>
      <c r="C4708">
        <v>532757</v>
      </c>
      <c r="D4708" t="s">
        <v>7116</v>
      </c>
      <c r="E4708" t="s">
        <v>396</v>
      </c>
    </row>
    <row r="4709" spans="2:5">
      <c r="B4709" t="s">
        <v>7117</v>
      </c>
      <c r="C4709">
        <v>500575</v>
      </c>
      <c r="D4709" t="s">
        <v>7118</v>
      </c>
      <c r="E4709" t="s">
        <v>722</v>
      </c>
    </row>
    <row r="4710" spans="2:5">
      <c r="B4710" t="s">
        <v>7119</v>
      </c>
      <c r="C4710">
        <v>512215</v>
      </c>
      <c r="D4710" t="s">
        <v>353</v>
      </c>
      <c r="E4710" t="s">
        <v>336</v>
      </c>
    </row>
    <row r="4711" spans="2:5">
      <c r="B4711" t="s">
        <v>7120</v>
      </c>
      <c r="C4711">
        <v>539118</v>
      </c>
      <c r="D4711" t="s">
        <v>7121</v>
      </c>
      <c r="E4711" t="s">
        <v>674</v>
      </c>
    </row>
    <row r="4712" spans="2:5">
      <c r="B4712" t="s">
        <v>7122</v>
      </c>
      <c r="C4712">
        <v>519331</v>
      </c>
      <c r="D4712" t="s">
        <v>353</v>
      </c>
      <c r="E4712" t="s">
        <v>751</v>
      </c>
    </row>
    <row r="4713" spans="2:5">
      <c r="B4713" t="s">
        <v>7123</v>
      </c>
      <c r="C4713">
        <v>509966</v>
      </c>
      <c r="D4713" t="s">
        <v>7124</v>
      </c>
      <c r="E4713" t="s">
        <v>2524</v>
      </c>
    </row>
    <row r="4714" spans="2:5">
      <c r="B4714" t="s">
        <v>7125</v>
      </c>
      <c r="C4714">
        <v>532893</v>
      </c>
      <c r="D4714" t="s">
        <v>353</v>
      </c>
      <c r="E4714" t="s">
        <v>368</v>
      </c>
    </row>
    <row r="4715" spans="2:5">
      <c r="B4715" t="s">
        <v>7126</v>
      </c>
      <c r="C4715">
        <v>517399</v>
      </c>
      <c r="D4715" t="s">
        <v>7127</v>
      </c>
      <c r="E4715" t="s">
        <v>722</v>
      </c>
    </row>
    <row r="4716" spans="2:5">
      <c r="B4716" t="s">
        <v>7128</v>
      </c>
      <c r="C4716">
        <v>506142</v>
      </c>
      <c r="D4716" t="s">
        <v>353</v>
      </c>
      <c r="E4716" t="s">
        <v>336</v>
      </c>
    </row>
    <row r="4717" spans="2:5">
      <c r="B4717" t="s">
        <v>7129</v>
      </c>
      <c r="C4717">
        <v>501391</v>
      </c>
      <c r="D4717" t="s">
        <v>353</v>
      </c>
      <c r="E4717" t="s">
        <v>375</v>
      </c>
    </row>
    <row r="4718" spans="2:5">
      <c r="B4718" t="s">
        <v>7130</v>
      </c>
      <c r="C4718">
        <v>504220</v>
      </c>
      <c r="D4718" t="s">
        <v>353</v>
      </c>
      <c r="E4718" t="s">
        <v>361</v>
      </c>
    </row>
    <row r="4719" spans="2:5">
      <c r="B4719" t="s">
        <v>7131</v>
      </c>
      <c r="C4719" t="s">
        <v>353</v>
      </c>
      <c r="D4719" t="s">
        <v>7132</v>
      </c>
      <c r="E4719" t="s">
        <v>444</v>
      </c>
    </row>
    <row r="4720" spans="2:5">
      <c r="B4720" t="s">
        <v>7133</v>
      </c>
      <c r="C4720">
        <v>504220</v>
      </c>
      <c r="D4720" t="s">
        <v>353</v>
      </c>
      <c r="E4720" t="s">
        <v>361</v>
      </c>
    </row>
    <row r="4721" spans="2:5">
      <c r="B4721" t="s">
        <v>7134</v>
      </c>
      <c r="C4721">
        <v>505583</v>
      </c>
      <c r="D4721" t="s">
        <v>353</v>
      </c>
      <c r="E4721" t="s">
        <v>439</v>
      </c>
    </row>
    <row r="4722" spans="2:5">
      <c r="B4722" t="s">
        <v>7135</v>
      </c>
      <c r="C4722">
        <v>541445</v>
      </c>
      <c r="D4722" t="s">
        <v>353</v>
      </c>
      <c r="E4722" t="s">
        <v>651</v>
      </c>
    </row>
    <row r="4723" spans="2:5">
      <c r="B4723" t="s">
        <v>7136</v>
      </c>
      <c r="C4723">
        <v>533023</v>
      </c>
      <c r="D4723" t="s">
        <v>7137</v>
      </c>
      <c r="E4723" t="s">
        <v>708</v>
      </c>
    </row>
    <row r="4724" spans="2:5">
      <c r="B4724" t="s">
        <v>7138</v>
      </c>
      <c r="C4724">
        <v>533023</v>
      </c>
      <c r="D4724" t="s">
        <v>7139</v>
      </c>
      <c r="E4724" t="s">
        <v>708</v>
      </c>
    </row>
    <row r="4725" spans="2:5">
      <c r="B4725" t="s">
        <v>7140</v>
      </c>
      <c r="C4725">
        <v>503675</v>
      </c>
      <c r="D4725" t="s">
        <v>353</v>
      </c>
      <c r="E4725" t="s">
        <v>774</v>
      </c>
    </row>
    <row r="4726" spans="2:5">
      <c r="B4726" t="s">
        <v>7141</v>
      </c>
      <c r="C4726">
        <v>501370</v>
      </c>
      <c r="D4726" t="s">
        <v>353</v>
      </c>
      <c r="E4726" t="s">
        <v>437</v>
      </c>
    </row>
    <row r="4727" spans="2:5">
      <c r="B4727" t="s">
        <v>7142</v>
      </c>
      <c r="C4727">
        <v>507410</v>
      </c>
      <c r="D4727" t="s">
        <v>7143</v>
      </c>
      <c r="E4727" t="s">
        <v>342</v>
      </c>
    </row>
    <row r="4728" spans="2:5">
      <c r="B4728" t="s">
        <v>7144</v>
      </c>
      <c r="C4728">
        <v>511147</v>
      </c>
      <c r="D4728" t="s">
        <v>353</v>
      </c>
      <c r="E4728" t="s">
        <v>370</v>
      </c>
    </row>
    <row r="4729" spans="2:5">
      <c r="B4729" t="s">
        <v>7145</v>
      </c>
      <c r="C4729">
        <v>532053</v>
      </c>
      <c r="D4729" t="s">
        <v>353</v>
      </c>
      <c r="E4729" t="s">
        <v>336</v>
      </c>
    </row>
    <row r="4730" spans="2:5">
      <c r="B4730" t="s">
        <v>7146</v>
      </c>
      <c r="C4730">
        <v>524212</v>
      </c>
      <c r="D4730" t="s">
        <v>7147</v>
      </c>
      <c r="E4730" t="s">
        <v>391</v>
      </c>
    </row>
    <row r="4731" spans="2:5">
      <c r="B4731" t="s">
        <v>7148</v>
      </c>
      <c r="C4731">
        <v>511690</v>
      </c>
      <c r="D4731" t="s">
        <v>353</v>
      </c>
      <c r="E4731" t="s">
        <v>370</v>
      </c>
    </row>
    <row r="4732" spans="2:5">
      <c r="B4732" t="s">
        <v>7149</v>
      </c>
      <c r="C4732">
        <v>508494</v>
      </c>
      <c r="D4732" t="s">
        <v>353</v>
      </c>
      <c r="E4732" t="s">
        <v>760</v>
      </c>
    </row>
    <row r="4733" spans="2:5">
      <c r="B4733" t="s">
        <v>7150</v>
      </c>
      <c r="C4733">
        <v>523660</v>
      </c>
      <c r="D4733" t="s">
        <v>353</v>
      </c>
      <c r="E4733" t="s">
        <v>433</v>
      </c>
    </row>
    <row r="4734" spans="2:5">
      <c r="B4734" t="s">
        <v>7151</v>
      </c>
      <c r="C4734" t="s">
        <v>353</v>
      </c>
      <c r="D4734" t="s">
        <v>7152</v>
      </c>
      <c r="E4734" t="s">
        <v>364</v>
      </c>
    </row>
    <row r="4735" spans="2:5">
      <c r="B4735" t="s">
        <v>7153</v>
      </c>
      <c r="C4735">
        <v>780016</v>
      </c>
      <c r="D4735" t="s">
        <v>353</v>
      </c>
      <c r="E4735" t="s">
        <v>444</v>
      </c>
    </row>
    <row r="4736" spans="2:5">
      <c r="B4736" t="s">
        <v>7154</v>
      </c>
      <c r="C4736">
        <v>517498</v>
      </c>
      <c r="D4736" t="s">
        <v>7155</v>
      </c>
      <c r="E4736" t="s">
        <v>651</v>
      </c>
    </row>
    <row r="4737" spans="2:5">
      <c r="B4737" t="s">
        <v>7156</v>
      </c>
      <c r="C4737">
        <v>511074</v>
      </c>
      <c r="D4737" t="s">
        <v>353</v>
      </c>
      <c r="E4737" t="s">
        <v>370</v>
      </c>
    </row>
    <row r="4738" spans="2:5">
      <c r="B4738" t="s">
        <v>7157</v>
      </c>
      <c r="C4738">
        <v>533452</v>
      </c>
      <c r="D4738" t="s">
        <v>7158</v>
      </c>
      <c r="E4738" t="s">
        <v>336</v>
      </c>
    </row>
    <row r="4739" spans="2:5">
      <c r="B4739" t="s">
        <v>7159</v>
      </c>
      <c r="C4739">
        <v>523011</v>
      </c>
      <c r="D4739" t="s">
        <v>7160</v>
      </c>
      <c r="E4739" t="s">
        <v>375</v>
      </c>
    </row>
    <row r="4740" spans="2:5">
      <c r="B4740" t="s">
        <v>7161</v>
      </c>
      <c r="C4740">
        <v>504988</v>
      </c>
      <c r="D4740" t="s">
        <v>353</v>
      </c>
      <c r="E4740" t="s">
        <v>1273</v>
      </c>
    </row>
    <row r="4741" spans="2:5">
      <c r="B4741" t="s">
        <v>7162</v>
      </c>
      <c r="C4741">
        <v>524661</v>
      </c>
      <c r="D4741" t="s">
        <v>353</v>
      </c>
      <c r="E4741" t="s">
        <v>391</v>
      </c>
    </row>
    <row r="4742" spans="2:5">
      <c r="B4742" t="s">
        <v>7163</v>
      </c>
      <c r="C4742">
        <v>532016</v>
      </c>
      <c r="D4742" t="s">
        <v>353</v>
      </c>
      <c r="E4742" t="s">
        <v>439</v>
      </c>
    </row>
    <row r="4743" spans="2:5">
      <c r="B4743" t="s">
        <v>7164</v>
      </c>
      <c r="C4743">
        <v>531211</v>
      </c>
      <c r="D4743" t="s">
        <v>353</v>
      </c>
      <c r="E4743" t="s">
        <v>336</v>
      </c>
    </row>
    <row r="4744" spans="2:5">
      <c r="B4744" t="s">
        <v>7165</v>
      </c>
      <c r="C4744">
        <v>514162</v>
      </c>
      <c r="D4744" t="s">
        <v>7166</v>
      </c>
      <c r="E4744" t="s">
        <v>368</v>
      </c>
    </row>
    <row r="4745" spans="2:5">
      <c r="B4745" t="s">
        <v>7167</v>
      </c>
      <c r="C4745">
        <v>532144</v>
      </c>
      <c r="D4745" t="s">
        <v>7168</v>
      </c>
      <c r="E4745" t="s">
        <v>751</v>
      </c>
    </row>
    <row r="4746" spans="2:5">
      <c r="B4746" t="s">
        <v>7169</v>
      </c>
      <c r="C4746">
        <v>532553</v>
      </c>
      <c r="D4746" t="s">
        <v>7170</v>
      </c>
      <c r="E4746" t="s">
        <v>751</v>
      </c>
    </row>
    <row r="4747" spans="2:5">
      <c r="B4747" t="s">
        <v>7171</v>
      </c>
      <c r="C4747">
        <v>514162</v>
      </c>
      <c r="D4747" t="s">
        <v>7166</v>
      </c>
      <c r="E4747" t="s">
        <v>368</v>
      </c>
    </row>
    <row r="4748" spans="2:5">
      <c r="B4748" t="s">
        <v>7172</v>
      </c>
      <c r="C4748">
        <v>533252</v>
      </c>
      <c r="D4748" t="s">
        <v>7173</v>
      </c>
      <c r="E4748" t="s">
        <v>336</v>
      </c>
    </row>
    <row r="4749" spans="2:5">
      <c r="B4749" t="s">
        <v>7174</v>
      </c>
      <c r="C4749">
        <v>526431</v>
      </c>
      <c r="D4749" t="s">
        <v>353</v>
      </c>
      <c r="E4749" t="s">
        <v>779</v>
      </c>
    </row>
    <row r="4750" spans="2:5">
      <c r="B4750" t="s">
        <v>7175</v>
      </c>
      <c r="C4750">
        <v>505412</v>
      </c>
      <c r="D4750" t="s">
        <v>7176</v>
      </c>
      <c r="E4750" t="s">
        <v>361</v>
      </c>
    </row>
    <row r="4751" spans="2:5">
      <c r="B4751" t="s">
        <v>7177</v>
      </c>
      <c r="C4751">
        <v>505412</v>
      </c>
      <c r="D4751" t="s">
        <v>7176</v>
      </c>
      <c r="E4751" t="s">
        <v>361</v>
      </c>
    </row>
    <row r="4752" spans="2:5">
      <c r="B4752" t="s">
        <v>7178</v>
      </c>
      <c r="C4752">
        <v>532373</v>
      </c>
      <c r="D4752" t="s">
        <v>353</v>
      </c>
      <c r="E4752" t="s">
        <v>375</v>
      </c>
    </row>
    <row r="4753" spans="2:5">
      <c r="B4753" t="s">
        <v>7179</v>
      </c>
      <c r="C4753">
        <v>500444</v>
      </c>
      <c r="D4753" t="s">
        <v>7180</v>
      </c>
      <c r="E4753" t="s">
        <v>347</v>
      </c>
    </row>
    <row r="4754" spans="2:5">
      <c r="B4754" t="s">
        <v>7181</v>
      </c>
      <c r="C4754">
        <v>538382</v>
      </c>
      <c r="D4754" t="s">
        <v>353</v>
      </c>
      <c r="E4754" t="s">
        <v>375</v>
      </c>
    </row>
    <row r="4755" spans="2:5">
      <c r="B4755" t="s">
        <v>7182</v>
      </c>
      <c r="C4755">
        <v>504998</v>
      </c>
      <c r="D4755" t="s">
        <v>353</v>
      </c>
      <c r="E4755" t="s">
        <v>385</v>
      </c>
    </row>
    <row r="4756" spans="2:5">
      <c r="B4756" t="s">
        <v>7183</v>
      </c>
      <c r="C4756">
        <v>505533</v>
      </c>
      <c r="D4756" t="s">
        <v>353</v>
      </c>
      <c r="E4756" t="s">
        <v>842</v>
      </c>
    </row>
    <row r="4757" spans="2:5">
      <c r="B4757" t="s">
        <v>7184</v>
      </c>
      <c r="C4757">
        <v>590073</v>
      </c>
      <c r="D4757" t="s">
        <v>7185</v>
      </c>
      <c r="E4757" t="s">
        <v>708</v>
      </c>
    </row>
    <row r="4758" spans="2:5">
      <c r="B4758" t="s">
        <v>7186</v>
      </c>
      <c r="C4758">
        <v>590073</v>
      </c>
      <c r="D4758" t="s">
        <v>7185</v>
      </c>
      <c r="E4758" t="s">
        <v>708</v>
      </c>
    </row>
    <row r="4759" spans="2:5">
      <c r="B4759" t="s">
        <v>7187</v>
      </c>
      <c r="C4759">
        <v>500238</v>
      </c>
      <c r="D4759" t="s">
        <v>7188</v>
      </c>
      <c r="E4759" t="s">
        <v>722</v>
      </c>
    </row>
    <row r="4760" spans="2:5">
      <c r="B4760" t="s">
        <v>7189</v>
      </c>
      <c r="C4760">
        <v>500238</v>
      </c>
      <c r="D4760" t="s">
        <v>7188</v>
      </c>
      <c r="E4760" t="s">
        <v>722</v>
      </c>
    </row>
    <row r="4761" spans="2:5">
      <c r="B4761" t="s">
        <v>7190</v>
      </c>
      <c r="C4761">
        <v>513713</v>
      </c>
      <c r="D4761" t="s">
        <v>353</v>
      </c>
      <c r="E4761" t="s">
        <v>467</v>
      </c>
    </row>
    <row r="4762" spans="2:5">
      <c r="B4762" t="s">
        <v>7191</v>
      </c>
      <c r="C4762">
        <v>542667</v>
      </c>
      <c r="D4762" t="s">
        <v>7192</v>
      </c>
      <c r="E4762" t="s">
        <v>719</v>
      </c>
    </row>
    <row r="4763" spans="2:5">
      <c r="B4763" t="s">
        <v>7193</v>
      </c>
      <c r="C4763">
        <v>519214</v>
      </c>
      <c r="D4763" t="s">
        <v>353</v>
      </c>
      <c r="E4763" t="s">
        <v>370</v>
      </c>
    </row>
    <row r="4764" spans="2:5">
      <c r="B4764" t="s">
        <v>7194</v>
      </c>
      <c r="C4764">
        <v>519224</v>
      </c>
      <c r="D4764" t="s">
        <v>7195</v>
      </c>
      <c r="E4764" t="s">
        <v>375</v>
      </c>
    </row>
    <row r="4765" spans="2:5">
      <c r="B4765" t="s">
        <v>7196</v>
      </c>
      <c r="C4765">
        <v>526586</v>
      </c>
      <c r="D4765" t="s">
        <v>353</v>
      </c>
      <c r="E4765" t="s">
        <v>473</v>
      </c>
    </row>
    <row r="4766" spans="2:5">
      <c r="B4766" t="s">
        <v>7197</v>
      </c>
      <c r="C4766">
        <v>522029</v>
      </c>
      <c r="D4766" t="s">
        <v>7198</v>
      </c>
      <c r="E4766" t="s">
        <v>361</v>
      </c>
    </row>
    <row r="4767" spans="2:5">
      <c r="B4767" t="s">
        <v>7199</v>
      </c>
      <c r="C4767">
        <v>512022</v>
      </c>
      <c r="D4767" t="s">
        <v>353</v>
      </c>
      <c r="E4767" t="s">
        <v>336</v>
      </c>
    </row>
    <row r="4768" spans="2:5">
      <c r="B4768" t="s">
        <v>7200</v>
      </c>
      <c r="C4768">
        <v>512022</v>
      </c>
      <c r="D4768" t="s">
        <v>353</v>
      </c>
      <c r="E4768" t="s">
        <v>336</v>
      </c>
    </row>
    <row r="4769" spans="2:5">
      <c r="B4769" t="s">
        <v>7201</v>
      </c>
      <c r="C4769">
        <v>526471</v>
      </c>
      <c r="D4769" t="s">
        <v>353</v>
      </c>
      <c r="E4769" t="s">
        <v>985</v>
      </c>
    </row>
    <row r="4770" spans="2:5">
      <c r="B4770" t="s">
        <v>7202</v>
      </c>
      <c r="C4770">
        <v>514470</v>
      </c>
      <c r="D4770" t="s">
        <v>353</v>
      </c>
      <c r="E4770" t="s">
        <v>368</v>
      </c>
    </row>
    <row r="4771" spans="2:5">
      <c r="B4771" t="s">
        <v>7203</v>
      </c>
      <c r="C4771">
        <v>514348</v>
      </c>
      <c r="D4771" t="s">
        <v>7204</v>
      </c>
      <c r="E4771" t="s">
        <v>368</v>
      </c>
    </row>
    <row r="4772" spans="2:5">
      <c r="B4772" t="s">
        <v>7205</v>
      </c>
      <c r="C4772">
        <v>524758</v>
      </c>
      <c r="D4772" t="s">
        <v>353</v>
      </c>
      <c r="E4772" t="s">
        <v>391</v>
      </c>
    </row>
    <row r="4773" spans="2:5">
      <c r="B4773" t="s">
        <v>7206</v>
      </c>
      <c r="C4773">
        <v>538873</v>
      </c>
      <c r="D4773" t="s">
        <v>353</v>
      </c>
      <c r="E4773" t="s">
        <v>370</v>
      </c>
    </row>
    <row r="4774" spans="2:5">
      <c r="B4774" t="s">
        <v>7207</v>
      </c>
      <c r="C4774">
        <v>507685</v>
      </c>
      <c r="D4774" t="s">
        <v>7208</v>
      </c>
      <c r="E4774" t="s">
        <v>339</v>
      </c>
    </row>
    <row r="4775" spans="2:5">
      <c r="B4775" t="s">
        <v>7209</v>
      </c>
      <c r="C4775">
        <v>507817</v>
      </c>
      <c r="D4775" t="s">
        <v>353</v>
      </c>
      <c r="E4775" t="s">
        <v>368</v>
      </c>
    </row>
    <row r="4776" spans="2:5">
      <c r="B4776" t="s">
        <v>7210</v>
      </c>
      <c r="C4776">
        <v>511642</v>
      </c>
      <c r="D4776" t="s">
        <v>353</v>
      </c>
      <c r="E4776" t="s">
        <v>370</v>
      </c>
    </row>
    <row r="4777" spans="2:5">
      <c r="B4777" t="s">
        <v>7211</v>
      </c>
      <c r="C4777">
        <v>532300</v>
      </c>
      <c r="D4777" t="s">
        <v>7212</v>
      </c>
      <c r="E4777" t="s">
        <v>391</v>
      </c>
    </row>
    <row r="4778" spans="2:5">
      <c r="B4778" t="s">
        <v>7213</v>
      </c>
      <c r="C4778">
        <v>531396</v>
      </c>
      <c r="D4778" t="s">
        <v>353</v>
      </c>
      <c r="E4778" t="s">
        <v>446</v>
      </c>
    </row>
    <row r="4779" spans="2:5">
      <c r="B4779" t="s">
        <v>7214</v>
      </c>
      <c r="C4779">
        <v>538128</v>
      </c>
      <c r="D4779" t="s">
        <v>353</v>
      </c>
      <c r="E4779" t="s">
        <v>467</v>
      </c>
    </row>
    <row r="4780" spans="2:5">
      <c r="B4780" t="s">
        <v>7215</v>
      </c>
      <c r="C4780">
        <v>538268</v>
      </c>
      <c r="D4780" t="s">
        <v>7216</v>
      </c>
      <c r="E4780" t="s">
        <v>531</v>
      </c>
    </row>
    <row r="4781" spans="2:5">
      <c r="B4781" t="s">
        <v>7217</v>
      </c>
      <c r="C4781">
        <v>526959</v>
      </c>
      <c r="D4781" t="s">
        <v>353</v>
      </c>
      <c r="E4781" t="s">
        <v>554</v>
      </c>
    </row>
    <row r="4782" spans="2:5">
      <c r="B4782" t="s">
        <v>7218</v>
      </c>
      <c r="C4782">
        <v>526525</v>
      </c>
      <c r="D4782" t="s">
        <v>353</v>
      </c>
      <c r="E4782" t="s">
        <v>467</v>
      </c>
    </row>
    <row r="4783" spans="2:5">
      <c r="B4783" t="s">
        <v>7219</v>
      </c>
      <c r="C4783">
        <v>538451</v>
      </c>
      <c r="D4783" t="s">
        <v>353</v>
      </c>
      <c r="E4783" t="s">
        <v>373</v>
      </c>
    </row>
    <row r="4784" spans="2:5">
      <c r="B4784" t="s">
        <v>7220</v>
      </c>
      <c r="C4784" t="s">
        <v>353</v>
      </c>
      <c r="D4784" t="s">
        <v>7221</v>
      </c>
      <c r="E4784" t="s">
        <v>364</v>
      </c>
    </row>
    <row r="4785" spans="2:5">
      <c r="B4785" t="s">
        <v>7222</v>
      </c>
      <c r="C4785">
        <v>505872</v>
      </c>
      <c r="D4785" t="s">
        <v>353</v>
      </c>
      <c r="E4785" t="s">
        <v>361</v>
      </c>
    </row>
    <row r="4786" spans="2:5">
      <c r="B4786" t="s">
        <v>7223</v>
      </c>
      <c r="C4786">
        <v>532616</v>
      </c>
      <c r="D4786" t="s">
        <v>7224</v>
      </c>
      <c r="E4786" t="s">
        <v>683</v>
      </c>
    </row>
    <row r="4787" spans="2:5">
      <c r="B4787" t="s">
        <v>7225</v>
      </c>
      <c r="C4787">
        <v>542367</v>
      </c>
      <c r="D4787" t="s">
        <v>7226</v>
      </c>
      <c r="E4787" t="s">
        <v>5478</v>
      </c>
    </row>
    <row r="4788" spans="2:5">
      <c r="B4788" t="s">
        <v>7227</v>
      </c>
      <c r="C4788">
        <v>532788</v>
      </c>
      <c r="D4788" t="s">
        <v>7228</v>
      </c>
      <c r="E4788" t="s">
        <v>499</v>
      </c>
    </row>
    <row r="4789" spans="2:5">
      <c r="B4789" t="s">
        <v>7229</v>
      </c>
      <c r="C4789">
        <v>590013</v>
      </c>
      <c r="D4789" t="s">
        <v>7230</v>
      </c>
      <c r="E4789" t="s">
        <v>401</v>
      </c>
    </row>
    <row r="4790" spans="2:5">
      <c r="B4790" t="s">
        <v>7231</v>
      </c>
      <c r="C4790">
        <v>590013</v>
      </c>
      <c r="D4790" t="s">
        <v>7232</v>
      </c>
      <c r="E4790" t="s">
        <v>401</v>
      </c>
    </row>
    <row r="4791" spans="2:5">
      <c r="B4791" t="s">
        <v>7233</v>
      </c>
      <c r="C4791">
        <v>511012</v>
      </c>
      <c r="D4791" t="s">
        <v>353</v>
      </c>
      <c r="E4791" t="s">
        <v>373</v>
      </c>
    </row>
    <row r="4792" spans="2:5">
      <c r="B4792" t="s">
        <v>7234</v>
      </c>
      <c r="C4792">
        <v>514378</v>
      </c>
      <c r="D4792" t="s">
        <v>353</v>
      </c>
      <c r="E4792" t="s">
        <v>375</v>
      </c>
    </row>
    <row r="4793" spans="2:5">
      <c r="B4793" t="s">
        <v>7235</v>
      </c>
      <c r="C4793">
        <v>539939</v>
      </c>
      <c r="D4793" t="s">
        <v>353</v>
      </c>
      <c r="E4793" t="s">
        <v>513</v>
      </c>
    </row>
    <row r="4794" spans="2:5">
      <c r="B4794" t="s">
        <v>7236</v>
      </c>
      <c r="C4794">
        <v>511601</v>
      </c>
      <c r="D4794" t="s">
        <v>353</v>
      </c>
      <c r="E4794" t="s">
        <v>375</v>
      </c>
    </row>
    <row r="4795" spans="2:5">
      <c r="B4795" t="s">
        <v>7237</v>
      </c>
      <c r="C4795">
        <v>516030</v>
      </c>
      <c r="D4795" t="s">
        <v>353</v>
      </c>
      <c r="E4795" t="s">
        <v>347</v>
      </c>
    </row>
    <row r="4796" spans="2:5">
      <c r="B4796" t="s">
        <v>7238</v>
      </c>
      <c r="C4796">
        <v>541167</v>
      </c>
      <c r="D4796" t="s">
        <v>353</v>
      </c>
      <c r="E4796" t="s">
        <v>513</v>
      </c>
    </row>
    <row r="4797" spans="2:5">
      <c r="B4797" t="s">
        <v>7239</v>
      </c>
      <c r="C4797">
        <v>530063</v>
      </c>
      <c r="D4797" t="s">
        <v>353</v>
      </c>
      <c r="E4797" t="s">
        <v>548</v>
      </c>
    </row>
    <row r="4798" spans="2:5">
      <c r="B4798" t="s">
        <v>7240</v>
      </c>
      <c r="C4798">
        <v>532648</v>
      </c>
      <c r="D4798" t="s">
        <v>7241</v>
      </c>
      <c r="E4798" t="s">
        <v>671</v>
      </c>
    </row>
    <row r="4799" spans="2:5">
      <c r="B4799" t="s">
        <v>7242</v>
      </c>
      <c r="C4799">
        <v>531260</v>
      </c>
      <c r="D4799" t="s">
        <v>353</v>
      </c>
      <c r="E4799" t="s">
        <v>413</v>
      </c>
    </row>
    <row r="4800" spans="2:5">
      <c r="B4800" t="s">
        <v>7243</v>
      </c>
      <c r="C4800">
        <v>522209</v>
      </c>
      <c r="D4800" t="s">
        <v>353</v>
      </c>
      <c r="E4800" t="s">
        <v>336</v>
      </c>
    </row>
    <row r="4801" spans="2:5">
      <c r="B4801" t="s">
        <v>7244</v>
      </c>
      <c r="C4801">
        <v>522209</v>
      </c>
      <c r="D4801" t="s">
        <v>353</v>
      </c>
      <c r="E4801" t="s">
        <v>336</v>
      </c>
    </row>
    <row r="4802" spans="2:5">
      <c r="B4802" t="s">
        <v>7245</v>
      </c>
      <c r="C4802">
        <v>539097</v>
      </c>
      <c r="D4802" t="s">
        <v>353</v>
      </c>
      <c r="E4802" t="s">
        <v>375</v>
      </c>
    </row>
    <row r="4803" spans="2:5">
      <c r="B4803" t="s">
        <v>7246</v>
      </c>
      <c r="C4803">
        <v>530675</v>
      </c>
      <c r="D4803" t="s">
        <v>353</v>
      </c>
      <c r="E4803" t="s">
        <v>467</v>
      </c>
    </row>
    <row r="4804" spans="2:5">
      <c r="B4804" t="s">
        <v>7247</v>
      </c>
      <c r="C4804">
        <v>540550</v>
      </c>
      <c r="D4804" t="s">
        <v>353</v>
      </c>
      <c r="E4804" t="s">
        <v>513</v>
      </c>
    </row>
    <row r="4805" spans="2:5">
      <c r="B4805" t="s">
        <v>7248</v>
      </c>
      <c r="C4805">
        <v>522108</v>
      </c>
      <c r="D4805" t="s">
        <v>353</v>
      </c>
      <c r="E4805" t="s">
        <v>708</v>
      </c>
    </row>
    <row r="4806" spans="2:5">
      <c r="B4806" t="s">
        <v>7249</v>
      </c>
      <c r="C4806">
        <v>522108</v>
      </c>
      <c r="D4806" t="s">
        <v>353</v>
      </c>
      <c r="E4806" t="s">
        <v>708</v>
      </c>
    </row>
    <row r="4807" spans="2:5">
      <c r="B4807" t="s">
        <v>7250</v>
      </c>
      <c r="C4807">
        <v>536846</v>
      </c>
      <c r="D4807" t="s">
        <v>353</v>
      </c>
      <c r="E4807" t="s">
        <v>751</v>
      </c>
    </row>
    <row r="4808" spans="2:5">
      <c r="B4808" t="s">
        <v>7251</v>
      </c>
      <c r="C4808">
        <v>531663</v>
      </c>
      <c r="D4808" t="s">
        <v>7252</v>
      </c>
      <c r="E4808" t="s">
        <v>2172</v>
      </c>
    </row>
    <row r="4809" spans="2:5">
      <c r="B4809" t="s">
        <v>7253</v>
      </c>
      <c r="C4809">
        <v>505163</v>
      </c>
      <c r="D4809" t="s">
        <v>353</v>
      </c>
      <c r="E4809" t="s">
        <v>708</v>
      </c>
    </row>
    <row r="4810" spans="2:5">
      <c r="B4810" t="s">
        <v>7254</v>
      </c>
      <c r="C4810">
        <v>505163</v>
      </c>
      <c r="D4810" t="s">
        <v>353</v>
      </c>
      <c r="E4810" t="s">
        <v>708</v>
      </c>
    </row>
    <row r="4811" spans="2:5">
      <c r="B4811" t="s">
        <v>7255</v>
      </c>
      <c r="C4811">
        <v>539963</v>
      </c>
      <c r="D4811" t="s">
        <v>353</v>
      </c>
      <c r="E4811" t="s">
        <v>433</v>
      </c>
    </row>
    <row r="4812" spans="2:5">
      <c r="B4812" t="s">
        <v>7256</v>
      </c>
      <c r="C4812">
        <v>505537</v>
      </c>
      <c r="D4812" t="s">
        <v>7257</v>
      </c>
      <c r="E4812" t="s">
        <v>1092</v>
      </c>
    </row>
    <row r="4813" spans="2:5">
      <c r="B4813" t="s">
        <v>7258</v>
      </c>
      <c r="C4813">
        <v>533287</v>
      </c>
      <c r="D4813" t="s">
        <v>7259</v>
      </c>
      <c r="E4813" t="s">
        <v>458</v>
      </c>
    </row>
    <row r="4814" spans="2:5">
      <c r="B4814" t="s">
        <v>7260</v>
      </c>
      <c r="C4814">
        <v>532794</v>
      </c>
      <c r="D4814" t="s">
        <v>7261</v>
      </c>
      <c r="E4814" t="s">
        <v>1092</v>
      </c>
    </row>
    <row r="4815" spans="2:5">
      <c r="B4815" t="s">
        <v>7262</v>
      </c>
      <c r="C4815">
        <v>533339</v>
      </c>
      <c r="D4815" t="s">
        <v>7263</v>
      </c>
      <c r="E4815" t="s">
        <v>446</v>
      </c>
    </row>
    <row r="4816" spans="2:5">
      <c r="B4816" t="s">
        <v>7264</v>
      </c>
      <c r="C4816">
        <v>531845</v>
      </c>
      <c r="D4816" t="s">
        <v>7265</v>
      </c>
      <c r="E4816" t="s">
        <v>751</v>
      </c>
    </row>
    <row r="4817" spans="2:5">
      <c r="B4817" t="s">
        <v>7266</v>
      </c>
      <c r="C4817">
        <v>531845</v>
      </c>
      <c r="D4817" t="s">
        <v>7265</v>
      </c>
      <c r="E4817" t="s">
        <v>751</v>
      </c>
    </row>
    <row r="4818" spans="2:5">
      <c r="B4818" t="s">
        <v>7267</v>
      </c>
      <c r="C4818">
        <v>512553</v>
      </c>
      <c r="D4818" t="s">
        <v>7268</v>
      </c>
      <c r="E4818" t="s">
        <v>368</v>
      </c>
    </row>
    <row r="4819" spans="2:5">
      <c r="B4819" t="s">
        <v>7269</v>
      </c>
      <c r="C4819">
        <v>514266</v>
      </c>
      <c r="D4819" t="s">
        <v>353</v>
      </c>
      <c r="E4819" t="s">
        <v>368</v>
      </c>
    </row>
    <row r="4820" spans="2:5">
      <c r="B4820" t="s">
        <v>7270</v>
      </c>
      <c r="C4820">
        <v>530665</v>
      </c>
      <c r="D4820" t="s">
        <v>353</v>
      </c>
      <c r="E4820" t="s">
        <v>391</v>
      </c>
    </row>
    <row r="4821" spans="2:5">
      <c r="B4821" t="s">
        <v>7271</v>
      </c>
      <c r="C4821">
        <v>530697</v>
      </c>
      <c r="D4821" t="s">
        <v>353</v>
      </c>
      <c r="E4821" t="s">
        <v>774</v>
      </c>
    </row>
    <row r="4822" spans="2:5">
      <c r="B4822" t="s">
        <v>7272</v>
      </c>
      <c r="C4822">
        <v>532039</v>
      </c>
      <c r="D4822" t="s">
        <v>353</v>
      </c>
      <c r="E4822" t="s">
        <v>391</v>
      </c>
    </row>
    <row r="4823" spans="2:5">
      <c r="B4823" t="s">
        <v>7273</v>
      </c>
      <c r="C4823">
        <v>504067</v>
      </c>
      <c r="D4823" t="s">
        <v>7274</v>
      </c>
      <c r="E4823" t="s">
        <v>339</v>
      </c>
    </row>
    <row r="4824" spans="2:5">
      <c r="B4824" t="s">
        <v>7275</v>
      </c>
      <c r="C4824">
        <v>531404</v>
      </c>
      <c r="D4824" t="s">
        <v>7276</v>
      </c>
      <c r="E4824" t="s">
        <v>895</v>
      </c>
    </row>
    <row r="4825" spans="2:5">
      <c r="B4825" t="s">
        <v>7277</v>
      </c>
      <c r="C4825">
        <v>541400</v>
      </c>
      <c r="D4825" t="s">
        <v>353</v>
      </c>
      <c r="E4825" t="s">
        <v>391</v>
      </c>
    </row>
    <row r="4826" spans="2:5">
      <c r="B4826" t="s">
        <v>7278</v>
      </c>
      <c r="C4826">
        <v>521163</v>
      </c>
      <c r="D4826" t="s">
        <v>7279</v>
      </c>
      <c r="E4826" t="s">
        <v>467</v>
      </c>
    </row>
    <row r="4827" spans="2:5">
      <c r="B4827" t="s">
        <v>7280</v>
      </c>
      <c r="C4827" t="s">
        <v>353</v>
      </c>
      <c r="D4827" t="s">
        <v>7281</v>
      </c>
      <c r="E4827" t="s">
        <v>364</v>
      </c>
    </row>
    <row r="4828" spans="2:5">
      <c r="B4828" t="s">
        <v>7282</v>
      </c>
      <c r="C4828">
        <v>512587</v>
      </c>
      <c r="D4828" t="s">
        <v>7283</v>
      </c>
      <c r="E4828" t="s">
        <v>467</v>
      </c>
    </row>
    <row r="4829" spans="2:5">
      <c r="B4829" t="s">
        <v>7284</v>
      </c>
      <c r="C4829">
        <v>503641</v>
      </c>
      <c r="D4829" t="s">
        <v>7285</v>
      </c>
      <c r="E4829" t="s">
        <v>437</v>
      </c>
    </row>
    <row r="4830" spans="2:5">
      <c r="B4830" t="s">
        <v>7286</v>
      </c>
      <c r="C4830" t="s">
        <v>353</v>
      </c>
      <c r="D4830" t="s">
        <v>7287</v>
      </c>
      <c r="E4830" t="s">
        <v>364</v>
      </c>
    </row>
    <row r="4831" spans="2:5">
      <c r="B4831" t="s">
        <v>7288</v>
      </c>
      <c r="C4831">
        <v>534742</v>
      </c>
      <c r="D4831" t="s">
        <v>7289</v>
      </c>
      <c r="E4831" t="s">
        <v>861</v>
      </c>
    </row>
    <row r="4832" spans="2:5">
      <c r="B4832" t="s">
        <v>7290</v>
      </c>
      <c r="C4832">
        <v>500780</v>
      </c>
      <c r="D4832" t="s">
        <v>7291</v>
      </c>
      <c r="E4832" t="s">
        <v>861</v>
      </c>
    </row>
    <row r="4833" spans="2:5">
      <c r="B4833" t="s">
        <v>7292</v>
      </c>
      <c r="C4833">
        <v>531335</v>
      </c>
      <c r="D4833" t="s">
        <v>7293</v>
      </c>
      <c r="E4833" t="s">
        <v>413</v>
      </c>
    </row>
    <row r="4834" spans="2:5">
      <c r="B4834" t="s">
        <v>7294</v>
      </c>
      <c r="C4834">
        <v>532883</v>
      </c>
      <c r="D4834" t="s">
        <v>7295</v>
      </c>
      <c r="E4834" t="s">
        <v>446</v>
      </c>
    </row>
    <row r="4835" spans="2:5">
      <c r="B4835" t="s">
        <v>7296</v>
      </c>
      <c r="C4835">
        <v>500202</v>
      </c>
      <c r="D4835" t="s">
        <v>7297</v>
      </c>
      <c r="E4835" t="s">
        <v>370</v>
      </c>
    </row>
    <row r="4836" spans="2:5">
      <c r="B4836" t="s">
        <v>7298</v>
      </c>
      <c r="C4836">
        <v>500458</v>
      </c>
      <c r="D4836" t="s">
        <v>7299</v>
      </c>
      <c r="E4836" t="s">
        <v>433</v>
      </c>
    </row>
    <row r="4837" spans="2:5">
      <c r="B4837" t="s">
        <v>7300</v>
      </c>
      <c r="C4837">
        <v>501111</v>
      </c>
      <c r="D4837" t="s">
        <v>7301</v>
      </c>
      <c r="E4837" t="s">
        <v>375</v>
      </c>
    </row>
    <row r="4838" spans="2:5">
      <c r="B4838" t="s">
        <v>7302</v>
      </c>
      <c r="C4838">
        <v>501151</v>
      </c>
      <c r="D4838" t="s">
        <v>7303</v>
      </c>
      <c r="E4838" t="s">
        <v>336</v>
      </c>
    </row>
    <row r="4839" spans="2:5">
      <c r="B4839" t="s">
        <v>7304</v>
      </c>
      <c r="C4839">
        <v>501311</v>
      </c>
      <c r="D4839" t="s">
        <v>7305</v>
      </c>
      <c r="E4839" t="s">
        <v>370</v>
      </c>
    </row>
    <row r="4840" spans="2:5">
      <c r="B4840" t="s">
        <v>7306</v>
      </c>
      <c r="C4840">
        <v>501622</v>
      </c>
      <c r="D4840" t="s">
        <v>7307</v>
      </c>
      <c r="E4840" t="s">
        <v>7308</v>
      </c>
    </row>
    <row r="4841" spans="2:5">
      <c r="B4841" t="s">
        <v>7309</v>
      </c>
      <c r="C4841">
        <v>502850</v>
      </c>
      <c r="D4841" t="s">
        <v>7310</v>
      </c>
      <c r="E4841" t="s">
        <v>368</v>
      </c>
    </row>
    <row r="4842" spans="2:5">
      <c r="B4842" t="s">
        <v>7311</v>
      </c>
      <c r="C4842">
        <v>503669</v>
      </c>
      <c r="D4842" t="s">
        <v>7312</v>
      </c>
      <c r="E4842" t="s">
        <v>7308</v>
      </c>
    </row>
    <row r="4843" spans="2:5">
      <c r="B4843" t="s">
        <v>7313</v>
      </c>
      <c r="C4843">
        <v>506975</v>
      </c>
      <c r="D4843" t="s">
        <v>7314</v>
      </c>
      <c r="E4843" t="s">
        <v>368</v>
      </c>
    </row>
    <row r="4844" spans="2:5">
      <c r="B4844" t="s">
        <v>7315</v>
      </c>
      <c r="C4844">
        <v>508924</v>
      </c>
      <c r="D4844" t="s">
        <v>7316</v>
      </c>
      <c r="E4844" t="s">
        <v>7308</v>
      </c>
    </row>
    <row r="4845" spans="2:5">
      <c r="B4845" t="s">
        <v>7317</v>
      </c>
      <c r="C4845">
        <v>511260</v>
      </c>
      <c r="D4845" t="s">
        <v>7318</v>
      </c>
      <c r="E4845" t="s">
        <v>336</v>
      </c>
    </row>
    <row r="4846" spans="2:5">
      <c r="B4846" t="s">
        <v>7319</v>
      </c>
      <c r="C4846">
        <v>511730</v>
      </c>
      <c r="D4846" t="s">
        <v>7320</v>
      </c>
      <c r="E4846" t="s">
        <v>370</v>
      </c>
    </row>
    <row r="4847" spans="2:5">
      <c r="B4847" t="s">
        <v>7321</v>
      </c>
      <c r="C4847">
        <v>512221</v>
      </c>
      <c r="D4847" t="s">
        <v>7322</v>
      </c>
      <c r="E4847" t="s">
        <v>370</v>
      </c>
    </row>
    <row r="4848" spans="2:5">
      <c r="B4848" t="s">
        <v>7323</v>
      </c>
      <c r="C4848">
        <v>512344</v>
      </c>
      <c r="D4848" t="s">
        <v>7324</v>
      </c>
      <c r="E4848" t="s">
        <v>375</v>
      </c>
    </row>
    <row r="4849" spans="2:5">
      <c r="B4849" t="s">
        <v>7325</v>
      </c>
      <c r="C4849">
        <v>512345</v>
      </c>
      <c r="D4849" t="s">
        <v>7326</v>
      </c>
      <c r="E4849" t="s">
        <v>336</v>
      </c>
    </row>
    <row r="4850" spans="2:5">
      <c r="B4850" t="s">
        <v>7327</v>
      </c>
      <c r="C4850">
        <v>512479</v>
      </c>
      <c r="D4850" t="s">
        <v>7328</v>
      </c>
      <c r="E4850" t="s">
        <v>439</v>
      </c>
    </row>
    <row r="4851" spans="2:5">
      <c r="B4851" t="s">
        <v>7329</v>
      </c>
      <c r="C4851">
        <v>513343</v>
      </c>
      <c r="D4851" t="s">
        <v>7330</v>
      </c>
      <c r="E4851" t="s">
        <v>676</v>
      </c>
    </row>
    <row r="4852" spans="2:5">
      <c r="B4852" t="s">
        <v>7331</v>
      </c>
      <c r="C4852">
        <v>513418</v>
      </c>
      <c r="D4852" t="s">
        <v>7332</v>
      </c>
      <c r="E4852" t="s">
        <v>1273</v>
      </c>
    </row>
    <row r="4853" spans="2:5">
      <c r="B4853" t="s">
        <v>7333</v>
      </c>
      <c r="C4853">
        <v>515008</v>
      </c>
      <c r="D4853" t="s">
        <v>7334</v>
      </c>
      <c r="E4853" t="s">
        <v>651</v>
      </c>
    </row>
    <row r="4854" spans="2:5">
      <c r="B4854" t="s">
        <v>7335</v>
      </c>
      <c r="C4854">
        <v>517273</v>
      </c>
      <c r="D4854" t="s">
        <v>7336</v>
      </c>
      <c r="E4854" t="s">
        <v>651</v>
      </c>
    </row>
    <row r="4855" spans="2:5">
      <c r="B4855" t="s">
        <v>7337</v>
      </c>
      <c r="C4855">
        <v>517360</v>
      </c>
      <c r="D4855" t="s">
        <v>7338</v>
      </c>
      <c r="E4855" t="s">
        <v>375</v>
      </c>
    </row>
    <row r="4856" spans="2:5">
      <c r="B4856" t="s">
        <v>7339</v>
      </c>
      <c r="C4856">
        <v>517393</v>
      </c>
      <c r="D4856" t="s">
        <v>7340</v>
      </c>
      <c r="E4856" t="s">
        <v>678</v>
      </c>
    </row>
    <row r="4857" spans="2:5">
      <c r="B4857" t="s">
        <v>7341</v>
      </c>
      <c r="C4857">
        <v>519397</v>
      </c>
      <c r="D4857" t="s">
        <v>7342</v>
      </c>
      <c r="E4857" t="s">
        <v>413</v>
      </c>
    </row>
    <row r="4858" spans="2:5">
      <c r="B4858" t="s">
        <v>7343</v>
      </c>
      <c r="C4858">
        <v>519500</v>
      </c>
      <c r="D4858" t="s">
        <v>7344</v>
      </c>
      <c r="E4858" t="s">
        <v>413</v>
      </c>
    </row>
    <row r="4859" spans="2:5">
      <c r="B4859" t="s">
        <v>7345</v>
      </c>
      <c r="C4859">
        <v>522171</v>
      </c>
      <c r="D4859" t="s">
        <v>7346</v>
      </c>
      <c r="E4859" t="s">
        <v>361</v>
      </c>
    </row>
    <row r="4860" spans="2:5">
      <c r="B4860" t="s">
        <v>7347</v>
      </c>
      <c r="C4860">
        <v>524572</v>
      </c>
      <c r="D4860" t="s">
        <v>7348</v>
      </c>
      <c r="E4860" t="s">
        <v>391</v>
      </c>
    </row>
    <row r="4861" spans="2:5">
      <c r="B4861" t="s">
        <v>7349</v>
      </c>
      <c r="C4861">
        <v>526211</v>
      </c>
      <c r="D4861" t="s">
        <v>7350</v>
      </c>
      <c r="E4861" t="s">
        <v>602</v>
      </c>
    </row>
    <row r="4862" spans="2:5">
      <c r="B4862" t="s">
        <v>7351</v>
      </c>
      <c r="C4862">
        <v>526638</v>
      </c>
      <c r="D4862" t="s">
        <v>7352</v>
      </c>
      <c r="E4862" t="s">
        <v>473</v>
      </c>
    </row>
    <row r="4863" spans="2:5">
      <c r="B4863" t="s">
        <v>7353</v>
      </c>
      <c r="C4863">
        <v>530291</v>
      </c>
      <c r="D4863" t="s">
        <v>7354</v>
      </c>
      <c r="E4863" t="s">
        <v>602</v>
      </c>
    </row>
    <row r="4864" spans="2:5">
      <c r="B4864" t="s">
        <v>7355</v>
      </c>
      <c r="C4864">
        <v>530439</v>
      </c>
      <c r="D4864" t="s">
        <v>7356</v>
      </c>
      <c r="E4864" t="s">
        <v>370</v>
      </c>
    </row>
    <row r="4865" spans="2:5">
      <c r="B4865" t="s">
        <v>7357</v>
      </c>
      <c r="C4865">
        <v>530443</v>
      </c>
      <c r="D4865" t="s">
        <v>7358</v>
      </c>
      <c r="E4865" t="s">
        <v>368</v>
      </c>
    </row>
    <row r="4866" spans="2:5">
      <c r="B4866" t="s">
        <v>7359</v>
      </c>
      <c r="C4866">
        <v>531205</v>
      </c>
      <c r="D4866" t="s">
        <v>7360</v>
      </c>
      <c r="E4866" t="s">
        <v>375</v>
      </c>
    </row>
    <row r="4867" spans="2:5">
      <c r="B4867" t="s">
        <v>7361</v>
      </c>
      <c r="C4867">
        <v>531225</v>
      </c>
      <c r="D4867" t="s">
        <v>7362</v>
      </c>
      <c r="E4867" t="s">
        <v>446</v>
      </c>
    </row>
    <row r="4868" spans="2:5">
      <c r="B4868" t="s">
        <v>7363</v>
      </c>
      <c r="C4868">
        <v>531436</v>
      </c>
      <c r="D4868" t="s">
        <v>7364</v>
      </c>
      <c r="E4868" t="s">
        <v>347</v>
      </c>
    </row>
    <row r="4869" spans="2:5">
      <c r="B4869" t="s">
        <v>7365</v>
      </c>
      <c r="C4869">
        <v>531621</v>
      </c>
      <c r="D4869" t="s">
        <v>7366</v>
      </c>
      <c r="E4869" t="s">
        <v>359</v>
      </c>
    </row>
    <row r="4870" spans="2:5">
      <c r="B4870" t="s">
        <v>7367</v>
      </c>
      <c r="C4870">
        <v>531944</v>
      </c>
      <c r="D4870" t="s">
        <v>7368</v>
      </c>
      <c r="E4870" t="s">
        <v>361</v>
      </c>
    </row>
    <row r="4871" spans="2:5">
      <c r="B4871" t="s">
        <v>7369</v>
      </c>
      <c r="C4871">
        <v>532138</v>
      </c>
      <c r="D4871" t="s">
        <v>7370</v>
      </c>
      <c r="E4871" t="s">
        <v>370</v>
      </c>
    </row>
    <row r="4872" spans="2:5">
      <c r="B4872" t="s">
        <v>7371</v>
      </c>
      <c r="C4872">
        <v>533093</v>
      </c>
      <c r="D4872" t="s">
        <v>7372</v>
      </c>
      <c r="E4872" t="s">
        <v>602</v>
      </c>
    </row>
    <row r="4873" spans="2:5">
      <c r="B4873" t="s">
        <v>7373</v>
      </c>
      <c r="C4873">
        <v>533570</v>
      </c>
      <c r="D4873" t="s">
        <v>7374</v>
      </c>
      <c r="E4873" t="s">
        <v>222</v>
      </c>
    </row>
    <row r="4874" spans="2:5">
      <c r="B4874" t="s">
        <v>7375</v>
      </c>
      <c r="C4874">
        <v>533719</v>
      </c>
      <c r="D4874" t="s">
        <v>7376</v>
      </c>
      <c r="E4874" t="s">
        <v>222</v>
      </c>
    </row>
    <row r="4875" spans="2:5">
      <c r="B4875" t="s">
        <v>7377</v>
      </c>
      <c r="C4875">
        <v>535276</v>
      </c>
      <c r="D4875" t="s">
        <v>7378</v>
      </c>
      <c r="E4875" t="s">
        <v>222</v>
      </c>
    </row>
    <row r="4876" spans="2:5">
      <c r="B4876" t="s">
        <v>7379</v>
      </c>
      <c r="C4876">
        <v>536960</v>
      </c>
      <c r="D4876" t="s">
        <v>7380</v>
      </c>
      <c r="E4876" t="s">
        <v>222</v>
      </c>
    </row>
    <row r="4877" spans="2:5">
      <c r="B4877" t="s">
        <v>7381</v>
      </c>
      <c r="C4877">
        <v>537007</v>
      </c>
      <c r="D4877" t="s">
        <v>7382</v>
      </c>
      <c r="E4877" t="s">
        <v>222</v>
      </c>
    </row>
    <row r="4878" spans="2:5">
      <c r="B4878" t="s">
        <v>7383</v>
      </c>
      <c r="C4878">
        <v>537008</v>
      </c>
      <c r="D4878" t="s">
        <v>7384</v>
      </c>
      <c r="E4878" t="s">
        <v>222</v>
      </c>
    </row>
    <row r="4879" spans="2:5">
      <c r="B4879" t="s">
        <v>7385</v>
      </c>
      <c r="C4879">
        <v>537483</v>
      </c>
      <c r="D4879" t="s">
        <v>7386</v>
      </c>
      <c r="E4879" t="s">
        <v>222</v>
      </c>
    </row>
    <row r="4880" spans="2:5">
      <c r="B4880" t="s">
        <v>7387</v>
      </c>
      <c r="C4880">
        <v>537708</v>
      </c>
      <c r="D4880" t="s">
        <v>7388</v>
      </c>
      <c r="E4880" t="s">
        <v>222</v>
      </c>
    </row>
    <row r="4881" spans="2:5">
      <c r="B4881" t="s">
        <v>7389</v>
      </c>
      <c r="C4881">
        <v>538057</v>
      </c>
      <c r="D4881" t="s">
        <v>7390</v>
      </c>
      <c r="E4881" t="s">
        <v>222</v>
      </c>
    </row>
    <row r="4882" spans="2:5">
      <c r="B4882" t="s">
        <v>7391</v>
      </c>
      <c r="C4882">
        <v>538273</v>
      </c>
      <c r="D4882" t="s">
        <v>7392</v>
      </c>
      <c r="E4882" t="s">
        <v>446</v>
      </c>
    </row>
    <row r="4883" spans="2:5">
      <c r="B4883" t="s">
        <v>7393</v>
      </c>
      <c r="C4883">
        <v>538452</v>
      </c>
      <c r="D4883" t="s">
        <v>7394</v>
      </c>
      <c r="E4883" t="s">
        <v>375</v>
      </c>
    </row>
    <row r="4884" spans="2:5">
      <c r="B4884" t="s">
        <v>7395</v>
      </c>
      <c r="C4884">
        <v>538501</v>
      </c>
      <c r="D4884" t="s">
        <v>7396</v>
      </c>
      <c r="E4884" t="s">
        <v>222</v>
      </c>
    </row>
    <row r="4885" spans="2:5">
      <c r="B4885" t="s">
        <v>7397</v>
      </c>
      <c r="C4885">
        <v>538502</v>
      </c>
      <c r="D4885" t="s">
        <v>7398</v>
      </c>
      <c r="E4885" t="s">
        <v>222</v>
      </c>
    </row>
    <row r="4886" spans="2:5">
      <c r="B4886" t="s">
        <v>7399</v>
      </c>
      <c r="C4886">
        <v>538577</v>
      </c>
      <c r="D4886" t="s">
        <v>7400</v>
      </c>
      <c r="E4886" t="s">
        <v>222</v>
      </c>
    </row>
    <row r="4887" spans="2:5">
      <c r="B4887" t="s">
        <v>7401</v>
      </c>
      <c r="C4887">
        <v>538578</v>
      </c>
      <c r="D4887" t="s">
        <v>7402</v>
      </c>
      <c r="E4887" t="s">
        <v>222</v>
      </c>
    </row>
    <row r="4888" spans="2:5">
      <c r="B4888" t="s">
        <v>7403</v>
      </c>
      <c r="C4888">
        <v>538646</v>
      </c>
      <c r="D4888" t="s">
        <v>7404</v>
      </c>
      <c r="E4888" t="s">
        <v>370</v>
      </c>
    </row>
    <row r="4889" spans="2:5">
      <c r="B4889" t="s">
        <v>7405</v>
      </c>
      <c r="C4889">
        <v>538683</v>
      </c>
      <c r="D4889" t="s">
        <v>7406</v>
      </c>
      <c r="E4889" t="s">
        <v>222</v>
      </c>
    </row>
    <row r="4890" spans="2:5">
      <c r="B4890" t="s">
        <v>7407</v>
      </c>
      <c r="C4890">
        <v>538728</v>
      </c>
      <c r="D4890" t="s">
        <v>7408</v>
      </c>
      <c r="E4890" t="s">
        <v>222</v>
      </c>
    </row>
    <row r="4891" spans="2:5">
      <c r="B4891" t="s">
        <v>7409</v>
      </c>
      <c r="C4891">
        <v>538729</v>
      </c>
      <c r="D4891" t="s">
        <v>7410</v>
      </c>
      <c r="E4891" t="s">
        <v>222</v>
      </c>
    </row>
    <row r="4892" spans="2:5">
      <c r="B4892" t="s">
        <v>7411</v>
      </c>
      <c r="C4892">
        <v>538808</v>
      </c>
      <c r="D4892" t="s">
        <v>7412</v>
      </c>
      <c r="E4892" t="s">
        <v>222</v>
      </c>
    </row>
    <row r="4893" spans="2:5">
      <c r="B4893" t="s">
        <v>7413</v>
      </c>
      <c r="C4893">
        <v>538809</v>
      </c>
      <c r="D4893" t="s">
        <v>7414</v>
      </c>
      <c r="E4893" t="s">
        <v>222</v>
      </c>
    </row>
    <row r="4894" spans="2:5">
      <c r="B4894" t="s">
        <v>7415</v>
      </c>
      <c r="C4894">
        <v>538810</v>
      </c>
      <c r="D4894" t="s">
        <v>7416</v>
      </c>
      <c r="E4894" t="s">
        <v>222</v>
      </c>
    </row>
    <row r="4895" spans="2:5">
      <c r="B4895" t="s">
        <v>7417</v>
      </c>
      <c r="C4895">
        <v>538811</v>
      </c>
      <c r="D4895" t="s">
        <v>7418</v>
      </c>
      <c r="E4895" t="s">
        <v>222</v>
      </c>
    </row>
    <row r="4896" spans="2:5">
      <c r="B4896" t="s">
        <v>7419</v>
      </c>
      <c r="C4896">
        <v>539031</v>
      </c>
      <c r="D4896" t="s">
        <v>7420</v>
      </c>
      <c r="E4896" t="s">
        <v>222</v>
      </c>
    </row>
    <row r="4897" spans="2:5">
      <c r="B4897" t="s">
        <v>7421</v>
      </c>
      <c r="C4897">
        <v>539090</v>
      </c>
      <c r="D4897" t="s">
        <v>7422</v>
      </c>
      <c r="E4897" t="s">
        <v>370</v>
      </c>
    </row>
    <row r="4898" spans="2:5">
      <c r="B4898" t="s">
        <v>7423</v>
      </c>
      <c r="C4898">
        <v>539142</v>
      </c>
      <c r="D4898" t="s">
        <v>7424</v>
      </c>
      <c r="E4898" t="s">
        <v>222</v>
      </c>
    </row>
    <row r="4899" spans="2:5">
      <c r="B4899" t="s">
        <v>7425</v>
      </c>
      <c r="C4899">
        <v>539274</v>
      </c>
      <c r="D4899" t="s">
        <v>7426</v>
      </c>
      <c r="E4899" t="s">
        <v>370</v>
      </c>
    </row>
    <row r="4900" spans="2:5">
      <c r="B4900" t="s">
        <v>7427</v>
      </c>
      <c r="C4900">
        <v>539312</v>
      </c>
      <c r="D4900" t="s">
        <v>7428</v>
      </c>
      <c r="E4900" t="s">
        <v>222</v>
      </c>
    </row>
    <row r="4901" spans="2:5">
      <c r="B4901" t="s">
        <v>7429</v>
      </c>
      <c r="C4901">
        <v>539313</v>
      </c>
      <c r="D4901" t="s">
        <v>7430</v>
      </c>
      <c r="E4901" t="s">
        <v>222</v>
      </c>
    </row>
    <row r="4902" spans="2:5">
      <c r="B4902" t="s">
        <v>7431</v>
      </c>
      <c r="C4902">
        <v>539480</v>
      </c>
      <c r="D4902" t="s">
        <v>7432</v>
      </c>
      <c r="E4902" t="s">
        <v>222</v>
      </c>
    </row>
    <row r="4903" spans="2:5">
      <c r="B4903" t="s">
        <v>7433</v>
      </c>
      <c r="C4903">
        <v>539487</v>
      </c>
      <c r="D4903" t="s">
        <v>7434</v>
      </c>
      <c r="E4903" t="s">
        <v>222</v>
      </c>
    </row>
    <row r="4904" spans="2:5">
      <c r="B4904" t="s">
        <v>7435</v>
      </c>
      <c r="C4904">
        <v>539516</v>
      </c>
      <c r="D4904" t="s">
        <v>7436</v>
      </c>
      <c r="E4904" t="s">
        <v>222</v>
      </c>
    </row>
    <row r="4905" spans="2:5">
      <c r="B4905" t="s">
        <v>7437</v>
      </c>
      <c r="C4905">
        <v>539517</v>
      </c>
      <c r="D4905" t="s">
        <v>7438</v>
      </c>
      <c r="E4905" t="s">
        <v>222</v>
      </c>
    </row>
    <row r="4906" spans="2:5">
      <c r="B4906" t="s">
        <v>7439</v>
      </c>
      <c r="C4906">
        <v>539561</v>
      </c>
      <c r="D4906" t="s">
        <v>7440</v>
      </c>
      <c r="E4906" t="s">
        <v>375</v>
      </c>
    </row>
    <row r="4907" spans="2:5">
      <c r="B4907" t="s">
        <v>7441</v>
      </c>
      <c r="C4907">
        <v>539784</v>
      </c>
      <c r="D4907" t="s">
        <v>7442</v>
      </c>
      <c r="E4907" t="s">
        <v>222</v>
      </c>
    </row>
    <row r="4908" spans="2:5">
      <c r="B4908" t="s">
        <v>7443</v>
      </c>
      <c r="C4908">
        <v>539945</v>
      </c>
      <c r="D4908" t="s">
        <v>7444</v>
      </c>
      <c r="E4908" t="s">
        <v>222</v>
      </c>
    </row>
    <row r="4909" spans="2:5">
      <c r="B4909" t="s">
        <v>7445</v>
      </c>
      <c r="C4909">
        <v>539980</v>
      </c>
      <c r="D4909" t="s">
        <v>7446</v>
      </c>
      <c r="E4909" t="s">
        <v>222</v>
      </c>
    </row>
    <row r="4910" spans="2:5">
      <c r="B4910" t="s">
        <v>7447</v>
      </c>
      <c r="C4910">
        <v>540008</v>
      </c>
      <c r="D4910" t="s">
        <v>7448</v>
      </c>
      <c r="E4910" t="s">
        <v>222</v>
      </c>
    </row>
    <row r="4911" spans="2:5">
      <c r="B4911" t="s">
        <v>7449</v>
      </c>
      <c r="C4911">
        <v>540154</v>
      </c>
      <c r="D4911" t="s">
        <v>7450</v>
      </c>
      <c r="E4911" t="s">
        <v>222</v>
      </c>
    </row>
    <row r="4912" spans="2:5">
      <c r="B4912" t="s">
        <v>7451</v>
      </c>
      <c r="C4912">
        <v>540333</v>
      </c>
      <c r="D4912" t="s">
        <v>7452</v>
      </c>
      <c r="E4912" t="s">
        <v>222</v>
      </c>
    </row>
    <row r="4913" spans="2:5">
      <c r="B4913" t="s">
        <v>7453</v>
      </c>
      <c r="C4913">
        <v>540334</v>
      </c>
      <c r="D4913" t="s">
        <v>7454</v>
      </c>
      <c r="E4913" t="s">
        <v>222</v>
      </c>
    </row>
    <row r="4914" spans="2:5">
      <c r="B4914" t="s">
        <v>7455</v>
      </c>
      <c r="C4914">
        <v>540335</v>
      </c>
      <c r="D4914" t="s">
        <v>7456</v>
      </c>
      <c r="E4914" t="s">
        <v>222</v>
      </c>
    </row>
    <row r="4915" spans="2:5">
      <c r="B4915" t="s">
        <v>7457</v>
      </c>
      <c r="C4915">
        <v>540336</v>
      </c>
      <c r="D4915" t="s">
        <v>7458</v>
      </c>
      <c r="E4915" t="s">
        <v>222</v>
      </c>
    </row>
    <row r="4916" spans="2:5">
      <c r="B4916" t="s">
        <v>7459</v>
      </c>
      <c r="C4916">
        <v>540469</v>
      </c>
      <c r="D4916" t="s">
        <v>7460</v>
      </c>
      <c r="E4916" t="s">
        <v>222</v>
      </c>
    </row>
    <row r="4917" spans="2:5">
      <c r="B4917" t="s">
        <v>7461</v>
      </c>
      <c r="C4917">
        <v>540470</v>
      </c>
      <c r="D4917" t="s">
        <v>7462</v>
      </c>
      <c r="E4917" t="s">
        <v>222</v>
      </c>
    </row>
    <row r="4918" spans="2:5">
      <c r="B4918" t="s">
        <v>7463</v>
      </c>
      <c r="C4918">
        <v>540538</v>
      </c>
      <c r="D4918" t="s">
        <v>7464</v>
      </c>
      <c r="E4918" t="s">
        <v>222</v>
      </c>
    </row>
    <row r="4919" spans="2:5">
      <c r="B4919" t="s">
        <v>7465</v>
      </c>
      <c r="C4919">
        <v>540539</v>
      </c>
      <c r="D4919" t="s">
        <v>7466</v>
      </c>
      <c r="E4919" t="s">
        <v>222</v>
      </c>
    </row>
    <row r="4920" spans="2:5">
      <c r="B4920" t="s">
        <v>7467</v>
      </c>
      <c r="C4920">
        <v>540551</v>
      </c>
      <c r="D4920" t="s">
        <v>7468</v>
      </c>
      <c r="E4920" t="s">
        <v>222</v>
      </c>
    </row>
    <row r="4921" spans="2:5">
      <c r="B4921" t="s">
        <v>7469</v>
      </c>
      <c r="C4921">
        <v>540552</v>
      </c>
      <c r="D4921" t="s">
        <v>7470</v>
      </c>
      <c r="E4921" t="s">
        <v>222</v>
      </c>
    </row>
    <row r="4922" spans="2:5">
      <c r="B4922" t="s">
        <v>7471</v>
      </c>
      <c r="C4922">
        <v>540586</v>
      </c>
      <c r="D4922" t="s">
        <v>7472</v>
      </c>
      <c r="E4922" t="s">
        <v>222</v>
      </c>
    </row>
    <row r="4923" spans="2:5">
      <c r="B4923" t="s">
        <v>7473</v>
      </c>
      <c r="C4923">
        <v>540587</v>
      </c>
      <c r="D4923" t="s">
        <v>7474</v>
      </c>
      <c r="E4923" t="s">
        <v>222</v>
      </c>
    </row>
    <row r="4924" spans="2:5">
      <c r="B4924" t="s">
        <v>7475</v>
      </c>
      <c r="C4924">
        <v>540588</v>
      </c>
      <c r="D4924" t="s">
        <v>7476</v>
      </c>
      <c r="E4924" t="s">
        <v>222</v>
      </c>
    </row>
    <row r="4925" spans="2:5">
      <c r="B4925" t="s">
        <v>7477</v>
      </c>
      <c r="C4925">
        <v>540589</v>
      </c>
      <c r="D4925" t="s">
        <v>7478</v>
      </c>
      <c r="E4925" t="s">
        <v>222</v>
      </c>
    </row>
    <row r="4926" spans="2:5">
      <c r="B4926" t="s">
        <v>7479</v>
      </c>
      <c r="C4926">
        <v>540591</v>
      </c>
      <c r="D4926" t="s">
        <v>7480</v>
      </c>
      <c r="E4926" t="s">
        <v>222</v>
      </c>
    </row>
    <row r="4927" spans="2:5">
      <c r="B4927" t="s">
        <v>7481</v>
      </c>
      <c r="C4927">
        <v>540592</v>
      </c>
      <c r="D4927" t="s">
        <v>7482</v>
      </c>
      <c r="E4927" t="s">
        <v>222</v>
      </c>
    </row>
    <row r="4928" spans="2:5">
      <c r="B4928" t="s">
        <v>7483</v>
      </c>
      <c r="C4928">
        <v>540593</v>
      </c>
      <c r="D4928" t="s">
        <v>7484</v>
      </c>
      <c r="E4928" t="s">
        <v>222</v>
      </c>
    </row>
    <row r="4929" spans="2:5">
      <c r="B4929" t="s">
        <v>7485</v>
      </c>
      <c r="C4929">
        <v>540594</v>
      </c>
      <c r="D4929" t="s">
        <v>7486</v>
      </c>
      <c r="E4929" t="s">
        <v>222</v>
      </c>
    </row>
    <row r="4930" spans="2:5">
      <c r="B4930" t="s">
        <v>7487</v>
      </c>
      <c r="C4930">
        <v>540612</v>
      </c>
      <c r="D4930" t="s">
        <v>7488</v>
      </c>
      <c r="E4930" t="s">
        <v>222</v>
      </c>
    </row>
    <row r="4931" spans="2:5">
      <c r="B4931" t="s">
        <v>7489</v>
      </c>
      <c r="C4931">
        <v>540617</v>
      </c>
      <c r="D4931" t="s">
        <v>7490</v>
      </c>
      <c r="E4931" t="s">
        <v>222</v>
      </c>
    </row>
    <row r="4932" spans="2:5">
      <c r="B4932" t="s">
        <v>7491</v>
      </c>
      <c r="C4932">
        <v>540618</v>
      </c>
      <c r="D4932" t="s">
        <v>7492</v>
      </c>
      <c r="E4932" t="s">
        <v>222</v>
      </c>
    </row>
    <row r="4933" spans="2:5">
      <c r="B4933" t="s">
        <v>7493</v>
      </c>
      <c r="C4933">
        <v>540619</v>
      </c>
      <c r="D4933" t="s">
        <v>7494</v>
      </c>
      <c r="E4933" t="s">
        <v>222</v>
      </c>
    </row>
    <row r="4934" spans="2:5">
      <c r="B4934" t="s">
        <v>7495</v>
      </c>
      <c r="C4934">
        <v>540620</v>
      </c>
      <c r="D4934" t="s">
        <v>7496</v>
      </c>
      <c r="E4934" t="s">
        <v>222</v>
      </c>
    </row>
    <row r="4935" spans="2:5">
      <c r="B4935" t="s">
        <v>7497</v>
      </c>
      <c r="C4935">
        <v>540626</v>
      </c>
      <c r="D4935" t="s">
        <v>7498</v>
      </c>
      <c r="E4935" t="s">
        <v>222</v>
      </c>
    </row>
    <row r="4936" spans="2:5">
      <c r="B4936" t="s">
        <v>7499</v>
      </c>
      <c r="C4936">
        <v>540627</v>
      </c>
      <c r="D4936" t="s">
        <v>7500</v>
      </c>
      <c r="E4936" t="s">
        <v>222</v>
      </c>
    </row>
    <row r="4937" spans="2:5">
      <c r="B4937" t="s">
        <v>7501</v>
      </c>
      <c r="C4937">
        <v>540629</v>
      </c>
      <c r="D4937" t="s">
        <v>7502</v>
      </c>
      <c r="E4937" t="s">
        <v>222</v>
      </c>
    </row>
    <row r="4938" spans="2:5">
      <c r="B4938" t="s">
        <v>7503</v>
      </c>
      <c r="C4938">
        <v>540631</v>
      </c>
      <c r="D4938" t="s">
        <v>7504</v>
      </c>
      <c r="E4938" t="s">
        <v>222</v>
      </c>
    </row>
    <row r="4939" spans="2:5">
      <c r="B4939" t="s">
        <v>7505</v>
      </c>
      <c r="C4939">
        <v>540634</v>
      </c>
      <c r="D4939" t="s">
        <v>7506</v>
      </c>
      <c r="E4939" t="s">
        <v>222</v>
      </c>
    </row>
    <row r="4940" spans="2:5">
      <c r="B4940" t="s">
        <v>7507</v>
      </c>
      <c r="C4940">
        <v>540635</v>
      </c>
      <c r="D4940" t="s">
        <v>7508</v>
      </c>
      <c r="E4940" t="s">
        <v>222</v>
      </c>
    </row>
    <row r="4941" spans="2:5">
      <c r="B4941" t="s">
        <v>7509</v>
      </c>
      <c r="C4941">
        <v>540636</v>
      </c>
      <c r="D4941" t="s">
        <v>7510</v>
      </c>
      <c r="E4941" t="s">
        <v>222</v>
      </c>
    </row>
    <row r="4942" spans="2:5">
      <c r="B4942" t="s">
        <v>7511</v>
      </c>
      <c r="C4942">
        <v>540637</v>
      </c>
      <c r="D4942" t="s">
        <v>7512</v>
      </c>
      <c r="E4942" t="s">
        <v>222</v>
      </c>
    </row>
    <row r="4943" spans="2:5">
      <c r="B4943" t="s">
        <v>7513</v>
      </c>
      <c r="C4943">
        <v>540669</v>
      </c>
      <c r="D4943" t="s">
        <v>7514</v>
      </c>
      <c r="E4943" t="s">
        <v>222</v>
      </c>
    </row>
    <row r="4944" spans="2:5">
      <c r="B4944" t="s">
        <v>7515</v>
      </c>
      <c r="C4944">
        <v>540671</v>
      </c>
      <c r="D4944" t="s">
        <v>7516</v>
      </c>
      <c r="E4944" t="s">
        <v>222</v>
      </c>
    </row>
    <row r="4945" spans="2:5">
      <c r="B4945" t="s">
        <v>7517</v>
      </c>
      <c r="C4945">
        <v>540672</v>
      </c>
      <c r="D4945" t="s">
        <v>7518</v>
      </c>
      <c r="E4945" t="s">
        <v>222</v>
      </c>
    </row>
    <row r="4946" spans="2:5">
      <c r="B4946" t="s">
        <v>7519</v>
      </c>
      <c r="C4946">
        <v>540682</v>
      </c>
      <c r="D4946" t="s">
        <v>7520</v>
      </c>
      <c r="E4946" t="s">
        <v>222</v>
      </c>
    </row>
    <row r="4947" spans="2:5">
      <c r="B4947" t="s">
        <v>7521</v>
      </c>
      <c r="C4947">
        <v>540683</v>
      </c>
      <c r="D4947" t="s">
        <v>7522</v>
      </c>
      <c r="E4947" t="s">
        <v>222</v>
      </c>
    </row>
    <row r="4948" spans="2:5">
      <c r="B4948" t="s">
        <v>7523</v>
      </c>
      <c r="C4948">
        <v>540684</v>
      </c>
      <c r="D4948" t="s">
        <v>7524</v>
      </c>
      <c r="E4948" t="s">
        <v>222</v>
      </c>
    </row>
    <row r="4949" spans="2:5">
      <c r="B4949" t="s">
        <v>7525</v>
      </c>
      <c r="C4949">
        <v>540685</v>
      </c>
      <c r="D4949" t="s">
        <v>7526</v>
      </c>
      <c r="E4949" t="s">
        <v>222</v>
      </c>
    </row>
    <row r="4950" spans="2:5">
      <c r="B4950" t="s">
        <v>7527</v>
      </c>
      <c r="C4950">
        <v>540711</v>
      </c>
      <c r="D4950" t="s">
        <v>7528</v>
      </c>
      <c r="E4950" t="s">
        <v>222</v>
      </c>
    </row>
    <row r="4951" spans="2:5">
      <c r="B4951" t="s">
        <v>7529</v>
      </c>
      <c r="C4951">
        <v>540712</v>
      </c>
      <c r="D4951" t="s">
        <v>7530</v>
      </c>
      <c r="E4951" t="s">
        <v>222</v>
      </c>
    </row>
    <row r="4952" spans="2:5">
      <c r="B4952" t="s">
        <v>7531</v>
      </c>
      <c r="C4952">
        <v>540713</v>
      </c>
      <c r="D4952" t="s">
        <v>7532</v>
      </c>
      <c r="E4952" t="s">
        <v>222</v>
      </c>
    </row>
    <row r="4953" spans="2:5">
      <c r="B4953" t="s">
        <v>7533</v>
      </c>
      <c r="C4953">
        <v>540714</v>
      </c>
      <c r="D4953" t="s">
        <v>7534</v>
      </c>
      <c r="E4953" t="s">
        <v>222</v>
      </c>
    </row>
    <row r="4954" spans="2:5">
      <c r="B4954" t="s">
        <v>7535</v>
      </c>
      <c r="C4954">
        <v>540739</v>
      </c>
      <c r="D4954" t="s">
        <v>7536</v>
      </c>
      <c r="E4954" t="s">
        <v>222</v>
      </c>
    </row>
    <row r="4955" spans="2:5">
      <c r="B4955" t="s">
        <v>7537</v>
      </c>
      <c r="C4955">
        <v>540740</v>
      </c>
      <c r="D4955" t="s">
        <v>7538</v>
      </c>
      <c r="E4955" t="s">
        <v>222</v>
      </c>
    </row>
    <row r="4956" spans="2:5">
      <c r="B4956" t="s">
        <v>7539</v>
      </c>
      <c r="C4956">
        <v>540741</v>
      </c>
      <c r="D4956" t="s">
        <v>7540</v>
      </c>
      <c r="E4956" t="s">
        <v>222</v>
      </c>
    </row>
    <row r="4957" spans="2:5">
      <c r="B4957" t="s">
        <v>7541</v>
      </c>
      <c r="C4957">
        <v>540742</v>
      </c>
      <c r="D4957" t="s">
        <v>7542</v>
      </c>
      <c r="E4957" t="s">
        <v>222</v>
      </c>
    </row>
    <row r="4958" spans="2:5">
      <c r="B4958" t="s">
        <v>7543</v>
      </c>
      <c r="C4958">
        <v>540763</v>
      </c>
      <c r="D4958" t="s">
        <v>7544</v>
      </c>
      <c r="E4958" t="s">
        <v>222</v>
      </c>
    </row>
    <row r="4959" spans="2:5">
      <c r="B4959" t="s">
        <v>7545</v>
      </c>
      <c r="C4959">
        <v>540764</v>
      </c>
      <c r="D4959" t="s">
        <v>7546</v>
      </c>
      <c r="E4959" t="s">
        <v>222</v>
      </c>
    </row>
    <row r="4960" spans="2:5">
      <c r="B4960" t="s">
        <v>7547</v>
      </c>
      <c r="C4960">
        <v>540765</v>
      </c>
      <c r="D4960" t="s">
        <v>7548</v>
      </c>
      <c r="E4960" t="s">
        <v>222</v>
      </c>
    </row>
    <row r="4961" spans="2:5">
      <c r="B4961" t="s">
        <v>7549</v>
      </c>
      <c r="C4961">
        <v>540766</v>
      </c>
      <c r="D4961" t="s">
        <v>7550</v>
      </c>
      <c r="E4961" t="s">
        <v>222</v>
      </c>
    </row>
    <row r="4962" spans="2:5">
      <c r="B4962" t="s">
        <v>7551</v>
      </c>
      <c r="C4962">
        <v>540778</v>
      </c>
      <c r="D4962" t="s">
        <v>7552</v>
      </c>
      <c r="E4962" t="s">
        <v>222</v>
      </c>
    </row>
    <row r="4963" spans="2:5">
      <c r="B4963" t="s">
        <v>7553</v>
      </c>
      <c r="C4963">
        <v>540779</v>
      </c>
      <c r="D4963" t="s">
        <v>7554</v>
      </c>
      <c r="E4963" t="s">
        <v>222</v>
      </c>
    </row>
    <row r="4964" spans="2:5">
      <c r="B4964" t="s">
        <v>7555</v>
      </c>
      <c r="C4964">
        <v>540780</v>
      </c>
      <c r="D4964" t="s">
        <v>7556</v>
      </c>
      <c r="E4964" t="s">
        <v>222</v>
      </c>
    </row>
    <row r="4965" spans="2:5">
      <c r="B4965" t="s">
        <v>7557</v>
      </c>
      <c r="C4965">
        <v>540781</v>
      </c>
      <c r="D4965" t="s">
        <v>7558</v>
      </c>
      <c r="E4965" t="s">
        <v>222</v>
      </c>
    </row>
    <row r="4966" spans="2:5">
      <c r="B4966" t="s">
        <v>7559</v>
      </c>
      <c r="C4966">
        <v>540787</v>
      </c>
      <c r="D4966" t="s">
        <v>7560</v>
      </c>
      <c r="E4966" t="s">
        <v>222</v>
      </c>
    </row>
    <row r="4967" spans="2:5">
      <c r="B4967" t="s">
        <v>7561</v>
      </c>
      <c r="C4967">
        <v>540791</v>
      </c>
      <c r="D4967" t="s">
        <v>7562</v>
      </c>
      <c r="E4967" t="s">
        <v>222</v>
      </c>
    </row>
    <row r="4968" spans="2:5">
      <c r="B4968" t="s">
        <v>7563</v>
      </c>
      <c r="C4968">
        <v>540792</v>
      </c>
      <c r="D4968" t="s">
        <v>7564</v>
      </c>
      <c r="E4968" t="s">
        <v>222</v>
      </c>
    </row>
    <row r="4969" spans="2:5">
      <c r="B4969" t="s">
        <v>7565</v>
      </c>
      <c r="C4969">
        <v>540793</v>
      </c>
      <c r="D4969" t="s">
        <v>7566</v>
      </c>
      <c r="E4969" t="s">
        <v>222</v>
      </c>
    </row>
    <row r="4970" spans="2:5">
      <c r="B4970" t="s">
        <v>7567</v>
      </c>
      <c r="C4970">
        <v>540794</v>
      </c>
      <c r="D4970" t="s">
        <v>7568</v>
      </c>
      <c r="E4970" t="s">
        <v>222</v>
      </c>
    </row>
    <row r="4971" spans="2:5">
      <c r="B4971" t="s">
        <v>7569</v>
      </c>
      <c r="C4971">
        <v>540799</v>
      </c>
      <c r="D4971" t="s">
        <v>7570</v>
      </c>
      <c r="E4971" t="s">
        <v>222</v>
      </c>
    </row>
    <row r="4972" spans="2:5">
      <c r="B4972" t="s">
        <v>7571</v>
      </c>
      <c r="C4972">
        <v>540800</v>
      </c>
      <c r="D4972" t="s">
        <v>7572</v>
      </c>
      <c r="E4972" t="s">
        <v>222</v>
      </c>
    </row>
    <row r="4973" spans="2:5">
      <c r="B4973" t="s">
        <v>7573</v>
      </c>
      <c r="C4973">
        <v>540801</v>
      </c>
      <c r="D4973" t="s">
        <v>7574</v>
      </c>
      <c r="E4973" t="s">
        <v>222</v>
      </c>
    </row>
    <row r="4974" spans="2:5">
      <c r="B4974" t="s">
        <v>7575</v>
      </c>
      <c r="C4974">
        <v>540802</v>
      </c>
      <c r="D4974" t="s">
        <v>7576</v>
      </c>
      <c r="E4974" t="s">
        <v>222</v>
      </c>
    </row>
    <row r="4975" spans="2:5">
      <c r="B4975" t="s">
        <v>7577</v>
      </c>
      <c r="C4975">
        <v>540825</v>
      </c>
      <c r="D4975" t="s">
        <v>7578</v>
      </c>
      <c r="E4975" t="s">
        <v>222</v>
      </c>
    </row>
    <row r="4976" spans="2:5">
      <c r="B4976" t="s">
        <v>7579</v>
      </c>
      <c r="C4976">
        <v>540826</v>
      </c>
      <c r="D4976" t="s">
        <v>7580</v>
      </c>
      <c r="E4976" t="s">
        <v>222</v>
      </c>
    </row>
    <row r="4977" spans="2:5">
      <c r="B4977" t="s">
        <v>7581</v>
      </c>
      <c r="C4977">
        <v>540827</v>
      </c>
      <c r="D4977" t="s">
        <v>7582</v>
      </c>
      <c r="E4977" t="s">
        <v>222</v>
      </c>
    </row>
    <row r="4978" spans="2:5">
      <c r="B4978" t="s">
        <v>7583</v>
      </c>
      <c r="C4978">
        <v>540828</v>
      </c>
      <c r="D4978" t="s">
        <v>7584</v>
      </c>
      <c r="E4978" t="s">
        <v>222</v>
      </c>
    </row>
    <row r="4979" spans="2:5">
      <c r="B4979" t="s">
        <v>7585</v>
      </c>
      <c r="C4979">
        <v>540861</v>
      </c>
      <c r="D4979" t="s">
        <v>7586</v>
      </c>
      <c r="E4979" t="s">
        <v>222</v>
      </c>
    </row>
    <row r="4980" spans="2:5">
      <c r="B4980" t="s">
        <v>7587</v>
      </c>
      <c r="C4980">
        <v>540862</v>
      </c>
      <c r="D4980" t="s">
        <v>7588</v>
      </c>
      <c r="E4980" t="s">
        <v>222</v>
      </c>
    </row>
    <row r="4981" spans="2:5">
      <c r="B4981" t="s">
        <v>7589</v>
      </c>
      <c r="C4981">
        <v>540863</v>
      </c>
      <c r="D4981" t="s">
        <v>7590</v>
      </c>
      <c r="E4981" t="s">
        <v>222</v>
      </c>
    </row>
    <row r="4982" spans="2:5">
      <c r="B4982" t="s">
        <v>7591</v>
      </c>
      <c r="C4982">
        <v>540864</v>
      </c>
      <c r="D4982" t="s">
        <v>7592</v>
      </c>
      <c r="E4982" t="s">
        <v>222</v>
      </c>
    </row>
    <row r="4983" spans="2:5">
      <c r="B4983" t="s">
        <v>7593</v>
      </c>
      <c r="C4983">
        <v>540896</v>
      </c>
      <c r="D4983" t="s">
        <v>7594</v>
      </c>
      <c r="E4983" t="s">
        <v>222</v>
      </c>
    </row>
    <row r="4984" spans="2:5">
      <c r="B4984" t="s">
        <v>7595</v>
      </c>
      <c r="C4984">
        <v>540897</v>
      </c>
      <c r="D4984" t="s">
        <v>7596</v>
      </c>
      <c r="E4984" t="s">
        <v>222</v>
      </c>
    </row>
    <row r="4985" spans="2:5">
      <c r="B4985" t="s">
        <v>7597</v>
      </c>
      <c r="C4985">
        <v>540898</v>
      </c>
      <c r="D4985" t="s">
        <v>7598</v>
      </c>
      <c r="E4985" t="s">
        <v>222</v>
      </c>
    </row>
    <row r="4986" spans="2:5">
      <c r="B4986" t="s">
        <v>7599</v>
      </c>
      <c r="C4986">
        <v>540899</v>
      </c>
      <c r="D4986" t="s">
        <v>7600</v>
      </c>
      <c r="E4986" t="s">
        <v>222</v>
      </c>
    </row>
    <row r="4987" spans="2:5">
      <c r="B4987" t="s">
        <v>7601</v>
      </c>
      <c r="C4987">
        <v>540947</v>
      </c>
      <c r="D4987" t="s">
        <v>7602</v>
      </c>
      <c r="E4987" t="s">
        <v>222</v>
      </c>
    </row>
    <row r="4988" spans="2:5">
      <c r="B4988" t="s">
        <v>7603</v>
      </c>
      <c r="C4988">
        <v>540949</v>
      </c>
      <c r="D4988" t="s">
        <v>7604</v>
      </c>
      <c r="E4988" t="s">
        <v>222</v>
      </c>
    </row>
    <row r="4989" spans="2:5">
      <c r="B4989" t="s">
        <v>7605</v>
      </c>
      <c r="C4989">
        <v>540950</v>
      </c>
      <c r="D4989" t="s">
        <v>7606</v>
      </c>
      <c r="E4989" t="s">
        <v>222</v>
      </c>
    </row>
    <row r="4990" spans="2:5">
      <c r="B4990" t="s">
        <v>7607</v>
      </c>
      <c r="C4990">
        <v>540951</v>
      </c>
      <c r="D4990" t="s">
        <v>7608</v>
      </c>
      <c r="E4990" t="s">
        <v>222</v>
      </c>
    </row>
    <row r="4991" spans="2:5">
      <c r="B4991" t="s">
        <v>7609</v>
      </c>
      <c r="C4991">
        <v>540981</v>
      </c>
      <c r="D4991" t="s">
        <v>7610</v>
      </c>
      <c r="E4991" t="s">
        <v>222</v>
      </c>
    </row>
    <row r="4992" spans="2:5">
      <c r="B4992" t="s">
        <v>7611</v>
      </c>
      <c r="C4992">
        <v>540982</v>
      </c>
      <c r="D4992" t="s">
        <v>7612</v>
      </c>
      <c r="E4992" t="s">
        <v>222</v>
      </c>
    </row>
    <row r="4993" spans="2:5">
      <c r="B4993" t="s">
        <v>7613</v>
      </c>
      <c r="C4993">
        <v>540983</v>
      </c>
      <c r="D4993" t="s">
        <v>7614</v>
      </c>
      <c r="E4993" t="s">
        <v>222</v>
      </c>
    </row>
    <row r="4994" spans="2:5">
      <c r="B4994" t="s">
        <v>7615</v>
      </c>
      <c r="C4994">
        <v>540984</v>
      </c>
      <c r="D4994" t="s">
        <v>7616</v>
      </c>
      <c r="E4994" t="s">
        <v>222</v>
      </c>
    </row>
    <row r="4995" spans="2:5">
      <c r="B4995" t="s">
        <v>7617</v>
      </c>
      <c r="C4995">
        <v>541068</v>
      </c>
      <c r="D4995" t="s">
        <v>7618</v>
      </c>
      <c r="E4995" t="s">
        <v>222</v>
      </c>
    </row>
    <row r="4996" spans="2:5">
      <c r="B4996" t="s">
        <v>7619</v>
      </c>
      <c r="C4996">
        <v>541069</v>
      </c>
      <c r="D4996" t="s">
        <v>7620</v>
      </c>
      <c r="E4996" t="s">
        <v>222</v>
      </c>
    </row>
    <row r="4997" spans="2:5">
      <c r="B4997" t="s">
        <v>7621</v>
      </c>
      <c r="C4997">
        <v>541070</v>
      </c>
      <c r="D4997" t="s">
        <v>7622</v>
      </c>
      <c r="E4997" t="s">
        <v>222</v>
      </c>
    </row>
    <row r="4998" spans="2:5">
      <c r="B4998" t="s">
        <v>7623</v>
      </c>
      <c r="C4998">
        <v>541071</v>
      </c>
      <c r="D4998" t="s">
        <v>7624</v>
      </c>
      <c r="E4998" t="s">
        <v>222</v>
      </c>
    </row>
    <row r="4999" spans="2:5">
      <c r="B4999" t="s">
        <v>7625</v>
      </c>
      <c r="C4999">
        <v>541084</v>
      </c>
      <c r="D4999" t="s">
        <v>7626</v>
      </c>
      <c r="E4999" t="s">
        <v>222</v>
      </c>
    </row>
    <row r="5000" spans="2:5">
      <c r="B5000" t="s">
        <v>7627</v>
      </c>
      <c r="C5000">
        <v>541085</v>
      </c>
      <c r="D5000" t="s">
        <v>7628</v>
      </c>
      <c r="E5000" t="s">
        <v>222</v>
      </c>
    </row>
    <row r="5001" spans="2:5">
      <c r="B5001" t="s">
        <v>7629</v>
      </c>
      <c r="C5001">
        <v>541086</v>
      </c>
      <c r="D5001" t="s">
        <v>7630</v>
      </c>
      <c r="E5001" t="s">
        <v>222</v>
      </c>
    </row>
    <row r="5002" spans="2:5">
      <c r="B5002" t="s">
        <v>7631</v>
      </c>
      <c r="C5002">
        <v>541087</v>
      </c>
      <c r="D5002" t="s">
        <v>7632</v>
      </c>
      <c r="E5002" t="s">
        <v>222</v>
      </c>
    </row>
    <row r="5003" spans="2:5">
      <c r="B5003" t="s">
        <v>7633</v>
      </c>
      <c r="C5003">
        <v>541092</v>
      </c>
      <c r="D5003" t="s">
        <v>7634</v>
      </c>
      <c r="E5003" t="s">
        <v>222</v>
      </c>
    </row>
    <row r="5004" spans="2:5">
      <c r="B5004" t="s">
        <v>7635</v>
      </c>
      <c r="C5004">
        <v>541093</v>
      </c>
      <c r="D5004" t="s">
        <v>7636</v>
      </c>
      <c r="E5004" t="s">
        <v>222</v>
      </c>
    </row>
    <row r="5005" spans="2:5">
      <c r="B5005" t="s">
        <v>7637</v>
      </c>
      <c r="C5005">
        <v>541094</v>
      </c>
      <c r="D5005" t="s">
        <v>7638</v>
      </c>
      <c r="E5005" t="s">
        <v>222</v>
      </c>
    </row>
    <row r="5006" spans="2:5">
      <c r="B5006" t="s">
        <v>7639</v>
      </c>
      <c r="C5006">
        <v>541095</v>
      </c>
      <c r="D5006" t="s">
        <v>7640</v>
      </c>
      <c r="E5006" t="s">
        <v>222</v>
      </c>
    </row>
    <row r="5007" spans="2:5">
      <c r="B5007" t="s">
        <v>7641</v>
      </c>
      <c r="C5007">
        <v>541252</v>
      </c>
      <c r="D5007" t="s">
        <v>7642</v>
      </c>
      <c r="E5007" t="s">
        <v>222</v>
      </c>
    </row>
    <row r="5008" spans="2:5">
      <c r="B5008" t="s">
        <v>7643</v>
      </c>
      <c r="C5008">
        <v>541253</v>
      </c>
      <c r="D5008" t="s">
        <v>7644</v>
      </c>
      <c r="E5008" t="s">
        <v>222</v>
      </c>
    </row>
    <row r="5009" spans="2:5">
      <c r="B5009" t="s">
        <v>7645</v>
      </c>
      <c r="C5009">
        <v>541254</v>
      </c>
      <c r="D5009" t="s">
        <v>7646</v>
      </c>
      <c r="E5009" t="s">
        <v>222</v>
      </c>
    </row>
    <row r="5010" spans="2:5">
      <c r="B5010" t="s">
        <v>7647</v>
      </c>
      <c r="C5010">
        <v>541255</v>
      </c>
      <c r="D5010" t="s">
        <v>7648</v>
      </c>
      <c r="E5010" t="s">
        <v>222</v>
      </c>
    </row>
    <row r="5011" spans="2:5">
      <c r="B5011" t="s">
        <v>7649</v>
      </c>
      <c r="C5011">
        <v>541300</v>
      </c>
      <c r="D5011" t="s">
        <v>7650</v>
      </c>
      <c r="E5011" t="s">
        <v>222</v>
      </c>
    </row>
    <row r="5012" spans="2:5">
      <c r="B5012" t="s">
        <v>7651</v>
      </c>
      <c r="C5012">
        <v>541309</v>
      </c>
      <c r="D5012" t="s">
        <v>7652</v>
      </c>
      <c r="E5012" t="s">
        <v>222</v>
      </c>
    </row>
    <row r="5013" spans="2:5">
      <c r="B5013" t="s">
        <v>7653</v>
      </c>
      <c r="C5013">
        <v>541310</v>
      </c>
      <c r="D5013" t="s">
        <v>7654</v>
      </c>
      <c r="E5013" t="s">
        <v>222</v>
      </c>
    </row>
    <row r="5014" spans="2:5">
      <c r="B5014" t="s">
        <v>7655</v>
      </c>
      <c r="C5014">
        <v>541311</v>
      </c>
      <c r="D5014" t="s">
        <v>7656</v>
      </c>
      <c r="E5014" t="s">
        <v>222</v>
      </c>
    </row>
    <row r="5015" spans="2:5">
      <c r="B5015" t="s">
        <v>7657</v>
      </c>
      <c r="C5015">
        <v>541312</v>
      </c>
      <c r="D5015" t="s">
        <v>7658</v>
      </c>
      <c r="E5015" t="s">
        <v>222</v>
      </c>
    </row>
    <row r="5016" spans="2:5">
      <c r="B5016" t="s">
        <v>7659</v>
      </c>
      <c r="C5016">
        <v>541313</v>
      </c>
      <c r="D5016" t="s">
        <v>7660</v>
      </c>
      <c r="E5016" t="s">
        <v>222</v>
      </c>
    </row>
    <row r="5017" spans="2:5">
      <c r="B5017" t="s">
        <v>7661</v>
      </c>
      <c r="C5017">
        <v>541341</v>
      </c>
      <c r="D5017" t="s">
        <v>7662</v>
      </c>
      <c r="E5017" t="s">
        <v>222</v>
      </c>
    </row>
    <row r="5018" spans="2:5">
      <c r="B5018" t="s">
        <v>7663</v>
      </c>
      <c r="C5018">
        <v>541343</v>
      </c>
      <c r="D5018" t="s">
        <v>7664</v>
      </c>
      <c r="E5018" t="s">
        <v>222</v>
      </c>
    </row>
    <row r="5019" spans="2:5">
      <c r="B5019" t="s">
        <v>7665</v>
      </c>
      <c r="C5019">
        <v>541345</v>
      </c>
      <c r="D5019" t="s">
        <v>7666</v>
      </c>
      <c r="E5019" t="s">
        <v>222</v>
      </c>
    </row>
    <row r="5020" spans="2:5">
      <c r="B5020" t="s">
        <v>7667</v>
      </c>
      <c r="C5020">
        <v>541346</v>
      </c>
      <c r="D5020" t="s">
        <v>7668</v>
      </c>
      <c r="E5020" t="s">
        <v>222</v>
      </c>
    </row>
    <row r="5021" spans="2:5">
      <c r="B5021" t="s">
        <v>7669</v>
      </c>
      <c r="C5021">
        <v>541672</v>
      </c>
      <c r="D5021" t="s">
        <v>7670</v>
      </c>
      <c r="E5021" t="s">
        <v>222</v>
      </c>
    </row>
    <row r="5022" spans="2:5">
      <c r="B5022" t="s">
        <v>7671</v>
      </c>
      <c r="C5022">
        <v>541673</v>
      </c>
      <c r="D5022" t="s">
        <v>7672</v>
      </c>
      <c r="E5022" t="s">
        <v>222</v>
      </c>
    </row>
    <row r="5023" spans="2:5">
      <c r="B5023" t="s">
        <v>7673</v>
      </c>
      <c r="C5023">
        <v>541674</v>
      </c>
      <c r="D5023" t="s">
        <v>7674</v>
      </c>
      <c r="E5023" t="s">
        <v>222</v>
      </c>
    </row>
    <row r="5024" spans="2:5">
      <c r="B5024" t="s">
        <v>7675</v>
      </c>
      <c r="C5024">
        <v>541675</v>
      </c>
      <c r="D5024" t="s">
        <v>7676</v>
      </c>
      <c r="E5024" t="s">
        <v>222</v>
      </c>
    </row>
    <row r="5025" spans="2:5">
      <c r="B5025" t="s">
        <v>7677</v>
      </c>
      <c r="C5025">
        <v>541676</v>
      </c>
      <c r="D5025" t="s">
        <v>7678</v>
      </c>
      <c r="E5025" t="s">
        <v>222</v>
      </c>
    </row>
    <row r="5026" spans="2:5">
      <c r="B5026" t="s">
        <v>7679</v>
      </c>
      <c r="C5026">
        <v>541677</v>
      </c>
      <c r="D5026" t="s">
        <v>7680</v>
      </c>
      <c r="E5026" t="s">
        <v>222</v>
      </c>
    </row>
    <row r="5027" spans="2:5">
      <c r="B5027" t="s">
        <v>7681</v>
      </c>
      <c r="C5027">
        <v>541678</v>
      </c>
      <c r="D5027" t="s">
        <v>7682</v>
      </c>
      <c r="E5027" t="s">
        <v>222</v>
      </c>
    </row>
    <row r="5028" spans="2:5">
      <c r="B5028" t="s">
        <v>7683</v>
      </c>
      <c r="C5028">
        <v>541679</v>
      </c>
      <c r="D5028" t="s">
        <v>7684</v>
      </c>
      <c r="E5028" t="s">
        <v>222</v>
      </c>
    </row>
    <row r="5029" spans="2:5">
      <c r="B5029" t="s">
        <v>7685</v>
      </c>
      <c r="C5029">
        <v>541725</v>
      </c>
      <c r="D5029" t="s">
        <v>7686</v>
      </c>
      <c r="E5029" t="s">
        <v>222</v>
      </c>
    </row>
    <row r="5030" spans="2:5">
      <c r="B5030" t="s">
        <v>7687</v>
      </c>
      <c r="C5030">
        <v>541726</v>
      </c>
      <c r="D5030" t="s">
        <v>7688</v>
      </c>
      <c r="E5030" t="s">
        <v>222</v>
      </c>
    </row>
    <row r="5031" spans="2:5">
      <c r="B5031" t="s">
        <v>7689</v>
      </c>
      <c r="C5031">
        <v>541727</v>
      </c>
      <c r="D5031" t="s">
        <v>7690</v>
      </c>
      <c r="E5031" t="s">
        <v>222</v>
      </c>
    </row>
    <row r="5032" spans="2:5">
      <c r="B5032" t="s">
        <v>7691</v>
      </c>
      <c r="C5032">
        <v>541728</v>
      </c>
      <c r="D5032" t="s">
        <v>7692</v>
      </c>
      <c r="E5032" t="s">
        <v>222</v>
      </c>
    </row>
    <row r="5033" spans="2:5">
      <c r="B5033" t="s">
        <v>7693</v>
      </c>
      <c r="C5033">
        <v>541742</v>
      </c>
      <c r="D5033" t="s">
        <v>7694</v>
      </c>
      <c r="E5033" t="s">
        <v>222</v>
      </c>
    </row>
    <row r="5034" spans="2:5">
      <c r="B5034" t="s">
        <v>7695</v>
      </c>
      <c r="C5034">
        <v>541743</v>
      </c>
      <c r="D5034" t="s">
        <v>7696</v>
      </c>
      <c r="E5034" t="s">
        <v>222</v>
      </c>
    </row>
    <row r="5035" spans="2:5">
      <c r="B5035" t="s">
        <v>7697</v>
      </c>
      <c r="C5035">
        <v>541744</v>
      </c>
      <c r="D5035" t="s">
        <v>7698</v>
      </c>
      <c r="E5035" t="s">
        <v>222</v>
      </c>
    </row>
    <row r="5036" spans="2:5">
      <c r="B5036" t="s">
        <v>7699</v>
      </c>
      <c r="C5036">
        <v>541745</v>
      </c>
      <c r="D5036" t="s">
        <v>7700</v>
      </c>
      <c r="E5036" t="s">
        <v>222</v>
      </c>
    </row>
    <row r="5037" spans="2:5">
      <c r="B5037" t="s">
        <v>7701</v>
      </c>
      <c r="C5037">
        <v>541804</v>
      </c>
      <c r="D5037" t="s">
        <v>7702</v>
      </c>
      <c r="E5037" t="s">
        <v>222</v>
      </c>
    </row>
    <row r="5038" spans="2:5">
      <c r="B5038" t="s">
        <v>7703</v>
      </c>
      <c r="C5038">
        <v>541805</v>
      </c>
      <c r="D5038" t="s">
        <v>7704</v>
      </c>
      <c r="E5038" t="s">
        <v>222</v>
      </c>
    </row>
    <row r="5039" spans="2:5">
      <c r="B5039" t="s">
        <v>7705</v>
      </c>
      <c r="C5039">
        <v>541806</v>
      </c>
      <c r="D5039" t="s">
        <v>7706</v>
      </c>
      <c r="E5039" t="s">
        <v>222</v>
      </c>
    </row>
    <row r="5040" spans="2:5">
      <c r="B5040" t="s">
        <v>7707</v>
      </c>
      <c r="C5040">
        <v>541807</v>
      </c>
      <c r="D5040" t="s">
        <v>7708</v>
      </c>
      <c r="E5040" t="s">
        <v>222</v>
      </c>
    </row>
    <row r="5041" spans="2:5">
      <c r="B5041" t="s">
        <v>7709</v>
      </c>
      <c r="C5041">
        <v>541809</v>
      </c>
      <c r="D5041" t="s">
        <v>7710</v>
      </c>
      <c r="E5041" t="s">
        <v>222</v>
      </c>
    </row>
    <row r="5042" spans="2:5">
      <c r="B5042" t="s">
        <v>7711</v>
      </c>
      <c r="C5042">
        <v>541879</v>
      </c>
      <c r="D5042" t="s">
        <v>7712</v>
      </c>
      <c r="E5042" t="s">
        <v>222</v>
      </c>
    </row>
    <row r="5043" spans="2:5">
      <c r="B5043" t="s">
        <v>7713</v>
      </c>
      <c r="C5043">
        <v>541881</v>
      </c>
      <c r="D5043" t="s">
        <v>7714</v>
      </c>
      <c r="E5043" t="s">
        <v>222</v>
      </c>
    </row>
    <row r="5044" spans="2:5">
      <c r="B5044" t="s">
        <v>7715</v>
      </c>
      <c r="C5044">
        <v>541882</v>
      </c>
      <c r="D5044" t="s">
        <v>7716</v>
      </c>
      <c r="E5044" t="s">
        <v>222</v>
      </c>
    </row>
    <row r="5045" spans="2:5">
      <c r="B5045" t="s">
        <v>7717</v>
      </c>
      <c r="C5045">
        <v>541884</v>
      </c>
      <c r="D5045" t="s">
        <v>7718</v>
      </c>
      <c r="E5045" t="s">
        <v>222</v>
      </c>
    </row>
    <row r="5046" spans="2:5">
      <c r="B5046" t="s">
        <v>7719</v>
      </c>
      <c r="C5046">
        <v>541972</v>
      </c>
      <c r="D5046" t="s">
        <v>7720</v>
      </c>
      <c r="E5046" t="s">
        <v>222</v>
      </c>
    </row>
    <row r="5047" spans="2:5">
      <c r="B5047" t="s">
        <v>7721</v>
      </c>
      <c r="C5047">
        <v>541984</v>
      </c>
      <c r="D5047" t="s">
        <v>7722</v>
      </c>
      <c r="E5047" t="s">
        <v>222</v>
      </c>
    </row>
    <row r="5048" spans="2:5">
      <c r="B5048" t="s">
        <v>7723</v>
      </c>
      <c r="C5048">
        <v>541985</v>
      </c>
      <c r="D5048" t="s">
        <v>7724</v>
      </c>
      <c r="E5048" t="s">
        <v>222</v>
      </c>
    </row>
    <row r="5049" spans="2:5">
      <c r="B5049" t="s">
        <v>7725</v>
      </c>
      <c r="C5049">
        <v>541986</v>
      </c>
      <c r="D5049" t="s">
        <v>7726</v>
      </c>
      <c r="E5049" t="s">
        <v>222</v>
      </c>
    </row>
    <row r="5050" spans="2:5">
      <c r="B5050" t="s">
        <v>7727</v>
      </c>
      <c r="C5050">
        <v>541987</v>
      </c>
      <c r="D5050" t="s">
        <v>7728</v>
      </c>
      <c r="E5050" t="s">
        <v>222</v>
      </c>
    </row>
    <row r="5051" spans="2:5">
      <c r="B5051" t="s">
        <v>7729</v>
      </c>
      <c r="C5051">
        <v>542131</v>
      </c>
      <c r="D5051" t="s">
        <v>7730</v>
      </c>
      <c r="E5051" t="s">
        <v>222</v>
      </c>
    </row>
    <row r="5052" spans="2:5">
      <c r="B5052" t="s">
        <v>7731</v>
      </c>
      <c r="C5052">
        <v>542156</v>
      </c>
      <c r="D5052" t="s">
        <v>7732</v>
      </c>
      <c r="E5052" t="s">
        <v>222</v>
      </c>
    </row>
    <row r="5053" spans="2:5">
      <c r="B5053" t="s">
        <v>7733</v>
      </c>
      <c r="C5053">
        <v>542158</v>
      </c>
      <c r="D5053" t="s">
        <v>7734</v>
      </c>
      <c r="E5053" t="s">
        <v>222</v>
      </c>
    </row>
    <row r="5054" spans="2:5">
      <c r="B5054" t="s">
        <v>7735</v>
      </c>
      <c r="C5054">
        <v>542160</v>
      </c>
      <c r="D5054" t="s">
        <v>7736</v>
      </c>
      <c r="E5054" t="s">
        <v>222</v>
      </c>
    </row>
    <row r="5055" spans="2:5">
      <c r="B5055" t="s">
        <v>7737</v>
      </c>
      <c r="C5055">
        <v>542163</v>
      </c>
      <c r="D5055" t="s">
        <v>7738</v>
      </c>
      <c r="E5055" t="s">
        <v>222</v>
      </c>
    </row>
    <row r="5056" spans="2:5">
      <c r="B5056" t="s">
        <v>7739</v>
      </c>
      <c r="C5056">
        <v>542230</v>
      </c>
      <c r="D5056" t="s">
        <v>7740</v>
      </c>
      <c r="E5056" t="s">
        <v>222</v>
      </c>
    </row>
    <row r="5057" spans="2:5">
      <c r="B5057" t="s">
        <v>7741</v>
      </c>
      <c r="C5057">
        <v>542244</v>
      </c>
      <c r="D5057" t="s">
        <v>7742</v>
      </c>
      <c r="E5057" t="s">
        <v>222</v>
      </c>
    </row>
    <row r="5058" spans="2:5">
      <c r="B5058" t="s">
        <v>7743</v>
      </c>
      <c r="C5058">
        <v>542245</v>
      </c>
      <c r="D5058" t="s">
        <v>7744</v>
      </c>
      <c r="E5058" t="s">
        <v>222</v>
      </c>
    </row>
    <row r="5059" spans="2:5">
      <c r="B5059" t="s">
        <v>7745</v>
      </c>
      <c r="C5059">
        <v>542246</v>
      </c>
      <c r="D5059" t="s">
        <v>7746</v>
      </c>
      <c r="E5059" t="s">
        <v>222</v>
      </c>
    </row>
    <row r="5060" spans="2:5">
      <c r="B5060" t="s">
        <v>7747</v>
      </c>
      <c r="C5060">
        <v>542247</v>
      </c>
      <c r="D5060" t="s">
        <v>7748</v>
      </c>
      <c r="E5060" t="s">
        <v>222</v>
      </c>
    </row>
    <row r="5061" spans="2:5">
      <c r="B5061" t="s">
        <v>7749</v>
      </c>
      <c r="C5061">
        <v>542513</v>
      </c>
      <c r="D5061" t="s">
        <v>7750</v>
      </c>
      <c r="E5061" t="s">
        <v>222</v>
      </c>
    </row>
    <row r="5062" spans="2:5">
      <c r="B5062" t="s">
        <v>7751</v>
      </c>
      <c r="C5062">
        <v>542543</v>
      </c>
      <c r="D5062" t="s">
        <v>7752</v>
      </c>
      <c r="E5062" t="s">
        <v>222</v>
      </c>
    </row>
    <row r="5063" spans="2:5">
      <c r="B5063" t="s">
        <v>7753</v>
      </c>
      <c r="C5063">
        <v>542694</v>
      </c>
      <c r="D5063" t="s">
        <v>7754</v>
      </c>
      <c r="E5063" t="s">
        <v>375</v>
      </c>
    </row>
    <row r="5064" spans="2:5">
      <c r="B5064" t="s">
        <v>7755</v>
      </c>
      <c r="C5064">
        <v>542721</v>
      </c>
      <c r="D5064" t="s">
        <v>7756</v>
      </c>
      <c r="E5064" t="s">
        <v>375</v>
      </c>
    </row>
    <row r="5065" spans="2:5">
      <c r="B5065" t="s">
        <v>7757</v>
      </c>
      <c r="C5065">
        <v>542724</v>
      </c>
      <c r="D5065" t="s">
        <v>7758</v>
      </c>
      <c r="E5065" t="s">
        <v>391</v>
      </c>
    </row>
    <row r="5066" spans="2:5">
      <c r="B5066" t="s">
        <v>7759</v>
      </c>
      <c r="C5066">
        <v>542725</v>
      </c>
      <c r="D5066" t="s">
        <v>7760</v>
      </c>
      <c r="E5066" t="s">
        <v>467</v>
      </c>
    </row>
    <row r="5067" spans="2:5">
      <c r="B5067" t="s">
        <v>7761</v>
      </c>
      <c r="C5067">
        <v>542726</v>
      </c>
      <c r="D5067" t="s">
        <v>7762</v>
      </c>
      <c r="E5067" t="s">
        <v>359</v>
      </c>
    </row>
    <row r="5068" spans="2:5">
      <c r="B5068" t="s">
        <v>7763</v>
      </c>
      <c r="C5068">
        <v>542727</v>
      </c>
      <c r="D5068" t="s">
        <v>7764</v>
      </c>
      <c r="E5068" t="s">
        <v>354</v>
      </c>
    </row>
    <row r="5069" spans="2:5">
      <c r="B5069" t="s">
        <v>7765</v>
      </c>
      <c r="C5069">
        <v>542728</v>
      </c>
      <c r="D5069" t="s">
        <v>7766</v>
      </c>
      <c r="E5069" t="s">
        <v>467</v>
      </c>
    </row>
    <row r="5070" spans="2:5">
      <c r="B5070" t="s">
        <v>7767</v>
      </c>
      <c r="C5070">
        <v>542729</v>
      </c>
      <c r="D5070" t="s">
        <v>7768</v>
      </c>
      <c r="E5070" t="s">
        <v>368</v>
      </c>
    </row>
    <row r="5071" spans="2:5">
      <c r="B5071" t="s">
        <v>7769</v>
      </c>
      <c r="C5071">
        <v>542730</v>
      </c>
      <c r="D5071" t="s">
        <v>7770</v>
      </c>
      <c r="E5071" t="s">
        <v>222</v>
      </c>
    </row>
    <row r="5072" spans="2:5">
      <c r="B5072" t="s">
        <v>7771</v>
      </c>
      <c r="C5072">
        <v>542747</v>
      </c>
      <c r="D5072" t="s">
        <v>7772</v>
      </c>
      <c r="E5072" t="s">
        <v>222</v>
      </c>
    </row>
    <row r="5073" spans="2:5">
      <c r="B5073" t="s">
        <v>7773</v>
      </c>
      <c r="C5073">
        <v>542752</v>
      </c>
      <c r="D5073" t="s">
        <v>7774</v>
      </c>
      <c r="E5073" t="s">
        <v>1956</v>
      </c>
    </row>
    <row r="5074" spans="2:5">
      <c r="B5074" t="s">
        <v>7775</v>
      </c>
      <c r="C5074">
        <v>542753</v>
      </c>
      <c r="D5074" t="s">
        <v>7776</v>
      </c>
      <c r="E5074" t="s">
        <v>387</v>
      </c>
    </row>
    <row r="5075" spans="2:5">
      <c r="B5075" t="s">
        <v>7777</v>
      </c>
      <c r="C5075">
        <v>542758</v>
      </c>
      <c r="D5075" t="s">
        <v>7778</v>
      </c>
      <c r="E5075" t="s">
        <v>222</v>
      </c>
    </row>
    <row r="5076" spans="2:5">
      <c r="B5076" t="s">
        <v>7779</v>
      </c>
      <c r="C5076">
        <v>542759</v>
      </c>
      <c r="D5076" t="s">
        <v>7780</v>
      </c>
      <c r="E5076" t="s">
        <v>370</v>
      </c>
    </row>
    <row r="5077" spans="2:5">
      <c r="B5077" t="s">
        <v>7781</v>
      </c>
      <c r="C5077">
        <v>542760</v>
      </c>
      <c r="D5077" t="s">
        <v>7782</v>
      </c>
      <c r="E5077" t="s">
        <v>396</v>
      </c>
    </row>
    <row r="5078" spans="2:5">
      <c r="B5078" t="s">
        <v>7783</v>
      </c>
      <c r="C5078">
        <v>542765</v>
      </c>
      <c r="D5078" t="s">
        <v>7784</v>
      </c>
      <c r="E5078" t="s">
        <v>1520</v>
      </c>
    </row>
    <row r="5079" spans="2:5">
      <c r="B5079" t="s">
        <v>7785</v>
      </c>
      <c r="C5079">
        <v>542770</v>
      </c>
      <c r="D5079" t="s">
        <v>7786</v>
      </c>
      <c r="E5079" t="s">
        <v>339</v>
      </c>
    </row>
    <row r="5080" spans="2:5">
      <c r="B5080" t="s">
        <v>7787</v>
      </c>
      <c r="C5080">
        <v>542771</v>
      </c>
      <c r="D5080" t="s">
        <v>7788</v>
      </c>
      <c r="E5080" t="s">
        <v>535</v>
      </c>
    </row>
    <row r="5081" spans="2:5">
      <c r="B5081" t="s">
        <v>7789</v>
      </c>
      <c r="C5081">
        <v>542772</v>
      </c>
      <c r="D5081" t="s">
        <v>7790</v>
      </c>
      <c r="E5081" t="s">
        <v>336</v>
      </c>
    </row>
    <row r="5082" spans="2:5">
      <c r="B5082" t="s">
        <v>7791</v>
      </c>
      <c r="C5082">
        <v>542773</v>
      </c>
      <c r="D5082" t="s">
        <v>7792</v>
      </c>
      <c r="E5082" t="s">
        <v>336</v>
      </c>
    </row>
    <row r="5083" spans="2:5">
      <c r="B5083" t="s">
        <v>7793</v>
      </c>
      <c r="C5083">
        <v>542774</v>
      </c>
      <c r="D5083" t="s">
        <v>7794</v>
      </c>
      <c r="E5083" t="s">
        <v>370</v>
      </c>
    </row>
    <row r="5084" spans="2:5">
      <c r="B5084" t="s">
        <v>7795</v>
      </c>
      <c r="C5084">
        <v>542801</v>
      </c>
      <c r="D5084" t="s">
        <v>7796</v>
      </c>
      <c r="E5084" t="s">
        <v>361</v>
      </c>
    </row>
    <row r="5085" spans="2:5">
      <c r="B5085" t="s">
        <v>7797</v>
      </c>
      <c r="C5085">
        <v>542802</v>
      </c>
      <c r="D5085" t="s">
        <v>7798</v>
      </c>
      <c r="E5085" t="s">
        <v>336</v>
      </c>
    </row>
    <row r="5086" spans="2:5">
      <c r="B5086" t="s">
        <v>7799</v>
      </c>
      <c r="C5086">
        <v>542803</v>
      </c>
      <c r="D5086" t="s">
        <v>7800</v>
      </c>
      <c r="E5086" t="s">
        <v>375</v>
      </c>
    </row>
    <row r="5087" spans="2:5">
      <c r="B5087" t="s">
        <v>7801</v>
      </c>
      <c r="C5087">
        <v>542804</v>
      </c>
      <c r="D5087" t="s">
        <v>7802</v>
      </c>
      <c r="E5087" t="s">
        <v>222</v>
      </c>
    </row>
    <row r="5088" spans="2:5">
      <c r="B5088" t="s">
        <v>7803</v>
      </c>
      <c r="C5088">
        <v>542805</v>
      </c>
      <c r="D5088" t="s">
        <v>7804</v>
      </c>
      <c r="E5088" t="s">
        <v>222</v>
      </c>
    </row>
    <row r="5089" spans="2:5">
      <c r="B5089" t="s">
        <v>7805</v>
      </c>
      <c r="C5089">
        <v>542806</v>
      </c>
      <c r="D5089" t="s">
        <v>7806</v>
      </c>
      <c r="E5089" t="s">
        <v>222</v>
      </c>
    </row>
    <row r="5090" spans="2:5">
      <c r="B5090" t="s">
        <v>7807</v>
      </c>
      <c r="C5090">
        <v>542807</v>
      </c>
      <c r="D5090" t="s">
        <v>7808</v>
      </c>
      <c r="E5090" t="s">
        <v>222</v>
      </c>
    </row>
    <row r="5091" spans="2:5">
      <c r="B5091" t="s">
        <v>7809</v>
      </c>
      <c r="C5091">
        <v>542808</v>
      </c>
      <c r="D5091" t="s">
        <v>7810</v>
      </c>
      <c r="E5091" t="s">
        <v>222</v>
      </c>
    </row>
    <row r="5092" spans="2:5">
      <c r="B5092" t="s">
        <v>7811</v>
      </c>
      <c r="C5092">
        <v>542809</v>
      </c>
      <c r="D5092" t="s">
        <v>7812</v>
      </c>
      <c r="E5092" t="s">
        <v>222</v>
      </c>
    </row>
    <row r="5093" spans="2:5">
      <c r="B5093" t="s">
        <v>7813</v>
      </c>
      <c r="C5093">
        <v>542810</v>
      </c>
      <c r="D5093" t="s">
        <v>7814</v>
      </c>
      <c r="E5093" t="s">
        <v>222</v>
      </c>
    </row>
    <row r="5094" spans="2:5">
      <c r="B5094" t="s">
        <v>7815</v>
      </c>
      <c r="C5094">
        <v>542811</v>
      </c>
      <c r="D5094" t="s">
        <v>7816</v>
      </c>
      <c r="E5094" t="s">
        <v>222</v>
      </c>
    </row>
    <row r="5095" spans="2:5">
      <c r="B5095" t="s">
        <v>7817</v>
      </c>
      <c r="C5095">
        <v>542812</v>
      </c>
      <c r="D5095" t="s">
        <v>7818</v>
      </c>
      <c r="E5095" t="s">
        <v>513</v>
      </c>
    </row>
    <row r="5096" spans="2:5">
      <c r="B5096" t="s">
        <v>7819</v>
      </c>
      <c r="C5096">
        <v>542813</v>
      </c>
      <c r="D5096" t="s">
        <v>7820</v>
      </c>
      <c r="E5096" t="s">
        <v>222</v>
      </c>
    </row>
    <row r="5097" spans="2:5">
      <c r="B5097" t="s">
        <v>7821</v>
      </c>
      <c r="C5097">
        <v>542814</v>
      </c>
      <c r="D5097" t="s">
        <v>7822</v>
      </c>
      <c r="E5097" t="s">
        <v>222</v>
      </c>
    </row>
    <row r="5098" spans="2:5">
      <c r="B5098" t="s">
        <v>7823</v>
      </c>
      <c r="C5098">
        <v>542815</v>
      </c>
      <c r="D5098" t="s">
        <v>7824</v>
      </c>
      <c r="E5098" t="s">
        <v>222</v>
      </c>
    </row>
    <row r="5099" spans="2:5">
      <c r="B5099" t="s">
        <v>7825</v>
      </c>
      <c r="C5099">
        <v>542816</v>
      </c>
      <c r="D5099" t="s">
        <v>7826</v>
      </c>
      <c r="E5099" t="s">
        <v>222</v>
      </c>
    </row>
    <row r="5100" spans="2:5">
      <c r="B5100" t="s">
        <v>7827</v>
      </c>
      <c r="C5100">
        <v>542817</v>
      </c>
      <c r="D5100" t="s">
        <v>7828</v>
      </c>
      <c r="E5100" t="s">
        <v>222</v>
      </c>
    </row>
    <row r="5101" spans="2:5">
      <c r="B5101" t="s">
        <v>7829</v>
      </c>
      <c r="C5101">
        <v>542818</v>
      </c>
      <c r="D5101" t="s">
        <v>7830</v>
      </c>
      <c r="E5101" t="s">
        <v>222</v>
      </c>
    </row>
    <row r="5102" spans="2:5">
      <c r="B5102" t="s">
        <v>7831</v>
      </c>
      <c r="C5102">
        <v>542819</v>
      </c>
      <c r="D5102" t="s">
        <v>7832</v>
      </c>
      <c r="E5102" t="s">
        <v>222</v>
      </c>
    </row>
    <row r="5103" spans="2:5">
      <c r="B5103" t="s">
        <v>7833</v>
      </c>
      <c r="C5103">
        <v>542820</v>
      </c>
      <c r="D5103" t="s">
        <v>7834</v>
      </c>
      <c r="E5103" t="s">
        <v>222</v>
      </c>
    </row>
    <row r="5104" spans="2:5">
      <c r="B5104" t="s">
        <v>7835</v>
      </c>
      <c r="C5104">
        <v>542830</v>
      </c>
      <c r="D5104" t="s">
        <v>7836</v>
      </c>
      <c r="E5104" t="s">
        <v>1356</v>
      </c>
    </row>
    <row r="5105" spans="2:5">
      <c r="B5105" t="s">
        <v>7837</v>
      </c>
      <c r="C5105">
        <v>542836</v>
      </c>
      <c r="D5105" t="s">
        <v>7838</v>
      </c>
      <c r="E5105" t="s">
        <v>222</v>
      </c>
    </row>
    <row r="5106" spans="2:5">
      <c r="B5106" t="s">
        <v>7839</v>
      </c>
      <c r="C5106">
        <v>542837</v>
      </c>
      <c r="D5106" t="s">
        <v>7840</v>
      </c>
      <c r="E5106" t="s">
        <v>222</v>
      </c>
    </row>
    <row r="5107" spans="2:5">
      <c r="B5107" t="s">
        <v>7841</v>
      </c>
      <c r="C5107">
        <v>542838</v>
      </c>
      <c r="D5107" t="s">
        <v>7842</v>
      </c>
      <c r="E5107" t="s">
        <v>222</v>
      </c>
    </row>
    <row r="5108" spans="2:5">
      <c r="B5108" t="s">
        <v>7843</v>
      </c>
      <c r="C5108">
        <v>542839</v>
      </c>
      <c r="D5108" t="s">
        <v>7844</v>
      </c>
      <c r="E5108" t="s">
        <v>222</v>
      </c>
    </row>
    <row r="5109" spans="2:5">
      <c r="B5109" t="s">
        <v>7845</v>
      </c>
      <c r="C5109">
        <v>542840</v>
      </c>
      <c r="D5109" t="s">
        <v>7846</v>
      </c>
      <c r="E5109" t="s">
        <v>222</v>
      </c>
    </row>
    <row r="5110" spans="2:5">
      <c r="B5110" t="s">
        <v>7847</v>
      </c>
      <c r="C5110">
        <v>542841</v>
      </c>
      <c r="D5110" t="s">
        <v>7848</v>
      </c>
      <c r="E5110" t="s">
        <v>222</v>
      </c>
    </row>
    <row r="5111" spans="2:5">
      <c r="B5111" t="s">
        <v>7849</v>
      </c>
      <c r="C5111">
        <v>542842</v>
      </c>
      <c r="D5111" t="s">
        <v>7850</v>
      </c>
      <c r="E5111" t="s">
        <v>222</v>
      </c>
    </row>
    <row r="5112" spans="2:5">
      <c r="B5112" t="s">
        <v>7851</v>
      </c>
      <c r="C5112">
        <v>542843</v>
      </c>
      <c r="D5112" t="s">
        <v>7852</v>
      </c>
      <c r="E5112" t="s">
        <v>222</v>
      </c>
    </row>
    <row r="5113" spans="2:5">
      <c r="B5113" t="s">
        <v>7853</v>
      </c>
      <c r="C5113">
        <v>542844</v>
      </c>
      <c r="D5113" t="s">
        <v>7854</v>
      </c>
      <c r="E5113" t="s">
        <v>222</v>
      </c>
    </row>
    <row r="5114" spans="2:5">
      <c r="B5114" t="s">
        <v>7855</v>
      </c>
      <c r="C5114">
        <v>542845</v>
      </c>
      <c r="D5114" t="s">
        <v>7856</v>
      </c>
      <c r="E5114" t="s">
        <v>222</v>
      </c>
    </row>
    <row r="5115" spans="2:5">
      <c r="B5115" t="s">
        <v>7857</v>
      </c>
      <c r="C5115">
        <v>542846</v>
      </c>
      <c r="D5115" t="s">
        <v>7858</v>
      </c>
      <c r="E5115" t="s">
        <v>222</v>
      </c>
    </row>
    <row r="5116" spans="2:5">
      <c r="B5116" t="s">
        <v>7859</v>
      </c>
      <c r="C5116">
        <v>542847</v>
      </c>
      <c r="D5116" t="s">
        <v>7860</v>
      </c>
      <c r="E5116" t="s">
        <v>222</v>
      </c>
    </row>
    <row r="5117" spans="2:5">
      <c r="B5117" t="s">
        <v>7861</v>
      </c>
      <c r="C5117">
        <v>542848</v>
      </c>
      <c r="D5117" t="s">
        <v>7862</v>
      </c>
      <c r="E5117" t="s">
        <v>222</v>
      </c>
    </row>
    <row r="5118" spans="2:5">
      <c r="B5118" t="s">
        <v>7863</v>
      </c>
      <c r="C5118">
        <v>542849</v>
      </c>
      <c r="D5118" t="s">
        <v>7864</v>
      </c>
      <c r="E5118" t="s">
        <v>222</v>
      </c>
    </row>
    <row r="5119" spans="2:5">
      <c r="B5119" t="s">
        <v>7865</v>
      </c>
      <c r="C5119">
        <v>542850</v>
      </c>
      <c r="D5119" t="s">
        <v>7866</v>
      </c>
      <c r="E5119" t="s">
        <v>467</v>
      </c>
    </row>
    <row r="5120" spans="2:5">
      <c r="B5120" t="s">
        <v>7867</v>
      </c>
      <c r="C5120">
        <v>542851</v>
      </c>
      <c r="D5120" t="s">
        <v>7868</v>
      </c>
      <c r="E5120" t="s">
        <v>437</v>
      </c>
    </row>
    <row r="5121" spans="2:5">
      <c r="B5121" t="s">
        <v>7869</v>
      </c>
      <c r="C5121">
        <v>542852</v>
      </c>
      <c r="D5121" t="s">
        <v>7870</v>
      </c>
      <c r="E5121" t="s">
        <v>1052</v>
      </c>
    </row>
    <row r="5122" spans="2:5">
      <c r="B5122" t="s">
        <v>7871</v>
      </c>
      <c r="C5122">
        <v>542857</v>
      </c>
      <c r="D5122" t="s">
        <v>7872</v>
      </c>
      <c r="E5122" t="s">
        <v>848</v>
      </c>
    </row>
    <row r="5123" spans="2:5">
      <c r="B5123" t="s">
        <v>7873</v>
      </c>
      <c r="C5123">
        <v>542862</v>
      </c>
      <c r="D5123" t="s">
        <v>7874</v>
      </c>
      <c r="E5123" t="s">
        <v>368</v>
      </c>
    </row>
    <row r="5124" spans="2:5">
      <c r="B5124" t="s">
        <v>7875</v>
      </c>
      <c r="C5124">
        <v>542863</v>
      </c>
      <c r="D5124" t="s">
        <v>7876</v>
      </c>
      <c r="E5124" t="s">
        <v>222</v>
      </c>
    </row>
    <row r="5125" spans="2:5">
      <c r="B5125" t="s">
        <v>7877</v>
      </c>
      <c r="C5125">
        <v>542864</v>
      </c>
      <c r="D5125" t="s">
        <v>7878</v>
      </c>
      <c r="E5125" t="s">
        <v>439</v>
      </c>
    </row>
    <row r="5126" spans="2:5">
      <c r="B5126" t="s">
        <v>7879</v>
      </c>
      <c r="C5126">
        <v>542865</v>
      </c>
      <c r="D5126" t="s">
        <v>7880</v>
      </c>
      <c r="E5126" t="s">
        <v>548</v>
      </c>
    </row>
    <row r="5127" spans="2:5">
      <c r="B5127" t="s">
        <v>7881</v>
      </c>
      <c r="C5127">
        <v>542866</v>
      </c>
      <c r="D5127" t="s">
        <v>7882</v>
      </c>
      <c r="E5127" t="s">
        <v>336</v>
      </c>
    </row>
    <row r="5128" spans="2:5">
      <c r="B5128" t="s">
        <v>7883</v>
      </c>
      <c r="C5128">
        <v>542867</v>
      </c>
      <c r="D5128" t="s">
        <v>7884</v>
      </c>
      <c r="E5128" t="s">
        <v>671</v>
      </c>
    </row>
    <row r="5129" spans="2:5">
      <c r="B5129" t="s">
        <v>7885</v>
      </c>
      <c r="C5129">
        <v>542904</v>
      </c>
      <c r="D5129" t="s">
        <v>7886</v>
      </c>
      <c r="E5129" t="s">
        <v>671</v>
      </c>
    </row>
    <row r="5130" spans="2:5">
      <c r="B5130" t="s">
        <v>7887</v>
      </c>
      <c r="C5130">
        <v>542905</v>
      </c>
      <c r="D5130" t="s">
        <v>7888</v>
      </c>
      <c r="E5130" t="s">
        <v>651</v>
      </c>
    </row>
    <row r="5131" spans="2:5">
      <c r="B5131" t="s">
        <v>7889</v>
      </c>
      <c r="C5131">
        <v>542906</v>
      </c>
      <c r="D5131" t="s">
        <v>7890</v>
      </c>
      <c r="E5131" t="s">
        <v>370</v>
      </c>
    </row>
    <row r="5132" spans="2:5">
      <c r="B5132" t="s">
        <v>7891</v>
      </c>
      <c r="C5132">
        <v>542907</v>
      </c>
      <c r="D5132" t="s">
        <v>7892</v>
      </c>
      <c r="E5132" t="s">
        <v>473</v>
      </c>
    </row>
    <row r="5133" spans="2:5">
      <c r="B5133" t="s">
        <v>7893</v>
      </c>
      <c r="C5133">
        <v>542910</v>
      </c>
      <c r="D5133" t="s">
        <v>7894</v>
      </c>
      <c r="E5133" t="s">
        <v>788</v>
      </c>
    </row>
    <row r="5134" spans="2:5">
      <c r="B5134" t="s">
        <v>7895</v>
      </c>
      <c r="C5134">
        <v>542911</v>
      </c>
      <c r="D5134" t="s">
        <v>7896</v>
      </c>
      <c r="E5134" t="s">
        <v>370</v>
      </c>
    </row>
    <row r="5135" spans="2:5">
      <c r="B5135" t="s">
        <v>7897</v>
      </c>
      <c r="C5135">
        <v>542918</v>
      </c>
      <c r="D5135" t="s">
        <v>7898</v>
      </c>
      <c r="E5135" t="s">
        <v>542</v>
      </c>
    </row>
    <row r="5136" spans="2:5">
      <c r="B5136" t="s">
        <v>7899</v>
      </c>
      <c r="C5136">
        <v>542919</v>
      </c>
      <c r="D5136" t="s">
        <v>7900</v>
      </c>
      <c r="E5136" t="s">
        <v>542</v>
      </c>
    </row>
    <row r="5137" spans="2:5">
      <c r="B5137" t="s">
        <v>7901</v>
      </c>
      <c r="C5137">
        <v>542920</v>
      </c>
      <c r="D5137" t="s">
        <v>7902</v>
      </c>
      <c r="E5137" t="s">
        <v>497</v>
      </c>
    </row>
    <row r="5138" spans="2:5">
      <c r="B5138" t="s">
        <v>7903</v>
      </c>
      <c r="C5138">
        <v>542921</v>
      </c>
      <c r="D5138" t="s">
        <v>7904</v>
      </c>
      <c r="E5138" t="s">
        <v>222</v>
      </c>
    </row>
    <row r="5139" spans="2:5">
      <c r="B5139" t="s">
        <v>7905</v>
      </c>
      <c r="C5139">
        <v>542922</v>
      </c>
      <c r="D5139" t="s">
        <v>7906</v>
      </c>
      <c r="E5139" t="s">
        <v>222</v>
      </c>
    </row>
    <row r="5140" spans="2:5">
      <c r="B5140" t="s">
        <v>7907</v>
      </c>
      <c r="C5140">
        <v>542923</v>
      </c>
      <c r="D5140" t="s">
        <v>7908</v>
      </c>
      <c r="E5140" t="s">
        <v>339</v>
      </c>
    </row>
    <row r="5141" spans="2:5">
      <c r="B5141" t="s">
        <v>7909</v>
      </c>
      <c r="C5141">
        <v>542924</v>
      </c>
      <c r="D5141" t="s">
        <v>7910</v>
      </c>
      <c r="E5141" t="s">
        <v>342</v>
      </c>
    </row>
    <row r="5142" spans="2:5">
      <c r="B5142" t="s">
        <v>7911</v>
      </c>
      <c r="C5142">
        <v>542931</v>
      </c>
      <c r="D5142" t="s">
        <v>7912</v>
      </c>
      <c r="E5142" t="s">
        <v>370</v>
      </c>
    </row>
    <row r="5143" spans="2:5">
      <c r="B5143" t="s">
        <v>7913</v>
      </c>
      <c r="C5143">
        <v>542932</v>
      </c>
      <c r="D5143" t="s">
        <v>7914</v>
      </c>
      <c r="E5143" t="s">
        <v>833</v>
      </c>
    </row>
    <row r="5144" spans="2:5">
      <c r="B5144" t="s">
        <v>7915</v>
      </c>
      <c r="C5144">
        <v>542933</v>
      </c>
      <c r="D5144" t="s">
        <v>7916</v>
      </c>
      <c r="E5144" t="s">
        <v>1592</v>
      </c>
    </row>
    <row r="5145" spans="2:5">
      <c r="B5145" t="s">
        <v>7917</v>
      </c>
      <c r="C5145">
        <v>542934</v>
      </c>
      <c r="D5145" t="s">
        <v>7918</v>
      </c>
      <c r="E5145" t="s">
        <v>391</v>
      </c>
    </row>
    <row r="5146" spans="2:5">
      <c r="B5146" t="s">
        <v>7919</v>
      </c>
      <c r="C5146">
        <v>542935</v>
      </c>
      <c r="D5146" t="s">
        <v>7920</v>
      </c>
      <c r="E5146" t="s">
        <v>413</v>
      </c>
    </row>
    <row r="5147" spans="2:5">
      <c r="B5147" t="s">
        <v>7921</v>
      </c>
      <c r="C5147">
        <v>542938</v>
      </c>
      <c r="D5147" t="s">
        <v>7922</v>
      </c>
      <c r="E5147" t="s">
        <v>760</v>
      </c>
    </row>
    <row r="5148" spans="2:5">
      <c r="B5148" t="s">
        <v>7923</v>
      </c>
      <c r="C5148">
        <v>543064</v>
      </c>
      <c r="D5148" t="s">
        <v>7924</v>
      </c>
      <c r="E5148" t="s">
        <v>391</v>
      </c>
    </row>
    <row r="5149" spans="2:5">
      <c r="B5149" t="s">
        <v>7925</v>
      </c>
      <c r="C5149">
        <v>543065</v>
      </c>
      <c r="D5149" t="s">
        <v>7926</v>
      </c>
      <c r="E5149" t="s">
        <v>538</v>
      </c>
    </row>
    <row r="5150" spans="2:5">
      <c r="B5150" t="s">
        <v>7927</v>
      </c>
      <c r="C5150">
        <v>543066</v>
      </c>
      <c r="D5150" t="s">
        <v>7928</v>
      </c>
      <c r="E5150" t="s">
        <v>370</v>
      </c>
    </row>
    <row r="5151" spans="2:5">
      <c r="B5151" t="s">
        <v>7929</v>
      </c>
      <c r="C5151">
        <v>543144</v>
      </c>
      <c r="D5151" t="s">
        <v>7930</v>
      </c>
      <c r="E5151" t="s">
        <v>222</v>
      </c>
    </row>
    <row r="5152" spans="2:5">
      <c r="B5152" t="s">
        <v>7931</v>
      </c>
      <c r="C5152">
        <v>543145</v>
      </c>
      <c r="D5152" t="s">
        <v>7932</v>
      </c>
      <c r="E5152" t="s">
        <v>222</v>
      </c>
    </row>
    <row r="5153" spans="2:5">
      <c r="B5153" t="s">
        <v>7929</v>
      </c>
      <c r="C5153">
        <v>543146</v>
      </c>
      <c r="D5153" t="s">
        <v>7933</v>
      </c>
      <c r="E5153" t="s">
        <v>222</v>
      </c>
    </row>
    <row r="5154" spans="2:5">
      <c r="B5154" t="s">
        <v>7934</v>
      </c>
      <c r="C5154">
        <v>543147</v>
      </c>
      <c r="D5154" t="s">
        <v>7935</v>
      </c>
      <c r="E5154" t="s">
        <v>222</v>
      </c>
    </row>
    <row r="5155" spans="2:5">
      <c r="B5155" t="s">
        <v>7934</v>
      </c>
      <c r="C5155">
        <v>543148</v>
      </c>
      <c r="D5155" t="s">
        <v>7936</v>
      </c>
      <c r="E5155" t="s">
        <v>222</v>
      </c>
    </row>
    <row r="5156" spans="2:5">
      <c r="B5156" t="s">
        <v>7937</v>
      </c>
      <c r="C5156">
        <v>543149</v>
      </c>
      <c r="D5156" t="s">
        <v>7938</v>
      </c>
      <c r="E5156" t="s">
        <v>222</v>
      </c>
    </row>
    <row r="5157" spans="2:5">
      <c r="B5157" t="s">
        <v>7939</v>
      </c>
      <c r="C5157">
        <v>543150</v>
      </c>
      <c r="D5157" t="s">
        <v>7940</v>
      </c>
      <c r="E5157" t="s">
        <v>222</v>
      </c>
    </row>
    <row r="5158" spans="2:5">
      <c r="B5158" t="s">
        <v>7941</v>
      </c>
      <c r="C5158">
        <v>543151</v>
      </c>
      <c r="D5158" t="s">
        <v>7942</v>
      </c>
      <c r="E5158" t="s">
        <v>222</v>
      </c>
    </row>
    <row r="5159" spans="2:5">
      <c r="B5159" t="s">
        <v>7943</v>
      </c>
      <c r="C5159">
        <v>543152</v>
      </c>
      <c r="D5159" t="s">
        <v>7944</v>
      </c>
      <c r="E5159" t="s">
        <v>222</v>
      </c>
    </row>
    <row r="5160" spans="2:5">
      <c r="B5160" t="s">
        <v>7945</v>
      </c>
      <c r="C5160">
        <v>543153</v>
      </c>
      <c r="D5160" t="s">
        <v>7946</v>
      </c>
      <c r="E5160" t="s">
        <v>222</v>
      </c>
    </row>
    <row r="5161" spans="2:5">
      <c r="B5161" t="s">
        <v>7943</v>
      </c>
      <c r="C5161">
        <v>543154</v>
      </c>
      <c r="D5161" t="s">
        <v>7947</v>
      </c>
      <c r="E5161" t="s">
        <v>222</v>
      </c>
    </row>
    <row r="5162" spans="2:5">
      <c r="B5162" t="s">
        <v>7948</v>
      </c>
      <c r="C5162">
        <v>543155</v>
      </c>
      <c r="D5162" t="s">
        <v>7949</v>
      </c>
      <c r="E5162" t="s">
        <v>222</v>
      </c>
    </row>
    <row r="5163" spans="2:5">
      <c r="B5163" t="s">
        <v>7950</v>
      </c>
      <c r="C5163">
        <v>543156</v>
      </c>
      <c r="D5163" t="s">
        <v>7951</v>
      </c>
      <c r="E5163" t="s">
        <v>222</v>
      </c>
    </row>
    <row r="5164" spans="2:5">
      <c r="B5164" t="s">
        <v>7948</v>
      </c>
      <c r="C5164">
        <v>543168</v>
      </c>
      <c r="D5164" t="s">
        <v>7952</v>
      </c>
      <c r="E5164" t="s">
        <v>222</v>
      </c>
    </row>
    <row r="5165" spans="2:5">
      <c r="B5165" t="s">
        <v>7950</v>
      </c>
      <c r="C5165">
        <v>543169</v>
      </c>
      <c r="D5165" t="s">
        <v>7953</v>
      </c>
      <c r="E5165" t="s">
        <v>222</v>
      </c>
    </row>
    <row r="5166" spans="2:5">
      <c r="B5166" t="s">
        <v>7931</v>
      </c>
      <c r="C5166">
        <v>543170</v>
      </c>
      <c r="D5166" t="s">
        <v>7954</v>
      </c>
      <c r="E5166" t="s">
        <v>222</v>
      </c>
    </row>
    <row r="5167" spans="2:5">
      <c r="B5167" t="s">
        <v>7955</v>
      </c>
      <c r="C5167">
        <v>543171</v>
      </c>
      <c r="D5167" t="s">
        <v>7956</v>
      </c>
      <c r="E5167" t="s">
        <v>467</v>
      </c>
    </row>
    <row r="5168" spans="2:5">
      <c r="B5168" t="s">
        <v>7957</v>
      </c>
      <c r="C5168">
        <v>543172</v>
      </c>
      <c r="D5168" t="s">
        <v>7958</v>
      </c>
      <c r="E5168" t="s">
        <v>361</v>
      </c>
    </row>
    <row r="5169" spans="2:5">
      <c r="B5169" t="s">
        <v>7959</v>
      </c>
      <c r="C5169">
        <v>543173</v>
      </c>
      <c r="D5169" t="s">
        <v>7960</v>
      </c>
      <c r="E5169" t="s">
        <v>222</v>
      </c>
    </row>
    <row r="5170" spans="2:5">
      <c r="B5170" t="s">
        <v>7961</v>
      </c>
      <c r="C5170">
        <v>543174</v>
      </c>
      <c r="D5170" t="s">
        <v>7962</v>
      </c>
      <c r="E5170" t="s">
        <v>222</v>
      </c>
    </row>
    <row r="5171" spans="2:5">
      <c r="B5171" t="s">
        <v>7963</v>
      </c>
      <c r="C5171">
        <v>543175</v>
      </c>
      <c r="D5171" t="s">
        <v>7964</v>
      </c>
      <c r="E5171" t="s">
        <v>222</v>
      </c>
    </row>
    <row r="5172" spans="2:5">
      <c r="B5172" t="s">
        <v>7965</v>
      </c>
      <c r="C5172">
        <v>543176</v>
      </c>
      <c r="D5172" t="s">
        <v>7966</v>
      </c>
      <c r="E5172" t="s">
        <v>222</v>
      </c>
    </row>
    <row r="5173" spans="2:5">
      <c r="B5173" t="s">
        <v>7967</v>
      </c>
      <c r="C5173">
        <v>543177</v>
      </c>
      <c r="D5173" t="s">
        <v>7968</v>
      </c>
      <c r="E5173" t="s">
        <v>222</v>
      </c>
    </row>
    <row r="5174" spans="2:5">
      <c r="B5174" t="s">
        <v>7969</v>
      </c>
      <c r="C5174">
        <v>543178</v>
      </c>
      <c r="D5174" t="s">
        <v>7970</v>
      </c>
      <c r="E5174" t="s">
        <v>222</v>
      </c>
    </row>
    <row r="5175" spans="2:5">
      <c r="B5175" t="s">
        <v>7971</v>
      </c>
      <c r="C5175">
        <v>543179</v>
      </c>
      <c r="D5175" t="s">
        <v>7972</v>
      </c>
      <c r="E5175" t="s">
        <v>222</v>
      </c>
    </row>
    <row r="5176" spans="2:5">
      <c r="B5176" t="s">
        <v>7973</v>
      </c>
      <c r="C5176">
        <v>543180</v>
      </c>
      <c r="D5176" t="s">
        <v>7974</v>
      </c>
      <c r="E5176" t="s">
        <v>222</v>
      </c>
    </row>
    <row r="5177" spans="2:5">
      <c r="B5177" t="s">
        <v>7975</v>
      </c>
      <c r="C5177">
        <v>543181</v>
      </c>
      <c r="D5177" t="s">
        <v>7976</v>
      </c>
      <c r="E5177" t="s">
        <v>222</v>
      </c>
    </row>
    <row r="5178" spans="2:5">
      <c r="B5178" t="s">
        <v>7977</v>
      </c>
      <c r="C5178">
        <v>543182</v>
      </c>
      <c r="D5178" t="s">
        <v>7978</v>
      </c>
      <c r="E5178" t="s">
        <v>222</v>
      </c>
    </row>
    <row r="5179" spans="2:5">
      <c r="B5179" t="s">
        <v>7979</v>
      </c>
      <c r="C5179">
        <v>543183</v>
      </c>
      <c r="D5179" t="s">
        <v>7980</v>
      </c>
      <c r="E5179" t="s">
        <v>222</v>
      </c>
    </row>
    <row r="5180" spans="2:5">
      <c r="B5180" t="s">
        <v>7981</v>
      </c>
      <c r="C5180">
        <v>543184</v>
      </c>
      <c r="D5180" t="s">
        <v>7982</v>
      </c>
      <c r="E5180" t="s">
        <v>222</v>
      </c>
    </row>
    <row r="5181" spans="2:5">
      <c r="B5181" t="s">
        <v>7983</v>
      </c>
      <c r="C5181">
        <v>543185</v>
      </c>
      <c r="D5181" t="s">
        <v>7984</v>
      </c>
      <c r="E5181" t="s">
        <v>222</v>
      </c>
    </row>
    <row r="5182" spans="2:5">
      <c r="B5182" t="s">
        <v>7985</v>
      </c>
      <c r="C5182">
        <v>543186</v>
      </c>
      <c r="D5182" t="s">
        <v>7986</v>
      </c>
      <c r="E5182" t="s">
        <v>222</v>
      </c>
    </row>
    <row r="5183" spans="2:5">
      <c r="B5183" t="s">
        <v>7987</v>
      </c>
      <c r="C5183">
        <v>543187</v>
      </c>
      <c r="D5183" t="s">
        <v>7988</v>
      </c>
      <c r="E5183" t="s">
        <v>396</v>
      </c>
    </row>
    <row r="5184" spans="2:5">
      <c r="B5184" t="s">
        <v>7989</v>
      </c>
      <c r="C5184">
        <v>543193</v>
      </c>
      <c r="D5184" t="s">
        <v>7990</v>
      </c>
      <c r="E5184" t="s">
        <v>674</v>
      </c>
    </row>
    <row r="5185" spans="2:5">
      <c r="B5185" t="s">
        <v>7991</v>
      </c>
      <c r="C5185">
        <v>543194</v>
      </c>
      <c r="D5185" t="s">
        <v>7992</v>
      </c>
      <c r="E5185" t="s">
        <v>7308</v>
      </c>
    </row>
    <row r="5186" spans="2:5">
      <c r="B5186" t="s">
        <v>7993</v>
      </c>
      <c r="C5186">
        <v>543207</v>
      </c>
      <c r="D5186" t="s">
        <v>7994</v>
      </c>
      <c r="E5186" t="s">
        <v>497</v>
      </c>
    </row>
    <row r="5187" spans="2:5">
      <c r="B5187" t="s">
        <v>7995</v>
      </c>
      <c r="C5187">
        <v>543208</v>
      </c>
      <c r="D5187" t="s">
        <v>7996</v>
      </c>
      <c r="E5187" t="s">
        <v>370</v>
      </c>
    </row>
    <row r="5188" spans="2:5">
      <c r="B5188" t="s">
        <v>7997</v>
      </c>
      <c r="C5188">
        <v>543209</v>
      </c>
      <c r="D5188" t="s">
        <v>7998</v>
      </c>
      <c r="E5188" t="s">
        <v>342</v>
      </c>
    </row>
    <row r="5189" spans="2:5">
      <c r="B5189" t="s">
        <v>7999</v>
      </c>
      <c r="C5189">
        <v>543210</v>
      </c>
      <c r="D5189" t="s">
        <v>8000</v>
      </c>
      <c r="E5189" t="s">
        <v>513</v>
      </c>
    </row>
    <row r="5190" spans="2:5">
      <c r="B5190" t="s">
        <v>8001</v>
      </c>
      <c r="C5190">
        <v>543211</v>
      </c>
      <c r="D5190" t="s">
        <v>8002</v>
      </c>
      <c r="E5190" t="s">
        <v>1273</v>
      </c>
    </row>
    <row r="5191" spans="2:5">
      <c r="B5191" t="s">
        <v>8003</v>
      </c>
      <c r="C5191">
        <v>543212</v>
      </c>
      <c r="D5191" t="s">
        <v>8004</v>
      </c>
      <c r="E5191" t="s">
        <v>1399</v>
      </c>
    </row>
    <row r="5192" spans="2:5">
      <c r="B5192" t="s">
        <v>8005</v>
      </c>
      <c r="C5192">
        <v>543213</v>
      </c>
      <c r="D5192" t="s">
        <v>8006</v>
      </c>
      <c r="E5192" t="s">
        <v>513</v>
      </c>
    </row>
    <row r="5193" spans="2:5">
      <c r="B5193" t="s">
        <v>8007</v>
      </c>
      <c r="C5193">
        <v>543214</v>
      </c>
      <c r="D5193" t="s">
        <v>8008</v>
      </c>
      <c r="E5193" t="s">
        <v>708</v>
      </c>
    </row>
    <row r="5194" spans="2:5">
      <c r="B5194" t="s">
        <v>8009</v>
      </c>
      <c r="C5194">
        <v>543217</v>
      </c>
      <c r="D5194" t="s">
        <v>8010</v>
      </c>
      <c r="E5194" t="s">
        <v>222</v>
      </c>
    </row>
    <row r="5195" spans="2:5">
      <c r="B5195" t="s">
        <v>8011</v>
      </c>
      <c r="C5195">
        <v>543218</v>
      </c>
      <c r="D5195" t="s">
        <v>8012</v>
      </c>
      <c r="E5195" t="s">
        <v>439</v>
      </c>
    </row>
    <row r="5196" spans="2:5">
      <c r="B5196" t="s">
        <v>8013</v>
      </c>
      <c r="C5196">
        <v>543219</v>
      </c>
      <c r="D5196" t="s">
        <v>8014</v>
      </c>
      <c r="E5196" t="s">
        <v>222</v>
      </c>
    </row>
    <row r="5197" spans="2:5">
      <c r="B5197" t="s">
        <v>8015</v>
      </c>
      <c r="C5197">
        <v>543220</v>
      </c>
      <c r="D5197" t="s">
        <v>8016</v>
      </c>
      <c r="E5197" t="s">
        <v>823</v>
      </c>
    </row>
    <row r="5198" spans="2:5">
      <c r="B5198" t="s">
        <v>8017</v>
      </c>
      <c r="C5198">
        <v>543221</v>
      </c>
      <c r="D5198" t="s">
        <v>8018</v>
      </c>
      <c r="E5198" t="s">
        <v>222</v>
      </c>
    </row>
    <row r="5199" spans="2:5">
      <c r="B5199" t="s">
        <v>8019</v>
      </c>
      <c r="C5199">
        <v>543222</v>
      </c>
      <c r="D5199" t="s">
        <v>8020</v>
      </c>
      <c r="E5199" t="s">
        <v>476</v>
      </c>
    </row>
    <row r="5200" spans="2:5">
      <c r="B5200" t="s">
        <v>8021</v>
      </c>
      <c r="C5200">
        <v>543223</v>
      </c>
      <c r="D5200" t="s">
        <v>4074</v>
      </c>
      <c r="E5200" t="s">
        <v>519</v>
      </c>
    </row>
    <row r="5201" spans="2:5">
      <c r="B5201" t="s">
        <v>8022</v>
      </c>
      <c r="C5201">
        <v>543224</v>
      </c>
      <c r="D5201" t="s">
        <v>8023</v>
      </c>
      <c r="E5201" t="s">
        <v>222</v>
      </c>
    </row>
    <row r="5202" spans="2:5">
      <c r="B5202" t="s">
        <v>8024</v>
      </c>
      <c r="C5202">
        <v>543225</v>
      </c>
      <c r="D5202" t="s">
        <v>8025</v>
      </c>
      <c r="E5202" t="s">
        <v>222</v>
      </c>
    </row>
    <row r="5203" spans="2:5">
      <c r="B5203" t="s">
        <v>8026</v>
      </c>
      <c r="C5203">
        <v>543226</v>
      </c>
      <c r="D5203" t="s">
        <v>8027</v>
      </c>
      <c r="E5203" t="s">
        <v>222</v>
      </c>
    </row>
    <row r="5204" spans="2:5">
      <c r="B5204" t="s">
        <v>8028</v>
      </c>
      <c r="C5204">
        <v>543227</v>
      </c>
      <c r="D5204" t="s">
        <v>8029</v>
      </c>
      <c r="E5204" t="s">
        <v>339</v>
      </c>
    </row>
    <row r="5205" spans="2:5">
      <c r="B5205" t="s">
        <v>8030</v>
      </c>
      <c r="C5205">
        <v>543228</v>
      </c>
      <c r="D5205" t="s">
        <v>8031</v>
      </c>
      <c r="E5205" t="s">
        <v>359</v>
      </c>
    </row>
    <row r="5206" spans="2:5">
      <c r="B5206" t="s">
        <v>8032</v>
      </c>
      <c r="C5206">
        <v>543230</v>
      </c>
      <c r="D5206" t="s">
        <v>8033</v>
      </c>
      <c r="E5206" t="s">
        <v>651</v>
      </c>
    </row>
    <row r="5207" spans="2:5">
      <c r="B5207" t="s">
        <v>8034</v>
      </c>
      <c r="C5207">
        <v>543231</v>
      </c>
      <c r="D5207" t="s">
        <v>8035</v>
      </c>
      <c r="E5207" t="s">
        <v>848</v>
      </c>
    </row>
    <row r="5208" spans="2:5">
      <c r="B5208" t="s">
        <v>8036</v>
      </c>
      <c r="C5208">
        <v>543232</v>
      </c>
      <c r="D5208" t="s">
        <v>8037</v>
      </c>
      <c r="E5208" t="s">
        <v>336</v>
      </c>
    </row>
    <row r="5209" spans="2:5">
      <c r="B5209" t="s">
        <v>8038</v>
      </c>
      <c r="C5209">
        <v>543233</v>
      </c>
      <c r="D5209" t="s">
        <v>8039</v>
      </c>
      <c r="E5209" t="s">
        <v>513</v>
      </c>
    </row>
    <row r="5210" spans="2:5">
      <c r="B5210" t="s">
        <v>8040</v>
      </c>
      <c r="C5210">
        <v>543234</v>
      </c>
      <c r="D5210" t="s">
        <v>8041</v>
      </c>
      <c r="E5210" t="s">
        <v>339</v>
      </c>
    </row>
    <row r="5211" spans="2:5">
      <c r="B5211" t="s">
        <v>8042</v>
      </c>
      <c r="C5211">
        <v>543235</v>
      </c>
      <c r="D5211" t="s">
        <v>8043</v>
      </c>
      <c r="E5211" t="s">
        <v>336</v>
      </c>
    </row>
    <row r="5212" spans="2:5">
      <c r="B5212" t="s">
        <v>8044</v>
      </c>
      <c r="C5212">
        <v>543236</v>
      </c>
      <c r="D5212" t="s">
        <v>8045</v>
      </c>
      <c r="E5212" t="s">
        <v>361</v>
      </c>
    </row>
    <row r="5213" spans="2:5">
      <c r="B5213" t="s">
        <v>8046</v>
      </c>
      <c r="C5213">
        <v>543237</v>
      </c>
      <c r="D5213" t="s">
        <v>8047</v>
      </c>
      <c r="E5213" t="s">
        <v>826</v>
      </c>
    </row>
    <row r="5214" spans="2:5">
      <c r="B5214" t="s">
        <v>8048</v>
      </c>
      <c r="C5214">
        <v>543238</v>
      </c>
      <c r="D5214" t="s">
        <v>8049</v>
      </c>
      <c r="E5214" t="s">
        <v>2759</v>
      </c>
    </row>
    <row r="5215" spans="2:5">
      <c r="B5215" t="s">
        <v>8050</v>
      </c>
      <c r="C5215">
        <v>543239</v>
      </c>
      <c r="D5215" t="s">
        <v>8051</v>
      </c>
      <c r="E5215" t="s">
        <v>473</v>
      </c>
    </row>
    <row r="5216" spans="2:5">
      <c r="B5216" t="s">
        <v>8052</v>
      </c>
      <c r="C5216">
        <v>543240</v>
      </c>
      <c r="D5216" t="s">
        <v>8053</v>
      </c>
      <c r="E5216" t="s">
        <v>751</v>
      </c>
    </row>
    <row r="5217" spans="2:5">
      <c r="B5217" t="s">
        <v>8054</v>
      </c>
      <c r="C5217">
        <v>543241</v>
      </c>
      <c r="D5217" t="s">
        <v>8055</v>
      </c>
      <c r="E5217" t="s">
        <v>439</v>
      </c>
    </row>
    <row r="5218" spans="2:5">
      <c r="B5218" t="s">
        <v>8056</v>
      </c>
      <c r="C5218">
        <v>543242</v>
      </c>
      <c r="D5218" t="s">
        <v>8057</v>
      </c>
      <c r="E5218" t="s">
        <v>439</v>
      </c>
    </row>
    <row r="5219" spans="2:5">
      <c r="B5219" t="s">
        <v>8058</v>
      </c>
      <c r="C5219">
        <v>543243</v>
      </c>
      <c r="D5219" t="s">
        <v>8059</v>
      </c>
      <c r="E5219" t="s">
        <v>671</v>
      </c>
    </row>
    <row r="5220" spans="2:5">
      <c r="B5220" t="s">
        <v>8060</v>
      </c>
      <c r="C5220">
        <v>543244</v>
      </c>
      <c r="D5220" t="s">
        <v>8061</v>
      </c>
      <c r="E5220" t="s">
        <v>368</v>
      </c>
    </row>
    <row r="5221" spans="2:5">
      <c r="B5221" t="s">
        <v>8062</v>
      </c>
      <c r="C5221">
        <v>500270</v>
      </c>
      <c r="D5221" t="s">
        <v>8063</v>
      </c>
      <c r="E5221" t="s">
        <v>8064</v>
      </c>
    </row>
    <row r="5222" spans="2:5">
      <c r="B5222" t="s">
        <v>8065</v>
      </c>
      <c r="C5222">
        <v>503685</v>
      </c>
      <c r="D5222" t="s">
        <v>8066</v>
      </c>
      <c r="E5222" t="s">
        <v>8067</v>
      </c>
    </row>
    <row r="5223" spans="2:5">
      <c r="B5223" t="s">
        <v>8068</v>
      </c>
      <c r="C5223">
        <v>505100</v>
      </c>
      <c r="D5223" t="s">
        <v>8069</v>
      </c>
      <c r="E5223" t="s">
        <v>8070</v>
      </c>
    </row>
    <row r="5224" spans="2:5">
      <c r="B5224" t="s">
        <v>8071</v>
      </c>
      <c r="C5224">
        <v>506580</v>
      </c>
      <c r="D5224" t="s">
        <v>8072</v>
      </c>
      <c r="E5224" t="s">
        <v>8073</v>
      </c>
    </row>
    <row r="5225" spans="2:5">
      <c r="B5225" t="s">
        <v>8074</v>
      </c>
      <c r="C5225">
        <v>509069</v>
      </c>
      <c r="D5225" t="s">
        <v>8075</v>
      </c>
      <c r="E5225" t="s">
        <v>8076</v>
      </c>
    </row>
    <row r="5226" spans="2:5">
      <c r="B5226" t="s">
        <v>8077</v>
      </c>
      <c r="C5226">
        <v>509960</v>
      </c>
      <c r="D5226" t="s">
        <v>8078</v>
      </c>
      <c r="E5226" t="s">
        <v>8079</v>
      </c>
    </row>
    <row r="5227" spans="2:5">
      <c r="B5227" t="s">
        <v>8080</v>
      </c>
      <c r="C5227">
        <v>511016</v>
      </c>
      <c r="D5227" t="s">
        <v>8081</v>
      </c>
      <c r="E5227" t="s">
        <v>8082</v>
      </c>
    </row>
    <row r="5228" spans="2:5">
      <c r="B5228" t="s">
        <v>8083</v>
      </c>
      <c r="C5228">
        <v>511194</v>
      </c>
      <c r="D5228" t="s">
        <v>8084</v>
      </c>
      <c r="E5228" t="s">
        <v>7308</v>
      </c>
    </row>
    <row r="5229" spans="2:5">
      <c r="B5229" t="s">
        <v>8085</v>
      </c>
      <c r="C5229">
        <v>512097</v>
      </c>
      <c r="D5229" t="s">
        <v>8086</v>
      </c>
      <c r="E5229" t="s">
        <v>8087</v>
      </c>
    </row>
    <row r="5230" spans="2:5">
      <c r="B5230" t="s">
        <v>8088</v>
      </c>
      <c r="C5230">
        <v>512115</v>
      </c>
      <c r="D5230" t="s">
        <v>8089</v>
      </c>
      <c r="E5230" t="s">
        <v>8087</v>
      </c>
    </row>
    <row r="5231" spans="2:5">
      <c r="B5231" t="s">
        <v>8090</v>
      </c>
      <c r="C5231">
        <v>514260</v>
      </c>
      <c r="D5231" t="s">
        <v>8091</v>
      </c>
      <c r="E5231" t="s">
        <v>8064</v>
      </c>
    </row>
    <row r="5232" spans="2:5">
      <c r="B5232" t="s">
        <v>8092</v>
      </c>
      <c r="C5232">
        <v>523309</v>
      </c>
      <c r="D5232" t="s">
        <v>8093</v>
      </c>
      <c r="E5232" t="s">
        <v>8094</v>
      </c>
    </row>
    <row r="5233" spans="2:5">
      <c r="B5233" t="s">
        <v>8095</v>
      </c>
      <c r="C5233">
        <v>523868</v>
      </c>
      <c r="D5233" t="s">
        <v>8096</v>
      </c>
      <c r="E5233" t="s">
        <v>361</v>
      </c>
    </row>
    <row r="5234" spans="2:5">
      <c r="B5234" t="s">
        <v>8097</v>
      </c>
      <c r="C5234">
        <v>524046</v>
      </c>
      <c r="D5234" t="s">
        <v>8098</v>
      </c>
      <c r="E5234" t="s">
        <v>8099</v>
      </c>
    </row>
    <row r="5235" spans="2:5">
      <c r="B5235" t="s">
        <v>8100</v>
      </c>
      <c r="C5235">
        <v>526345</v>
      </c>
      <c r="D5235" t="s">
        <v>8101</v>
      </c>
      <c r="E5235" t="s">
        <v>413</v>
      </c>
    </row>
    <row r="5236" spans="2:5">
      <c r="B5236" t="s">
        <v>8102</v>
      </c>
      <c r="C5236">
        <v>526468</v>
      </c>
      <c r="D5236" t="s">
        <v>8103</v>
      </c>
      <c r="E5236" t="s">
        <v>8104</v>
      </c>
    </row>
    <row r="5237" spans="2:5">
      <c r="B5237" t="s">
        <v>8105</v>
      </c>
      <c r="C5237">
        <v>526677</v>
      </c>
      <c r="D5237" t="s">
        <v>8106</v>
      </c>
      <c r="E5237" t="s">
        <v>458</v>
      </c>
    </row>
    <row r="5238" spans="2:5">
      <c r="B5238" t="s">
        <v>8107</v>
      </c>
      <c r="C5238">
        <v>526877</v>
      </c>
      <c r="D5238" t="s">
        <v>8108</v>
      </c>
      <c r="E5238" t="s">
        <v>8087</v>
      </c>
    </row>
    <row r="5239" spans="2:5">
      <c r="B5239" t="s">
        <v>8109</v>
      </c>
      <c r="C5239">
        <v>530027</v>
      </c>
      <c r="D5239" t="s">
        <v>8110</v>
      </c>
      <c r="E5239" t="s">
        <v>567</v>
      </c>
    </row>
    <row r="5240" spans="2:5">
      <c r="B5240" t="s">
        <v>8111</v>
      </c>
      <c r="C5240">
        <v>531240</v>
      </c>
      <c r="D5240" t="s">
        <v>8112</v>
      </c>
      <c r="E5240" t="s">
        <v>8087</v>
      </c>
    </row>
    <row r="5241" spans="2:5">
      <c r="B5241" t="s">
        <v>8113</v>
      </c>
      <c r="C5241">
        <v>531399</v>
      </c>
      <c r="D5241" t="s">
        <v>8114</v>
      </c>
      <c r="E5241" t="s">
        <v>8070</v>
      </c>
    </row>
    <row r="5242" spans="2:5">
      <c r="B5242" t="s">
        <v>8115</v>
      </c>
      <c r="C5242">
        <v>531812</v>
      </c>
      <c r="D5242" t="s">
        <v>8116</v>
      </c>
      <c r="E5242" t="s">
        <v>8082</v>
      </c>
    </row>
    <row r="5243" spans="2:5">
      <c r="B5243" t="s">
        <v>8117</v>
      </c>
      <c r="C5243">
        <v>532019</v>
      </c>
      <c r="D5243" t="s">
        <v>8118</v>
      </c>
      <c r="E5243" t="s">
        <v>8119</v>
      </c>
    </row>
    <row r="5244" spans="2:5">
      <c r="B5244" t="s">
        <v>8120</v>
      </c>
      <c r="C5244">
        <v>532335</v>
      </c>
      <c r="D5244" t="s">
        <v>8121</v>
      </c>
      <c r="E5244" t="s">
        <v>2172</v>
      </c>
    </row>
    <row r="5245" spans="2:5">
      <c r="B5245" t="s">
        <v>8122</v>
      </c>
      <c r="C5245">
        <v>537709</v>
      </c>
      <c r="D5245" t="s">
        <v>8123</v>
      </c>
      <c r="E5245" t="s">
        <v>1052</v>
      </c>
    </row>
    <row r="5246" spans="2:5">
      <c r="B5246" t="s">
        <v>8124</v>
      </c>
      <c r="C5246">
        <v>543229</v>
      </c>
      <c r="D5246" t="s">
        <v>8125</v>
      </c>
      <c r="E5246" t="s">
        <v>8126</v>
      </c>
    </row>
    <row r="5247" spans="2:5">
      <c r="B5247" t="s">
        <v>8127</v>
      </c>
      <c r="C5247">
        <v>543245</v>
      </c>
      <c r="D5247" t="s">
        <v>8128</v>
      </c>
      <c r="E5247" t="s">
        <v>391</v>
      </c>
    </row>
    <row r="5248" spans="2:5">
      <c r="B5248" t="s">
        <v>8129</v>
      </c>
      <c r="C5248">
        <v>543246</v>
      </c>
      <c r="D5248" t="s">
        <v>8130</v>
      </c>
      <c r="E5248" t="s">
        <v>222</v>
      </c>
    </row>
    <row r="5249" spans="2:5">
      <c r="B5249" t="s">
        <v>8131</v>
      </c>
      <c r="C5249">
        <v>543247</v>
      </c>
      <c r="D5249" t="s">
        <v>8132</v>
      </c>
      <c r="E5249" t="s">
        <v>8067</v>
      </c>
    </row>
    <row r="5250" spans="2:5">
      <c r="B5250" t="s">
        <v>8133</v>
      </c>
      <c r="C5250">
        <v>543248</v>
      </c>
      <c r="D5250" t="s">
        <v>8134</v>
      </c>
      <c r="E5250" t="s">
        <v>842</v>
      </c>
    </row>
    <row r="5251" spans="2:5">
      <c r="B5251" t="s">
        <v>8135</v>
      </c>
      <c r="C5251">
        <v>543249</v>
      </c>
      <c r="D5251" t="s">
        <v>8136</v>
      </c>
      <c r="E5251" t="s">
        <v>8137</v>
      </c>
    </row>
    <row r="5252" spans="2:5">
      <c r="B5252" t="s">
        <v>8138</v>
      </c>
      <c r="C5252">
        <v>543251</v>
      </c>
      <c r="D5252" t="s">
        <v>8139</v>
      </c>
      <c r="E5252" t="s">
        <v>8137</v>
      </c>
    </row>
    <row r="5253" spans="2:5">
      <c r="B5253" t="s">
        <v>8140</v>
      </c>
      <c r="C5253">
        <v>543252</v>
      </c>
      <c r="D5253" t="s">
        <v>8141</v>
      </c>
      <c r="E5253" t="s">
        <v>513</v>
      </c>
    </row>
    <row r="5254" spans="2:5">
      <c r="B5254" t="s">
        <v>8142</v>
      </c>
      <c r="C5254">
        <v>543253</v>
      </c>
      <c r="D5254" t="s">
        <v>8143</v>
      </c>
      <c r="E5254" t="s">
        <v>413</v>
      </c>
    </row>
    <row r="5255" spans="2:5">
      <c r="B5255" t="s">
        <v>8144</v>
      </c>
      <c r="C5255">
        <v>543254</v>
      </c>
      <c r="D5255" t="s">
        <v>8145</v>
      </c>
      <c r="E5255" t="s">
        <v>8146</v>
      </c>
    </row>
    <row r="5256" spans="2:5">
      <c r="B5256" t="s">
        <v>8147</v>
      </c>
      <c r="C5256">
        <v>543255</v>
      </c>
      <c r="D5256" t="s">
        <v>8148</v>
      </c>
      <c r="E5256" t="s">
        <v>222</v>
      </c>
    </row>
    <row r="5257" spans="2:5">
      <c r="B5257" t="s">
        <v>8149</v>
      </c>
      <c r="C5257">
        <v>543256</v>
      </c>
      <c r="D5257" t="s">
        <v>8150</v>
      </c>
      <c r="E5257" t="s">
        <v>8151</v>
      </c>
    </row>
    <row r="5258" spans="2:5">
      <c r="B5258" t="s">
        <v>8152</v>
      </c>
      <c r="C5258">
        <v>543257</v>
      </c>
      <c r="D5258" t="s">
        <v>8153</v>
      </c>
      <c r="E5258" t="s">
        <v>8154</v>
      </c>
    </row>
    <row r="5259" spans="2:5">
      <c r="B5259" t="s">
        <v>8155</v>
      </c>
      <c r="C5259">
        <v>543258</v>
      </c>
      <c r="D5259" t="s">
        <v>8156</v>
      </c>
      <c r="E5259" t="s">
        <v>8157</v>
      </c>
    </row>
    <row r="5260" spans="2:5">
      <c r="B5260" t="s">
        <v>8158</v>
      </c>
      <c r="C5260">
        <v>543259</v>
      </c>
      <c r="D5260" t="s">
        <v>8159</v>
      </c>
      <c r="E5260" t="s">
        <v>8160</v>
      </c>
    </row>
    <row r="5261" spans="2:5">
      <c r="B5261" t="s">
        <v>8161</v>
      </c>
      <c r="C5261">
        <v>543260</v>
      </c>
      <c r="D5261" t="s">
        <v>8162</v>
      </c>
      <c r="E5261" t="s">
        <v>1118</v>
      </c>
    </row>
    <row r="5262" spans="2:5">
      <c r="B5262" t="s">
        <v>8163</v>
      </c>
      <c r="C5262">
        <v>543261</v>
      </c>
      <c r="D5262" t="s">
        <v>8164</v>
      </c>
      <c r="E5262" t="s">
        <v>8165</v>
      </c>
    </row>
    <row r="5263" spans="2:5">
      <c r="B5263" t="s">
        <v>8166</v>
      </c>
      <c r="C5263">
        <v>543262</v>
      </c>
      <c r="D5263" t="s">
        <v>8167</v>
      </c>
      <c r="E5263" t="s">
        <v>387</v>
      </c>
    </row>
    <row r="5264" spans="2:5">
      <c r="B5264" t="s">
        <v>8168</v>
      </c>
      <c r="C5264">
        <v>543263</v>
      </c>
      <c r="D5264" t="s">
        <v>8169</v>
      </c>
      <c r="E5264" t="s">
        <v>8170</v>
      </c>
    </row>
    <row r="5265" spans="2:5">
      <c r="B5265" t="s">
        <v>8171</v>
      </c>
      <c r="C5265">
        <v>543264</v>
      </c>
      <c r="D5265" t="s">
        <v>8172</v>
      </c>
      <c r="E5265" t="s">
        <v>8173</v>
      </c>
    </row>
    <row r="5266" spans="2:5">
      <c r="B5266" t="s">
        <v>8174</v>
      </c>
      <c r="C5266">
        <v>543265</v>
      </c>
      <c r="D5266" t="s">
        <v>8175</v>
      </c>
      <c r="E5266" t="s">
        <v>1300</v>
      </c>
    </row>
    <row r="5267" spans="2:5">
      <c r="B5267" t="s">
        <v>8176</v>
      </c>
      <c r="C5267">
        <v>543266</v>
      </c>
      <c r="D5267" t="s">
        <v>8177</v>
      </c>
      <c r="E5267" t="s">
        <v>8073</v>
      </c>
    </row>
    <row r="5268" spans="2:5">
      <c r="B5268" t="s">
        <v>8178</v>
      </c>
      <c r="C5268">
        <v>543267</v>
      </c>
      <c r="D5268" t="s">
        <v>8179</v>
      </c>
      <c r="E5268" t="s">
        <v>1052</v>
      </c>
    </row>
    <row r="5269" spans="2:5">
      <c r="B5269" t="s">
        <v>8180</v>
      </c>
      <c r="C5269">
        <v>543269</v>
      </c>
      <c r="D5269" t="s">
        <v>8181</v>
      </c>
      <c r="E5269" t="s">
        <v>8182</v>
      </c>
    </row>
    <row r="5270" spans="2:5">
      <c r="B5270" t="s">
        <v>8183</v>
      </c>
      <c r="C5270">
        <v>543270</v>
      </c>
      <c r="D5270" t="s">
        <v>8184</v>
      </c>
      <c r="E5270" t="s">
        <v>8185</v>
      </c>
    </row>
    <row r="5271" spans="2:5">
      <c r="B5271" t="s">
        <v>8186</v>
      </c>
      <c r="C5271">
        <v>543271</v>
      </c>
      <c r="D5271" t="s">
        <v>8187</v>
      </c>
      <c r="E5271" t="s">
        <v>513</v>
      </c>
    </row>
    <row r="5272" spans="2:5">
      <c r="B5272" t="s">
        <v>8188</v>
      </c>
      <c r="C5272">
        <v>543272</v>
      </c>
      <c r="D5272" t="s">
        <v>8189</v>
      </c>
      <c r="E5272" t="s">
        <v>8190</v>
      </c>
    </row>
    <row r="5273" spans="2:5">
      <c r="B5273" t="s">
        <v>8191</v>
      </c>
      <c r="C5273">
        <v>543273</v>
      </c>
      <c r="D5273" t="s">
        <v>8192</v>
      </c>
      <c r="E5273" t="s">
        <v>1601</v>
      </c>
    </row>
    <row r="5274" spans="2:5">
      <c r="B5274" t="s">
        <v>8193</v>
      </c>
      <c r="C5274">
        <v>543274</v>
      </c>
      <c r="D5274" t="s">
        <v>8194</v>
      </c>
      <c r="E5274" t="s">
        <v>8064</v>
      </c>
    </row>
    <row r="5275" spans="2:5">
      <c r="B5275" t="s">
        <v>8195</v>
      </c>
      <c r="C5275">
        <v>543275</v>
      </c>
      <c r="D5275" t="s">
        <v>8196</v>
      </c>
      <c r="E5275" t="s">
        <v>513</v>
      </c>
    </row>
    <row r="5276" spans="2:5">
      <c r="B5276" t="s">
        <v>8197</v>
      </c>
      <c r="C5276">
        <v>543276</v>
      </c>
      <c r="D5276" t="s">
        <v>8198</v>
      </c>
      <c r="E5276" t="s">
        <v>8070</v>
      </c>
    </row>
    <row r="5277" spans="2:5">
      <c r="B5277" t="s">
        <v>8199</v>
      </c>
      <c r="C5277">
        <v>543277</v>
      </c>
      <c r="D5277" t="s">
        <v>8200</v>
      </c>
      <c r="E5277" t="s">
        <v>513</v>
      </c>
    </row>
    <row r="5278" spans="2:5">
      <c r="B5278" t="s">
        <v>8201</v>
      </c>
      <c r="C5278">
        <v>543278</v>
      </c>
      <c r="D5278" t="s">
        <v>8202</v>
      </c>
      <c r="E5278" t="s">
        <v>8104</v>
      </c>
    </row>
    <row r="5279" spans="2:5">
      <c r="B5279" t="s">
        <v>8203</v>
      </c>
      <c r="C5279">
        <v>543279</v>
      </c>
      <c r="D5279" t="s">
        <v>8204</v>
      </c>
      <c r="E5279" t="s">
        <v>8205</v>
      </c>
    </row>
    <row r="5280" spans="2:5">
      <c r="B5280" t="s">
        <v>8206</v>
      </c>
      <c r="C5280">
        <v>543280</v>
      </c>
      <c r="D5280" t="s">
        <v>8207</v>
      </c>
      <c r="E5280" t="s">
        <v>8208</v>
      </c>
    </row>
    <row r="5281" spans="2:5">
      <c r="B5281" t="s">
        <v>8209</v>
      </c>
      <c r="C5281">
        <v>543281</v>
      </c>
      <c r="D5281" t="s">
        <v>8210</v>
      </c>
      <c r="E5281" t="s">
        <v>8211</v>
      </c>
    </row>
    <row r="5282" spans="2:5">
      <c r="B5282" t="s">
        <v>8212</v>
      </c>
      <c r="C5282">
        <v>543282</v>
      </c>
      <c r="D5282" t="s">
        <v>8213</v>
      </c>
      <c r="E5282" t="s">
        <v>8182</v>
      </c>
    </row>
    <row r="5283" spans="2:5">
      <c r="B5283" t="s">
        <v>8214</v>
      </c>
      <c r="C5283">
        <v>543283</v>
      </c>
      <c r="D5283" t="s">
        <v>8215</v>
      </c>
      <c r="E5283" t="s">
        <v>842</v>
      </c>
    </row>
    <row r="5284" spans="2:5">
      <c r="B5284" t="s">
        <v>8216</v>
      </c>
      <c r="C5284">
        <v>543284</v>
      </c>
      <c r="D5284" t="s">
        <v>8217</v>
      </c>
      <c r="E5284" t="s">
        <v>437</v>
      </c>
    </row>
    <row r="5285" spans="2:5">
      <c r="B5285" t="s">
        <v>8218</v>
      </c>
      <c r="C5285">
        <v>543285</v>
      </c>
      <c r="D5285" t="s">
        <v>8219</v>
      </c>
      <c r="E5285" t="s">
        <v>8220</v>
      </c>
    </row>
    <row r="5286" spans="2:5">
      <c r="B5286" t="s">
        <v>8221</v>
      </c>
      <c r="C5286">
        <v>543286</v>
      </c>
      <c r="D5286" t="s">
        <v>8222</v>
      </c>
      <c r="E5286" t="s">
        <v>433</v>
      </c>
    </row>
    <row r="5287" spans="2:5">
      <c r="B5287" t="s">
        <v>8223</v>
      </c>
      <c r="C5287">
        <v>543287</v>
      </c>
      <c r="D5287" t="s">
        <v>8224</v>
      </c>
      <c r="E5287" t="s">
        <v>8137</v>
      </c>
    </row>
    <row r="5288" spans="2:5">
      <c r="B5288" t="s">
        <v>8225</v>
      </c>
      <c r="C5288">
        <v>543288</v>
      </c>
      <c r="D5288" t="s">
        <v>1862</v>
      </c>
      <c r="E5288" t="s">
        <v>8226</v>
      </c>
    </row>
    <row r="5289" spans="2:5">
      <c r="B5289" t="s">
        <v>8227</v>
      </c>
      <c r="C5289">
        <v>543289</v>
      </c>
      <c r="D5289" t="s">
        <v>8228</v>
      </c>
      <c r="E5289" t="s">
        <v>458</v>
      </c>
    </row>
    <row r="5290" spans="2:5">
      <c r="B5290" t="s">
        <v>8229</v>
      </c>
      <c r="C5290">
        <v>543290</v>
      </c>
      <c r="D5290" t="s">
        <v>8230</v>
      </c>
      <c r="E5290" t="s">
        <v>8231</v>
      </c>
    </row>
    <row r="5291" spans="2:5">
      <c r="B5291" t="s">
        <v>8232</v>
      </c>
      <c r="C5291">
        <v>543291</v>
      </c>
      <c r="D5291" t="s">
        <v>8233</v>
      </c>
      <c r="E5291" t="s">
        <v>222</v>
      </c>
    </row>
    <row r="5292" spans="2:5">
      <c r="B5292" t="s">
        <v>8234</v>
      </c>
      <c r="C5292">
        <v>543292</v>
      </c>
      <c r="D5292" t="s">
        <v>8235</v>
      </c>
      <c r="E5292" t="s">
        <v>222</v>
      </c>
    </row>
    <row r="5293" spans="2:5">
      <c r="B5293" t="s">
        <v>8236</v>
      </c>
      <c r="C5293">
        <v>543297</v>
      </c>
      <c r="D5293" t="s">
        <v>8237</v>
      </c>
      <c r="E5293" t="s">
        <v>396</v>
      </c>
    </row>
    <row r="5294" spans="2:5">
      <c r="B5294" t="s">
        <v>8238</v>
      </c>
      <c r="C5294">
        <v>543298</v>
      </c>
      <c r="D5294" t="s">
        <v>8239</v>
      </c>
      <c r="E5294" t="s">
        <v>391</v>
      </c>
    </row>
    <row r="5295" spans="2:5">
      <c r="B5295" t="s">
        <v>8240</v>
      </c>
      <c r="C5295">
        <v>543299</v>
      </c>
      <c r="D5295" t="s">
        <v>8241</v>
      </c>
      <c r="E5295" t="s">
        <v>8242</v>
      </c>
    </row>
    <row r="5296" spans="2:5">
      <c r="B5296" t="s">
        <v>8243</v>
      </c>
      <c r="C5296">
        <v>543300</v>
      </c>
      <c r="D5296" t="s">
        <v>8244</v>
      </c>
      <c r="E5296" t="s">
        <v>8070</v>
      </c>
    </row>
    <row r="5297" spans="2:5">
      <c r="B5297" t="s">
        <v>8245</v>
      </c>
      <c r="C5297">
        <v>543305</v>
      </c>
      <c r="D5297" t="s">
        <v>8246</v>
      </c>
      <c r="E5297" t="s">
        <v>437</v>
      </c>
    </row>
    <row r="5298" spans="2:5">
      <c r="B5298" t="s">
        <v>8247</v>
      </c>
      <c r="C5298">
        <v>543306</v>
      </c>
      <c r="D5298" t="s">
        <v>8248</v>
      </c>
      <c r="E5298" t="s">
        <v>8249</v>
      </c>
    </row>
    <row r="5299" spans="2:5">
      <c r="B5299" t="s">
        <v>8250</v>
      </c>
      <c r="C5299">
        <v>543308</v>
      </c>
      <c r="D5299" t="s">
        <v>8251</v>
      </c>
      <c r="E5299" t="s">
        <v>8252</v>
      </c>
    </row>
    <row r="5300" spans="2:5">
      <c r="B5300" t="s">
        <v>8253</v>
      </c>
      <c r="C5300">
        <v>543309</v>
      </c>
      <c r="D5300" t="s">
        <v>8254</v>
      </c>
      <c r="E5300" t="s">
        <v>8255</v>
      </c>
    </row>
    <row r="5301" spans="2:5">
      <c r="B5301" t="s">
        <v>8256</v>
      </c>
      <c r="C5301">
        <v>543310</v>
      </c>
      <c r="D5301" t="s">
        <v>8257</v>
      </c>
      <c r="E5301" t="s">
        <v>551</v>
      </c>
    </row>
    <row r="5302" spans="2:5">
      <c r="B5302" t="s">
        <v>8258</v>
      </c>
      <c r="C5302">
        <v>543311</v>
      </c>
      <c r="D5302" t="s">
        <v>8259</v>
      </c>
      <c r="E5302" t="s">
        <v>8073</v>
      </c>
    </row>
    <row r="5303" spans="2:5">
      <c r="B5303" t="s">
        <v>8260</v>
      </c>
      <c r="C5303">
        <v>543312</v>
      </c>
      <c r="D5303" t="s">
        <v>2277</v>
      </c>
      <c r="E5303" t="s">
        <v>8182</v>
      </c>
    </row>
    <row r="5304" spans="2:5">
      <c r="B5304" t="s">
        <v>8261</v>
      </c>
      <c r="C5304">
        <v>543317</v>
      </c>
      <c r="D5304" t="s">
        <v>8262</v>
      </c>
      <c r="E5304" t="s">
        <v>8263</v>
      </c>
    </row>
    <row r="5305" spans="2:5">
      <c r="B5305" t="s">
        <v>8264</v>
      </c>
      <c r="C5305">
        <v>543318</v>
      </c>
      <c r="D5305" t="s">
        <v>8265</v>
      </c>
      <c r="E5305" t="s">
        <v>401</v>
      </c>
    </row>
    <row r="5306" spans="2:5">
      <c r="B5306" t="s">
        <v>8266</v>
      </c>
      <c r="C5306">
        <v>543319</v>
      </c>
      <c r="D5306" t="s">
        <v>8267</v>
      </c>
      <c r="E5306" t="s">
        <v>8087</v>
      </c>
    </row>
    <row r="5307" spans="2:5">
      <c r="B5307" t="s">
        <v>8268</v>
      </c>
      <c r="C5307">
        <v>543320</v>
      </c>
      <c r="D5307" t="s">
        <v>8269</v>
      </c>
      <c r="E5307" t="s">
        <v>8270</v>
      </c>
    </row>
    <row r="5308" spans="2:5">
      <c r="B5308" t="s">
        <v>8271</v>
      </c>
      <c r="C5308">
        <v>543321</v>
      </c>
      <c r="D5308" t="s">
        <v>8272</v>
      </c>
      <c r="E5308" t="s">
        <v>513</v>
      </c>
    </row>
    <row r="5309" spans="2:5">
      <c r="B5309" t="s">
        <v>8273</v>
      </c>
      <c r="C5309">
        <v>543322</v>
      </c>
      <c r="D5309" t="s">
        <v>8274</v>
      </c>
      <c r="E5309" t="s">
        <v>391</v>
      </c>
    </row>
    <row r="5310" spans="2:5">
      <c r="B5310" t="s">
        <v>8275</v>
      </c>
      <c r="C5310">
        <v>543323</v>
      </c>
      <c r="D5310" t="s">
        <v>8276</v>
      </c>
      <c r="E5310" t="s">
        <v>222</v>
      </c>
    </row>
    <row r="5311" spans="2:5">
      <c r="B5311" t="s">
        <v>8277</v>
      </c>
      <c r="C5311">
        <v>543324</v>
      </c>
      <c r="D5311" t="s">
        <v>8278</v>
      </c>
      <c r="E5311" t="s">
        <v>8279</v>
      </c>
    </row>
    <row r="5312" spans="2:5">
      <c r="B5312" t="s">
        <v>8280</v>
      </c>
      <c r="C5312">
        <v>543325</v>
      </c>
      <c r="D5312" t="s">
        <v>8281</v>
      </c>
      <c r="E5312" t="s">
        <v>8070</v>
      </c>
    </row>
    <row r="5313" spans="2:5">
      <c r="B5313" t="s">
        <v>8282</v>
      </c>
      <c r="C5313">
        <v>543326</v>
      </c>
      <c r="D5313" t="s">
        <v>8283</v>
      </c>
      <c r="E5313" t="s">
        <v>222</v>
      </c>
    </row>
    <row r="5314" spans="2:5">
      <c r="B5314" t="s">
        <v>8284</v>
      </c>
      <c r="C5314">
        <v>543327</v>
      </c>
      <c r="D5314" t="s">
        <v>8285</v>
      </c>
      <c r="E5314" t="s">
        <v>8286</v>
      </c>
    </row>
    <row r="5315" spans="2:5">
      <c r="B5315" t="s">
        <v>8287</v>
      </c>
      <c r="C5315">
        <v>543328</v>
      </c>
      <c r="D5315" t="s">
        <v>8288</v>
      </c>
      <c r="E5315" t="s">
        <v>8289</v>
      </c>
    </row>
    <row r="5316" spans="2:5">
      <c r="B5316" t="s">
        <v>8290</v>
      </c>
      <c r="C5316">
        <v>543329</v>
      </c>
      <c r="D5316" t="s">
        <v>8291</v>
      </c>
      <c r="E5316" t="s">
        <v>391</v>
      </c>
    </row>
    <row r="5317" spans="2:5">
      <c r="B5317" t="s">
        <v>8292</v>
      </c>
      <c r="C5317">
        <v>543330</v>
      </c>
      <c r="D5317" t="s">
        <v>8293</v>
      </c>
      <c r="E5317" t="s">
        <v>842</v>
      </c>
    </row>
    <row r="5318" spans="2:5">
      <c r="B5318" t="s">
        <v>8294</v>
      </c>
      <c r="C5318">
        <v>543331</v>
      </c>
      <c r="D5318" t="s">
        <v>8295</v>
      </c>
      <c r="E5318" t="s">
        <v>8073</v>
      </c>
    </row>
    <row r="5319" spans="2:5">
      <c r="B5319" t="s">
        <v>8296</v>
      </c>
      <c r="C5319">
        <v>543332</v>
      </c>
      <c r="D5319" t="s">
        <v>8297</v>
      </c>
      <c r="E5319" t="s">
        <v>513</v>
      </c>
    </row>
    <row r="5320" spans="2:5">
      <c r="B5320" t="s">
        <v>8298</v>
      </c>
      <c r="C5320">
        <v>543333</v>
      </c>
      <c r="D5320" t="s">
        <v>8299</v>
      </c>
      <c r="E5320" t="s">
        <v>8270</v>
      </c>
    </row>
    <row r="5321" spans="2:5">
      <c r="B5321" t="s">
        <v>8300</v>
      </c>
      <c r="C5321">
        <v>543334</v>
      </c>
      <c r="D5321" t="s">
        <v>8301</v>
      </c>
      <c r="E5321" t="s">
        <v>366</v>
      </c>
    </row>
    <row r="5322" spans="2:5">
      <c r="B5322" t="s">
        <v>8302</v>
      </c>
      <c r="C5322">
        <v>543335</v>
      </c>
      <c r="D5322" t="s">
        <v>8303</v>
      </c>
      <c r="E5322" t="s">
        <v>8160</v>
      </c>
    </row>
    <row r="5323" spans="2:5">
      <c r="B5323" t="s">
        <v>8304</v>
      </c>
      <c r="C5323">
        <v>543336</v>
      </c>
      <c r="D5323" t="s">
        <v>8305</v>
      </c>
      <c r="E5323" t="s">
        <v>401</v>
      </c>
    </row>
    <row r="5324" spans="2:5">
      <c r="B5324" t="s">
        <v>8306</v>
      </c>
      <c r="C5324">
        <v>543341</v>
      </c>
      <c r="D5324" t="s">
        <v>8307</v>
      </c>
      <c r="E5324" t="s">
        <v>8308</v>
      </c>
    </row>
    <row r="5325" spans="2:5">
      <c r="B5325" t="s">
        <v>8309</v>
      </c>
      <c r="C5325">
        <v>543346</v>
      </c>
      <c r="D5325" t="s">
        <v>8310</v>
      </c>
      <c r="E5325" t="s">
        <v>8252</v>
      </c>
    </row>
    <row r="5326" spans="2:5">
      <c r="B5326" t="s">
        <v>8311</v>
      </c>
      <c r="C5326">
        <v>543347</v>
      </c>
      <c r="D5326" t="s">
        <v>8312</v>
      </c>
      <c r="E5326" t="s">
        <v>222</v>
      </c>
    </row>
    <row r="5327" spans="2:5">
      <c r="B5327" t="s">
        <v>8313</v>
      </c>
      <c r="C5327">
        <v>543348</v>
      </c>
      <c r="D5327" t="s">
        <v>8314</v>
      </c>
      <c r="E5327" t="s">
        <v>222</v>
      </c>
    </row>
    <row r="5328" spans="2:5">
      <c r="B5328" t="s">
        <v>8315</v>
      </c>
      <c r="C5328">
        <v>543349</v>
      </c>
      <c r="D5328" t="s">
        <v>8316</v>
      </c>
      <c r="E5328" t="s">
        <v>391</v>
      </c>
    </row>
    <row r="5329" spans="2:5">
      <c r="B5329" t="s">
        <v>8317</v>
      </c>
      <c r="C5329">
        <v>543350</v>
      </c>
      <c r="D5329" t="s">
        <v>8318</v>
      </c>
      <c r="E5329" t="s">
        <v>8289</v>
      </c>
    </row>
    <row r="5330" spans="2:5">
      <c r="B5330" t="s">
        <v>8319</v>
      </c>
      <c r="C5330">
        <v>543351</v>
      </c>
      <c r="D5330" t="s">
        <v>8320</v>
      </c>
      <c r="E5330" t="s">
        <v>8182</v>
      </c>
    </row>
    <row r="5331" spans="2:5">
      <c r="B5331" t="s">
        <v>8321</v>
      </c>
      <c r="C5331">
        <v>543352</v>
      </c>
      <c r="D5331" t="s">
        <v>8322</v>
      </c>
      <c r="E5331" t="s">
        <v>8323</v>
      </c>
    </row>
    <row r="5332" spans="2:5">
      <c r="B5332" t="s">
        <v>8324</v>
      </c>
      <c r="C5332">
        <v>543357</v>
      </c>
      <c r="D5332" t="s">
        <v>8325</v>
      </c>
      <c r="E5332" t="s">
        <v>222</v>
      </c>
    </row>
    <row r="5333" spans="2:5">
      <c r="B5333" t="s">
        <v>8326</v>
      </c>
      <c r="C5333">
        <v>543358</v>
      </c>
      <c r="D5333" t="s">
        <v>8327</v>
      </c>
      <c r="E5333" t="s">
        <v>8070</v>
      </c>
    </row>
    <row r="5334" spans="2:5">
      <c r="B5334" t="s">
        <v>8328</v>
      </c>
      <c r="C5334">
        <v>543363</v>
      </c>
      <c r="D5334" t="s">
        <v>8329</v>
      </c>
      <c r="E5334" t="s">
        <v>8173</v>
      </c>
    </row>
    <row r="5335" spans="2:5">
      <c r="B5335" t="s">
        <v>8330</v>
      </c>
      <c r="C5335">
        <v>543364</v>
      </c>
      <c r="D5335" t="s">
        <v>8331</v>
      </c>
      <c r="E5335" t="s">
        <v>8263</v>
      </c>
    </row>
    <row r="5336" spans="2:5">
      <c r="B5336" t="s">
        <v>8332</v>
      </c>
      <c r="C5336">
        <v>543365</v>
      </c>
      <c r="D5336" t="s">
        <v>8333</v>
      </c>
      <c r="E5336" t="s">
        <v>222</v>
      </c>
    </row>
    <row r="5337" spans="2:5">
      <c r="B5337" t="s">
        <v>8334</v>
      </c>
      <c r="C5337">
        <v>543366</v>
      </c>
      <c r="D5337" t="s">
        <v>8335</v>
      </c>
      <c r="E5337" t="s">
        <v>8137</v>
      </c>
    </row>
    <row r="5338" spans="2:5">
      <c r="B5338" t="s">
        <v>8336</v>
      </c>
      <c r="C5338">
        <v>543367</v>
      </c>
      <c r="D5338" t="s">
        <v>8337</v>
      </c>
      <c r="E5338" t="s">
        <v>8185</v>
      </c>
    </row>
    <row r="5339" spans="2:5">
      <c r="B5339" t="s">
        <v>8338</v>
      </c>
      <c r="C5339">
        <v>543372</v>
      </c>
      <c r="D5339" t="s">
        <v>8339</v>
      </c>
      <c r="E5339" t="s">
        <v>8340</v>
      </c>
    </row>
    <row r="5340" spans="2:5">
      <c r="B5340" t="s">
        <v>8341</v>
      </c>
      <c r="C5340">
        <v>543373</v>
      </c>
      <c r="D5340" t="s">
        <v>8342</v>
      </c>
      <c r="E5340" t="s">
        <v>8094</v>
      </c>
    </row>
    <row r="5341" spans="2:5">
      <c r="B5341" t="s">
        <v>8343</v>
      </c>
      <c r="C5341">
        <v>543374</v>
      </c>
      <c r="D5341" t="s">
        <v>8344</v>
      </c>
      <c r="E5341" t="s">
        <v>8345</v>
      </c>
    </row>
    <row r="5342" spans="2:5">
      <c r="B5342" t="s">
        <v>8346</v>
      </c>
      <c r="C5342">
        <v>543375</v>
      </c>
      <c r="D5342" t="s">
        <v>8347</v>
      </c>
      <c r="E5342" t="s">
        <v>8348</v>
      </c>
    </row>
    <row r="5343" spans="2:5">
      <c r="B5343" t="s">
        <v>8349</v>
      </c>
      <c r="C5343">
        <v>543376</v>
      </c>
      <c r="D5343" t="s">
        <v>8350</v>
      </c>
      <c r="E5343" t="s">
        <v>8137</v>
      </c>
    </row>
    <row r="5344" spans="2:5">
      <c r="B5344" t="s">
        <v>8351</v>
      </c>
      <c r="C5344">
        <v>543377</v>
      </c>
      <c r="D5344" t="s">
        <v>8352</v>
      </c>
      <c r="E5344" t="s">
        <v>676</v>
      </c>
    </row>
    <row r="5345" spans="2:5">
      <c r="B5345" t="s">
        <v>8353</v>
      </c>
      <c r="C5345">
        <v>543378</v>
      </c>
      <c r="D5345" t="s">
        <v>8354</v>
      </c>
      <c r="E5345" t="s">
        <v>722</v>
      </c>
    </row>
    <row r="5346" spans="2:5">
      <c r="B5346" t="s">
        <v>8355</v>
      </c>
      <c r="C5346">
        <v>543383</v>
      </c>
      <c r="D5346" t="s">
        <v>8356</v>
      </c>
      <c r="E5346" t="s">
        <v>222</v>
      </c>
    </row>
    <row r="5347" spans="2:5">
      <c r="B5347" t="s">
        <v>8357</v>
      </c>
      <c r="C5347">
        <v>543384</v>
      </c>
      <c r="D5347" t="s">
        <v>8358</v>
      </c>
      <c r="E5347" t="s">
        <v>8270</v>
      </c>
    </row>
    <row r="5348" spans="2:5">
      <c r="B5348" t="s">
        <v>8359</v>
      </c>
      <c r="C5348">
        <v>543385</v>
      </c>
      <c r="D5348" t="s">
        <v>8360</v>
      </c>
      <c r="E5348" t="s">
        <v>8263</v>
      </c>
    </row>
    <row r="5349" spans="2:5">
      <c r="B5349" t="s">
        <v>8361</v>
      </c>
      <c r="C5349">
        <v>543386</v>
      </c>
      <c r="D5349" t="s">
        <v>8362</v>
      </c>
      <c r="E5349" t="s">
        <v>8205</v>
      </c>
    </row>
    <row r="5350" spans="2:5">
      <c r="B5350" t="s">
        <v>8363</v>
      </c>
      <c r="C5350">
        <v>543387</v>
      </c>
      <c r="D5350" t="s">
        <v>8364</v>
      </c>
      <c r="E5350" t="s">
        <v>8070</v>
      </c>
    </row>
    <row r="5351" spans="2:5">
      <c r="B5351" t="s">
        <v>8365</v>
      </c>
      <c r="C5351">
        <v>543388</v>
      </c>
      <c r="D5351" t="s">
        <v>8366</v>
      </c>
      <c r="E5351" t="s">
        <v>222</v>
      </c>
    </row>
    <row r="5352" spans="2:5">
      <c r="B5352" t="s">
        <v>8367</v>
      </c>
      <c r="C5352">
        <v>543389</v>
      </c>
      <c r="D5352" t="s">
        <v>8368</v>
      </c>
      <c r="E5352" t="s">
        <v>391</v>
      </c>
    </row>
    <row r="5353" spans="2:5">
      <c r="B5353" t="s">
        <v>8369</v>
      </c>
      <c r="C5353">
        <v>543390</v>
      </c>
      <c r="D5353" t="s">
        <v>8370</v>
      </c>
      <c r="E5353" t="s">
        <v>8211</v>
      </c>
    </row>
    <row r="5354" spans="2:5">
      <c r="B5354" t="s">
        <v>8371</v>
      </c>
      <c r="C5354">
        <v>543391</v>
      </c>
      <c r="D5354" t="s">
        <v>8372</v>
      </c>
      <c r="E5354" t="s">
        <v>8263</v>
      </c>
    </row>
    <row r="5355" spans="2:5">
      <c r="B5355" t="s">
        <v>8373</v>
      </c>
      <c r="C5355">
        <v>543396</v>
      </c>
      <c r="D5355" t="s">
        <v>8374</v>
      </c>
      <c r="E5355" t="s">
        <v>8211</v>
      </c>
    </row>
    <row r="5356" spans="2:5">
      <c r="B5356" t="s">
        <v>8375</v>
      </c>
      <c r="C5356">
        <v>543397</v>
      </c>
      <c r="D5356" t="s">
        <v>8376</v>
      </c>
      <c r="E5356" t="s">
        <v>842</v>
      </c>
    </row>
    <row r="5357" spans="2:5">
      <c r="B5357" t="s">
        <v>8377</v>
      </c>
      <c r="C5357">
        <v>543398</v>
      </c>
      <c r="D5357" t="s">
        <v>8378</v>
      </c>
      <c r="E5357" t="s">
        <v>8182</v>
      </c>
    </row>
    <row r="5358" spans="2:5">
      <c r="B5358" t="s">
        <v>8379</v>
      </c>
      <c r="C5358">
        <v>543399</v>
      </c>
      <c r="D5358" t="s">
        <v>8380</v>
      </c>
      <c r="E5358" t="s">
        <v>8173</v>
      </c>
    </row>
    <row r="5359" spans="2:5">
      <c r="B5359" t="s">
        <v>8381</v>
      </c>
      <c r="C5359">
        <v>543400</v>
      </c>
      <c r="D5359" t="s">
        <v>8382</v>
      </c>
      <c r="E5359" t="s">
        <v>8383</v>
      </c>
    </row>
    <row r="5360" spans="2:5">
      <c r="B5360" t="s">
        <v>8384</v>
      </c>
      <c r="C5360">
        <v>543401</v>
      </c>
      <c r="D5360" t="s">
        <v>8385</v>
      </c>
      <c r="E5360" t="s">
        <v>8386</v>
      </c>
    </row>
    <row r="5361" spans="2:5">
      <c r="B5361" t="s">
        <v>8387</v>
      </c>
      <c r="C5361">
        <v>543410</v>
      </c>
      <c r="D5361" t="s">
        <v>8388</v>
      </c>
      <c r="E5361" t="s">
        <v>437</v>
      </c>
    </row>
    <row r="5362" spans="2:5">
      <c r="B5362" t="s">
        <v>8389</v>
      </c>
      <c r="C5362">
        <v>543411</v>
      </c>
      <c r="D5362" t="s">
        <v>2883</v>
      </c>
      <c r="E5362" t="s">
        <v>676</v>
      </c>
    </row>
    <row r="5363" spans="2:5">
      <c r="B5363" t="s">
        <v>8390</v>
      </c>
      <c r="C5363">
        <v>543412</v>
      </c>
      <c r="D5363" t="s">
        <v>8391</v>
      </c>
      <c r="E5363" t="s">
        <v>2436</v>
      </c>
    </row>
    <row r="5364" spans="2:5">
      <c r="B5364" t="s">
        <v>8392</v>
      </c>
      <c r="C5364">
        <v>543413</v>
      </c>
      <c r="D5364" t="s">
        <v>8393</v>
      </c>
      <c r="E5364" t="s">
        <v>8394</v>
      </c>
    </row>
    <row r="5365" spans="2:5">
      <c r="B5365" t="s">
        <v>8395</v>
      </c>
      <c r="C5365">
        <v>543414</v>
      </c>
      <c r="D5365" t="s">
        <v>8396</v>
      </c>
      <c r="E5365" t="s">
        <v>222</v>
      </c>
    </row>
    <row r="5366" spans="2:5">
      <c r="B5366" t="s">
        <v>8397</v>
      </c>
      <c r="C5366">
        <v>543415</v>
      </c>
      <c r="D5366" t="s">
        <v>8398</v>
      </c>
      <c r="E5366" t="s">
        <v>8399</v>
      </c>
    </row>
    <row r="5367" spans="2:5">
      <c r="B5367" t="s">
        <v>8400</v>
      </c>
      <c r="C5367">
        <v>543416</v>
      </c>
      <c r="D5367" t="s">
        <v>7281</v>
      </c>
      <c r="E5367" t="s">
        <v>8348</v>
      </c>
    </row>
    <row r="5368" spans="2:5">
      <c r="B5368" t="s">
        <v>8401</v>
      </c>
      <c r="C5368">
        <v>543417</v>
      </c>
      <c r="D5368" t="s">
        <v>8402</v>
      </c>
      <c r="E5368" t="s">
        <v>8182</v>
      </c>
    </row>
    <row r="5369" spans="2:5">
      <c r="B5369" t="s">
        <v>8403</v>
      </c>
      <c r="C5369">
        <v>543419</v>
      </c>
      <c r="D5369" t="s">
        <v>8404</v>
      </c>
      <c r="E5369" t="s">
        <v>8137</v>
      </c>
    </row>
    <row r="5370" spans="2:5">
      <c r="B5370" t="s">
        <v>8405</v>
      </c>
      <c r="C5370">
        <v>543420</v>
      </c>
      <c r="D5370" t="s">
        <v>3328</v>
      </c>
      <c r="E5370" t="s">
        <v>8406</v>
      </c>
    </row>
    <row r="5371" spans="2:5">
      <c r="B5371" t="s">
        <v>8407</v>
      </c>
      <c r="C5371">
        <v>543425</v>
      </c>
      <c r="D5371" t="s">
        <v>8408</v>
      </c>
      <c r="E5371" t="s">
        <v>8409</v>
      </c>
    </row>
    <row r="5372" spans="2:5">
      <c r="B5372" t="s">
        <v>8410</v>
      </c>
      <c r="C5372">
        <v>543426</v>
      </c>
      <c r="D5372" t="s">
        <v>8411</v>
      </c>
      <c r="E5372" t="s">
        <v>779</v>
      </c>
    </row>
    <row r="5373" spans="2:5">
      <c r="B5373" t="s">
        <v>8412</v>
      </c>
      <c r="C5373">
        <v>543427</v>
      </c>
      <c r="D5373" t="s">
        <v>8413</v>
      </c>
      <c r="E5373" t="s">
        <v>8414</v>
      </c>
    </row>
    <row r="5374" spans="2:5">
      <c r="B5374" t="s">
        <v>8415</v>
      </c>
      <c r="C5374">
        <v>543428</v>
      </c>
      <c r="D5374" t="s">
        <v>8416</v>
      </c>
      <c r="E5374" t="s">
        <v>8185</v>
      </c>
    </row>
    <row r="5375" spans="2:5">
      <c r="B5375" t="s">
        <v>8417</v>
      </c>
      <c r="C5375">
        <v>543433</v>
      </c>
      <c r="D5375" t="s">
        <v>8418</v>
      </c>
      <c r="E5375" t="s">
        <v>513</v>
      </c>
    </row>
    <row r="5376" spans="2:5">
      <c r="B5376" t="s">
        <v>8419</v>
      </c>
      <c r="C5376">
        <v>543434</v>
      </c>
      <c r="D5376" t="s">
        <v>8420</v>
      </c>
      <c r="E5376" t="s">
        <v>391</v>
      </c>
    </row>
    <row r="5377" spans="2:5">
      <c r="B5377" t="s">
        <v>8421</v>
      </c>
      <c r="C5377">
        <v>543435</v>
      </c>
      <c r="D5377" t="s">
        <v>8422</v>
      </c>
      <c r="E5377" t="s">
        <v>8220</v>
      </c>
    </row>
    <row r="5378" spans="2:5">
      <c r="B5378" t="s">
        <v>8423</v>
      </c>
      <c r="C5378">
        <v>543436</v>
      </c>
      <c r="D5378" t="s">
        <v>8424</v>
      </c>
      <c r="E5378" t="s">
        <v>8182</v>
      </c>
    </row>
    <row r="5379" spans="2:5">
      <c r="B5379" t="s">
        <v>8425</v>
      </c>
      <c r="C5379">
        <v>543437</v>
      </c>
      <c r="D5379" t="s">
        <v>8426</v>
      </c>
      <c r="E5379" t="s">
        <v>222</v>
      </c>
    </row>
    <row r="5380" spans="2:5">
      <c r="B5380" t="s">
        <v>8427</v>
      </c>
      <c r="C5380">
        <v>543438</v>
      </c>
      <c r="D5380" t="s">
        <v>8428</v>
      </c>
      <c r="E5380" t="s">
        <v>222</v>
      </c>
    </row>
    <row r="5381" spans="2:5">
      <c r="B5381" t="s">
        <v>8429</v>
      </c>
      <c r="C5381">
        <v>543439</v>
      </c>
      <c r="D5381" t="s">
        <v>8430</v>
      </c>
      <c r="E5381" t="s">
        <v>8308</v>
      </c>
    </row>
    <row r="5382" spans="2:5">
      <c r="B5382" t="s">
        <v>8431</v>
      </c>
      <c r="C5382">
        <v>543440</v>
      </c>
      <c r="D5382" t="s">
        <v>8432</v>
      </c>
      <c r="E5382" t="s">
        <v>222</v>
      </c>
    </row>
    <row r="5383" spans="2:5">
      <c r="B5383" t="s">
        <v>8433</v>
      </c>
      <c r="C5383">
        <v>543441</v>
      </c>
      <c r="D5383" t="s">
        <v>8434</v>
      </c>
      <c r="E5383" t="s">
        <v>7308</v>
      </c>
    </row>
    <row r="5384" spans="2:5">
      <c r="B5384" t="s">
        <v>8435</v>
      </c>
      <c r="C5384">
        <v>543442</v>
      </c>
      <c r="D5384" t="s">
        <v>1410</v>
      </c>
      <c r="E5384" t="s">
        <v>8386</v>
      </c>
    </row>
    <row r="5385" spans="2:5">
      <c r="B5385" t="s">
        <v>8436</v>
      </c>
      <c r="C5385">
        <v>543443</v>
      </c>
      <c r="D5385" t="s">
        <v>8437</v>
      </c>
      <c r="E5385" t="s">
        <v>458</v>
      </c>
    </row>
    <row r="5386" spans="2:5">
      <c r="B5386" t="s">
        <v>8438</v>
      </c>
      <c r="C5386">
        <v>543444</v>
      </c>
      <c r="D5386" t="s">
        <v>8439</v>
      </c>
      <c r="E5386" t="s">
        <v>391</v>
      </c>
    </row>
    <row r="5387" spans="2:5">
      <c r="B5387" t="s">
        <v>8440</v>
      </c>
      <c r="C5387">
        <v>543449</v>
      </c>
      <c r="D5387" t="s">
        <v>8441</v>
      </c>
      <c r="E5387" t="s">
        <v>1118</v>
      </c>
    </row>
    <row r="5388" spans="2:5">
      <c r="B5388" t="s">
        <v>8442</v>
      </c>
      <c r="C5388">
        <v>543450</v>
      </c>
      <c r="D5388" t="s">
        <v>8443</v>
      </c>
      <c r="E5388" t="s">
        <v>222</v>
      </c>
    </row>
    <row r="5389" spans="2:5">
      <c r="B5389" t="s">
        <v>8444</v>
      </c>
      <c r="C5389">
        <v>543451</v>
      </c>
      <c r="D5389" t="s">
        <v>8445</v>
      </c>
      <c r="E5389" t="s">
        <v>7308</v>
      </c>
    </row>
    <row r="5390" spans="2:5">
      <c r="B5390" t="s">
        <v>8446</v>
      </c>
      <c r="C5390">
        <v>543452</v>
      </c>
      <c r="D5390" t="s">
        <v>8447</v>
      </c>
      <c r="E5390" t="s">
        <v>222</v>
      </c>
    </row>
    <row r="5391" spans="2:5">
      <c r="B5391" t="s">
        <v>8448</v>
      </c>
      <c r="C5391">
        <v>543453</v>
      </c>
      <c r="D5391" t="s">
        <v>8449</v>
      </c>
      <c r="E5391" t="s">
        <v>8450</v>
      </c>
    </row>
    <row r="5392" spans="2:5">
      <c r="B5392" t="s">
        <v>8451</v>
      </c>
      <c r="C5392">
        <v>543454</v>
      </c>
      <c r="D5392" t="s">
        <v>8452</v>
      </c>
      <c r="E5392" t="s">
        <v>222</v>
      </c>
    </row>
    <row r="5393" spans="2:5">
      <c r="B5393" t="s">
        <v>8453</v>
      </c>
      <c r="C5393">
        <v>543458</v>
      </c>
      <c r="D5393" t="s">
        <v>8454</v>
      </c>
      <c r="E5393" t="s">
        <v>8094</v>
      </c>
    </row>
    <row r="5394" spans="2:5">
      <c r="B5394" t="s">
        <v>8455</v>
      </c>
      <c r="C5394">
        <v>543460</v>
      </c>
      <c r="D5394" t="s">
        <v>8456</v>
      </c>
      <c r="E5394" t="s">
        <v>361</v>
      </c>
    </row>
    <row r="5395" spans="2:5">
      <c r="B5395" t="s">
        <v>8457</v>
      </c>
      <c r="C5395">
        <v>543461</v>
      </c>
      <c r="D5395" t="s">
        <v>8458</v>
      </c>
      <c r="E5395" t="s">
        <v>8087</v>
      </c>
    </row>
    <row r="5396" spans="2:5">
      <c r="B5396" t="s">
        <v>8459</v>
      </c>
      <c r="C5396">
        <v>543462</v>
      </c>
      <c r="D5396" t="s">
        <v>1885</v>
      </c>
      <c r="E5396" t="s">
        <v>8460</v>
      </c>
    </row>
    <row r="5397" spans="2:5">
      <c r="B5397" t="s">
        <v>8461</v>
      </c>
      <c r="C5397">
        <v>543463</v>
      </c>
      <c r="D5397" t="s">
        <v>8462</v>
      </c>
      <c r="E5397" t="s">
        <v>8386</v>
      </c>
    </row>
    <row r="5398" spans="2:5">
      <c r="B5398" t="s">
        <v>8463</v>
      </c>
      <c r="C5398">
        <v>543464</v>
      </c>
      <c r="D5398" t="s">
        <v>8464</v>
      </c>
      <c r="E5398" t="s">
        <v>1399</v>
      </c>
    </row>
    <row r="5399" spans="2:5">
      <c r="B5399" t="s">
        <v>8465</v>
      </c>
      <c r="C5399">
        <v>543465</v>
      </c>
      <c r="D5399" t="s">
        <v>8466</v>
      </c>
      <c r="E5399" t="s">
        <v>222</v>
      </c>
    </row>
    <row r="5400" spans="2:5">
      <c r="B5400" t="s">
        <v>8467</v>
      </c>
      <c r="C5400">
        <v>543470</v>
      </c>
      <c r="D5400" t="s">
        <v>6010</v>
      </c>
      <c r="E5400" t="s">
        <v>8182</v>
      </c>
    </row>
    <row r="5401" spans="2:5">
      <c r="B5401" t="s">
        <v>8468</v>
      </c>
      <c r="C5401">
        <v>543471</v>
      </c>
      <c r="D5401" t="s">
        <v>8469</v>
      </c>
      <c r="E5401" t="s">
        <v>222</v>
      </c>
    </row>
    <row r="5402" spans="2:5">
      <c r="B5402" t="s">
        <v>8470</v>
      </c>
      <c r="C5402">
        <v>543472</v>
      </c>
      <c r="D5402" t="s">
        <v>8471</v>
      </c>
      <c r="E5402" t="s">
        <v>222</v>
      </c>
    </row>
    <row r="5403" spans="2:5">
      <c r="B5403" t="s">
        <v>8472</v>
      </c>
      <c r="C5403">
        <v>543473</v>
      </c>
      <c r="D5403" t="s">
        <v>8473</v>
      </c>
      <c r="E5403" t="s">
        <v>222</v>
      </c>
    </row>
    <row r="5404" spans="2:5">
      <c r="B5404" t="s">
        <v>8474</v>
      </c>
      <c r="C5404">
        <v>543474</v>
      </c>
      <c r="D5404" t="s">
        <v>8475</v>
      </c>
      <c r="E5404" t="s">
        <v>222</v>
      </c>
    </row>
    <row r="5405" spans="2:5">
      <c r="B5405" t="s">
        <v>8476</v>
      </c>
      <c r="C5405">
        <v>543475</v>
      </c>
      <c r="D5405" t="s">
        <v>8477</v>
      </c>
      <c r="E5405" t="s">
        <v>8460</v>
      </c>
    </row>
    <row r="5406" spans="2:5">
      <c r="B5406" t="s">
        <v>8478</v>
      </c>
      <c r="C5406">
        <v>543481</v>
      </c>
      <c r="D5406" t="s">
        <v>8479</v>
      </c>
      <c r="E5406" t="s">
        <v>222</v>
      </c>
    </row>
    <row r="5407" spans="2:5">
      <c r="B5407" t="s">
        <v>8480</v>
      </c>
      <c r="C5407">
        <v>543482</v>
      </c>
      <c r="D5407" t="s">
        <v>8481</v>
      </c>
      <c r="E5407" t="s">
        <v>1118</v>
      </c>
    </row>
    <row r="5408" spans="2:5">
      <c r="B5408" t="s">
        <v>8482</v>
      </c>
      <c r="C5408">
        <v>543489</v>
      </c>
      <c r="D5408" t="s">
        <v>8483</v>
      </c>
      <c r="E5408" t="s">
        <v>8406</v>
      </c>
    </row>
    <row r="5409" spans="2:5">
      <c r="B5409" t="s">
        <v>8484</v>
      </c>
      <c r="C5409">
        <v>543490</v>
      </c>
      <c r="D5409" t="s">
        <v>8485</v>
      </c>
      <c r="E5409" t="s">
        <v>8348</v>
      </c>
    </row>
    <row r="5410" spans="2:5">
      <c r="B5410" t="s">
        <v>8486</v>
      </c>
      <c r="C5410">
        <v>543497</v>
      </c>
      <c r="D5410" t="s">
        <v>8487</v>
      </c>
      <c r="E5410" t="s">
        <v>513</v>
      </c>
    </row>
    <row r="5411" spans="2:5">
      <c r="B5411" t="s">
        <v>8488</v>
      </c>
      <c r="C5411">
        <v>543498</v>
      </c>
      <c r="D5411" t="s">
        <v>8489</v>
      </c>
      <c r="E5411" t="s">
        <v>8070</v>
      </c>
    </row>
    <row r="5412" spans="2:5">
      <c r="B5412" t="s">
        <v>8490</v>
      </c>
      <c r="C5412">
        <v>543499</v>
      </c>
      <c r="D5412" t="s">
        <v>8491</v>
      </c>
      <c r="E5412" t="s">
        <v>391</v>
      </c>
    </row>
    <row r="5413" spans="2:5">
      <c r="B5413" t="s">
        <v>8492</v>
      </c>
      <c r="C5413">
        <v>543500</v>
      </c>
      <c r="D5413" t="s">
        <v>8493</v>
      </c>
      <c r="E5413" t="s">
        <v>8087</v>
      </c>
    </row>
    <row r="5414" spans="2:5">
      <c r="B5414" t="s">
        <v>8494</v>
      </c>
      <c r="C5414">
        <v>543501</v>
      </c>
      <c r="D5414" t="s">
        <v>8495</v>
      </c>
      <c r="E5414" t="s">
        <v>222</v>
      </c>
    </row>
    <row r="5415" spans="2:5">
      <c r="B5415" t="s">
        <v>8496</v>
      </c>
      <c r="C5415">
        <v>543512</v>
      </c>
      <c r="D5415" t="s">
        <v>8497</v>
      </c>
      <c r="E5415" t="s">
        <v>8498</v>
      </c>
    </row>
    <row r="5416" spans="2:5">
      <c r="B5416" t="s">
        <v>8499</v>
      </c>
      <c r="C5416">
        <v>543513</v>
      </c>
      <c r="D5416" t="s">
        <v>8500</v>
      </c>
      <c r="E5416" t="s">
        <v>8087</v>
      </c>
    </row>
    <row r="5417" spans="2:5">
      <c r="B5417" t="s">
        <v>8501</v>
      </c>
      <c r="C5417">
        <v>543514</v>
      </c>
      <c r="D5417" t="s">
        <v>8502</v>
      </c>
      <c r="E5417" t="s">
        <v>8119</v>
      </c>
    </row>
    <row r="5418" spans="2:5">
      <c r="B5418" t="s">
        <v>8503</v>
      </c>
      <c r="C5418">
        <v>543515</v>
      </c>
      <c r="D5418" t="s">
        <v>8504</v>
      </c>
      <c r="E5418" t="s">
        <v>8087</v>
      </c>
    </row>
    <row r="5419" spans="2:5">
      <c r="B5419" t="s">
        <v>8505</v>
      </c>
      <c r="C5419">
        <v>543516</v>
      </c>
      <c r="D5419" t="s">
        <v>8506</v>
      </c>
      <c r="E5419" t="s">
        <v>8087</v>
      </c>
    </row>
    <row r="5420" spans="2:5">
      <c r="B5420" t="s">
        <v>8507</v>
      </c>
      <c r="C5420">
        <v>543517</v>
      </c>
      <c r="D5420" t="s">
        <v>8508</v>
      </c>
      <c r="E5420" t="s">
        <v>676</v>
      </c>
    </row>
    <row r="5421" spans="2:5">
      <c r="B5421" t="s">
        <v>8509</v>
      </c>
      <c r="C5421">
        <v>543518</v>
      </c>
      <c r="D5421" t="s">
        <v>8510</v>
      </c>
      <c r="E5421" t="s">
        <v>8104</v>
      </c>
    </row>
    <row r="5422" spans="2:5">
      <c r="B5422" t="s">
        <v>8511</v>
      </c>
      <c r="C5422">
        <v>543519</v>
      </c>
      <c r="D5422" t="s">
        <v>8512</v>
      </c>
      <c r="E5422" t="s">
        <v>8286</v>
      </c>
    </row>
    <row r="5423" spans="2:5">
      <c r="B5423" t="s">
        <v>8513</v>
      </c>
      <c r="C5423">
        <v>543520</v>
      </c>
      <c r="D5423" t="s">
        <v>8514</v>
      </c>
      <c r="E5423" t="s">
        <v>8252</v>
      </c>
    </row>
    <row r="5424" spans="2:5">
      <c r="B5424" t="s">
        <v>8515</v>
      </c>
      <c r="C5424">
        <v>543521</v>
      </c>
      <c r="D5424" t="s">
        <v>8516</v>
      </c>
      <c r="E5424" t="s">
        <v>8270</v>
      </c>
    </row>
    <row r="5425" spans="2:5">
      <c r="B5425" t="s">
        <v>8517</v>
      </c>
      <c r="C5425">
        <v>543522</v>
      </c>
      <c r="D5425" t="s">
        <v>8518</v>
      </c>
      <c r="E5425" t="s">
        <v>8519</v>
      </c>
    </row>
    <row r="5426" spans="2:5">
      <c r="B5426" t="s">
        <v>8520</v>
      </c>
      <c r="C5426">
        <v>543523</v>
      </c>
      <c r="D5426" t="s">
        <v>8521</v>
      </c>
      <c r="E5426" t="s">
        <v>779</v>
      </c>
    </row>
    <row r="5427" spans="2:5">
      <c r="B5427" t="s">
        <v>8522</v>
      </c>
      <c r="C5427">
        <v>543524</v>
      </c>
      <c r="D5427" t="s">
        <v>8523</v>
      </c>
      <c r="E5427" t="s">
        <v>8252</v>
      </c>
    </row>
    <row r="5428" spans="2:5">
      <c r="B5428" t="s">
        <v>8524</v>
      </c>
      <c r="C5428">
        <v>543525</v>
      </c>
      <c r="D5428" t="s">
        <v>5923</v>
      </c>
      <c r="E5428" t="s">
        <v>8460</v>
      </c>
    </row>
    <row r="5429" spans="2:5">
      <c r="B5429" t="s">
        <v>8525</v>
      </c>
      <c r="C5429">
        <v>543526</v>
      </c>
      <c r="D5429" t="s">
        <v>8526</v>
      </c>
      <c r="E5429" t="s">
        <v>2766</v>
      </c>
    </row>
    <row r="5430" spans="2:5">
      <c r="B5430" t="s">
        <v>8527</v>
      </c>
      <c r="C5430">
        <v>543527</v>
      </c>
      <c r="D5430" t="s">
        <v>8528</v>
      </c>
      <c r="E5430" t="s">
        <v>8399</v>
      </c>
    </row>
    <row r="5431" spans="2:5">
      <c r="B5431" t="s">
        <v>8529</v>
      </c>
      <c r="C5431">
        <v>543528</v>
      </c>
      <c r="D5431" t="s">
        <v>8530</v>
      </c>
      <c r="E5431" t="s">
        <v>676</v>
      </c>
    </row>
    <row r="5432" spans="2:5">
      <c r="B5432" t="s">
        <v>8531</v>
      </c>
      <c r="C5432">
        <v>543529</v>
      </c>
      <c r="D5432" t="s">
        <v>8532</v>
      </c>
      <c r="E5432" t="s">
        <v>8406</v>
      </c>
    </row>
    <row r="5433" spans="2:5">
      <c r="B5433" t="s">
        <v>8533</v>
      </c>
      <c r="C5433">
        <v>543530</v>
      </c>
      <c r="D5433" t="s">
        <v>8534</v>
      </c>
      <c r="E5433" t="s">
        <v>861</v>
      </c>
    </row>
    <row r="5434" spans="2:5">
      <c r="B5434" t="s">
        <v>8535</v>
      </c>
      <c r="C5434">
        <v>543531</v>
      </c>
      <c r="D5434" t="s">
        <v>8536</v>
      </c>
      <c r="E5434" t="s">
        <v>551</v>
      </c>
    </row>
    <row r="5435" spans="2:5">
      <c r="B5435" t="s">
        <v>8537</v>
      </c>
      <c r="C5435">
        <v>543532</v>
      </c>
      <c r="D5435" t="s">
        <v>8538</v>
      </c>
      <c r="E5435" t="s">
        <v>8104</v>
      </c>
    </row>
    <row r="5436" spans="2:5">
      <c r="B5436" t="s">
        <v>8539</v>
      </c>
      <c r="C5436">
        <v>543533</v>
      </c>
      <c r="D5436" t="s">
        <v>8540</v>
      </c>
      <c r="E5436" t="s">
        <v>8460</v>
      </c>
    </row>
    <row r="5437" spans="2:5">
      <c r="B5437" t="s">
        <v>8541</v>
      </c>
      <c r="C5437">
        <v>543534</v>
      </c>
      <c r="D5437" t="s">
        <v>8542</v>
      </c>
      <c r="E5437" t="s">
        <v>513</v>
      </c>
    </row>
    <row r="5438" spans="2:5">
      <c r="B5438" t="s">
        <v>8543</v>
      </c>
      <c r="C5438">
        <v>543535</v>
      </c>
      <c r="D5438" t="s">
        <v>8544</v>
      </c>
      <c r="E5438" t="s">
        <v>8323</v>
      </c>
    </row>
    <row r="5439" spans="2:5">
      <c r="B5439" t="s">
        <v>8545</v>
      </c>
      <c r="C5439">
        <v>543536</v>
      </c>
      <c r="D5439" t="s">
        <v>8546</v>
      </c>
      <c r="E5439" t="s">
        <v>8079</v>
      </c>
    </row>
    <row r="5440" spans="2:5">
      <c r="B5440" t="s">
        <v>8547</v>
      </c>
      <c r="C5440">
        <v>590136</v>
      </c>
      <c r="D5440" t="s">
        <v>8548</v>
      </c>
      <c r="E5440" t="s">
        <v>222</v>
      </c>
    </row>
    <row r="5441" spans="2:5">
      <c r="B5441" t="s">
        <v>8549</v>
      </c>
      <c r="C5441">
        <v>590137</v>
      </c>
      <c r="D5441" t="s">
        <v>8550</v>
      </c>
      <c r="E5441" t="s">
        <v>222</v>
      </c>
    </row>
    <row r="5442" spans="2:5">
      <c r="B5442" t="s">
        <v>8551</v>
      </c>
      <c r="C5442">
        <v>590138</v>
      </c>
      <c r="D5442" t="s">
        <v>8552</v>
      </c>
      <c r="E5442" t="s">
        <v>222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093B7-6348-419D-9420-3D7C15870A58}">
  <dimension ref="B1:L44"/>
  <sheetViews>
    <sheetView showGridLines="0" workbookViewId="0">
      <selection activeCell="P13" sqref="P13"/>
    </sheetView>
  </sheetViews>
  <sheetFormatPr defaultRowHeight="14.4"/>
  <cols>
    <col min="1" max="1" width="2" customWidth="1"/>
    <col min="2" max="2" width="21.6640625" customWidth="1"/>
    <col min="3" max="3" width="10.44140625" bestFit="1" customWidth="1"/>
    <col min="4" max="12" width="10.33203125" bestFit="1" customWidth="1"/>
  </cols>
  <sheetData>
    <row r="1" spans="2:12">
      <c r="B1" s="81"/>
      <c r="C1" s="81"/>
      <c r="D1" s="81"/>
      <c r="E1" s="81"/>
      <c r="F1" s="81"/>
      <c r="G1" s="81"/>
      <c r="H1" s="81"/>
      <c r="I1" s="81"/>
      <c r="J1" s="81"/>
      <c r="K1" s="81"/>
      <c r="L1" s="81"/>
    </row>
    <row r="2" spans="2:12">
      <c r="B2" s="81"/>
      <c r="C2" s="81"/>
      <c r="D2" s="81"/>
      <c r="E2" s="81"/>
      <c r="F2" s="81"/>
      <c r="G2" s="81"/>
      <c r="H2" s="81"/>
      <c r="I2" s="81"/>
      <c r="J2" s="81"/>
      <c r="K2" s="81"/>
      <c r="L2" s="81"/>
    </row>
    <row r="3" spans="2:12">
      <c r="B3" s="77" t="str">
        <f>"COMMON SIZE INCOME STATEMENT"&amp; " "&amp;" - "&amp;'Data Sheet'!B1</f>
        <v>COMMON SIZE INCOME STATEMENT  - TATA MOTORS LTD</v>
      </c>
      <c r="C3" s="77"/>
      <c r="D3" s="77"/>
      <c r="E3" s="77"/>
      <c r="F3" s="77"/>
      <c r="G3" s="77"/>
      <c r="H3" s="77"/>
      <c r="I3" s="77"/>
      <c r="J3" s="77"/>
      <c r="K3" s="77"/>
      <c r="L3" s="77"/>
    </row>
    <row r="7" spans="2:12">
      <c r="B7" s="75" t="s">
        <v>196</v>
      </c>
      <c r="C7" s="76">
        <f>'Data Sheet'!B16</f>
        <v>42460</v>
      </c>
      <c r="D7" s="76">
        <f>'Data Sheet'!C16</f>
        <v>42825</v>
      </c>
      <c r="E7" s="76">
        <f>'Data Sheet'!D16</f>
        <v>43190</v>
      </c>
      <c r="F7" s="76">
        <f>'Data Sheet'!E16</f>
        <v>43555</v>
      </c>
      <c r="G7" s="76">
        <f>'Data Sheet'!F16</f>
        <v>43921</v>
      </c>
      <c r="H7" s="76">
        <f>'Data Sheet'!G16</f>
        <v>44286</v>
      </c>
      <c r="I7" s="76">
        <f>'Data Sheet'!H16</f>
        <v>44651</v>
      </c>
      <c r="J7" s="76">
        <f>'Data Sheet'!I16</f>
        <v>45016</v>
      </c>
      <c r="K7" s="76">
        <f>'Data Sheet'!J16</f>
        <v>45382</v>
      </c>
      <c r="L7" s="76">
        <f>'Data Sheet'!K16</f>
        <v>45747</v>
      </c>
    </row>
    <row r="9" spans="2:12">
      <c r="B9" s="80" t="str">
        <f>'Data Sheet'!A17</f>
        <v>Sales</v>
      </c>
      <c r="C9" s="31">
        <f>'Data Sheet'!B17/'Data Sheet'!B$17</f>
        <v>1</v>
      </c>
      <c r="D9" s="31">
        <f>'Data Sheet'!C17/'Data Sheet'!C$17</f>
        <v>1</v>
      </c>
      <c r="E9" s="31">
        <f>'Data Sheet'!D17/'Data Sheet'!D$17</f>
        <v>1</v>
      </c>
      <c r="F9" s="31">
        <f>'Data Sheet'!E17/'Data Sheet'!E$17</f>
        <v>1</v>
      </c>
      <c r="G9" s="31">
        <f>'Data Sheet'!F17/'Data Sheet'!F$17</f>
        <v>1</v>
      </c>
      <c r="H9" s="31">
        <f>'Data Sheet'!G17/'Data Sheet'!G$17</f>
        <v>1</v>
      </c>
      <c r="I9" s="31">
        <f>'Data Sheet'!H17/'Data Sheet'!H$17</f>
        <v>1</v>
      </c>
      <c r="J9" s="31">
        <f>'Data Sheet'!I17/'Data Sheet'!I$17</f>
        <v>1</v>
      </c>
      <c r="K9" s="31">
        <f>'Data Sheet'!J17/'Data Sheet'!J$17</f>
        <v>1</v>
      </c>
      <c r="L9" s="31">
        <f>'Data Sheet'!K17/'Data Sheet'!K$17</f>
        <v>1</v>
      </c>
    </row>
    <row r="10" spans="2:12">
      <c r="B10" s="74" t="str">
        <f>'Data Sheet'!A18</f>
        <v>Raw Material Cost</v>
      </c>
      <c r="C10" s="46">
        <f>'Data Sheet'!B18/'Data Sheet'!B$17</f>
        <v>0.60844785632875986</v>
      </c>
      <c r="D10" s="46">
        <f>'Data Sheet'!C18/'Data Sheet'!C$17</f>
        <v>0.64256170851760019</v>
      </c>
      <c r="E10" s="46">
        <f>'Data Sheet'!D18/'Data Sheet'!D$17</f>
        <v>0.6444735745247272</v>
      </c>
      <c r="F10" s="46">
        <f>'Data Sheet'!E18/'Data Sheet'!E$17</f>
        <v>0.64340246222408271</v>
      </c>
      <c r="G10" s="46">
        <f>'Data Sheet'!F18/'Data Sheet'!F$17</f>
        <v>0.63163558516963991</v>
      </c>
      <c r="H10" s="46">
        <f>'Data Sheet'!G18/'Data Sheet'!G$17</f>
        <v>0.6149343010611712</v>
      </c>
      <c r="I10" s="46">
        <f>'Data Sheet'!H18/'Data Sheet'!H$17</f>
        <v>0.64389656704768283</v>
      </c>
      <c r="J10" s="46">
        <f>'Data Sheet'!I18/'Data Sheet'!I$17</f>
        <v>0.66842005177546293</v>
      </c>
      <c r="K10" s="46">
        <f>'Data Sheet'!J18/'Data Sheet'!J$17</f>
        <v>0.63205273538302731</v>
      </c>
      <c r="L10" s="46">
        <f>'Data Sheet'!K18/'Data Sheet'!K$17</f>
        <v>0.61167400129635319</v>
      </c>
    </row>
    <row r="11" spans="2:12">
      <c r="B11" s="74" t="str">
        <f>'Data Sheet'!A19</f>
        <v>Change in Inventory</v>
      </c>
      <c r="C11" s="46">
        <f>'Data Sheet'!B19/'Data Sheet'!B$17</f>
        <v>1.0075203555743071E-2</v>
      </c>
      <c r="D11" s="46">
        <f>'Data Sheet'!C19/'Data Sheet'!C$17</f>
        <v>2.7438359337454348E-2</v>
      </c>
      <c r="E11" s="46">
        <f>'Data Sheet'!D19/'Data Sheet'!D$17</f>
        <v>7.0196420187680708E-3</v>
      </c>
      <c r="F11" s="46">
        <f>'Data Sheet'!E19/'Data Sheet'!E$17</f>
        <v>-6.8003274840166073E-3</v>
      </c>
      <c r="G11" s="46">
        <f>'Data Sheet'!F19/'Data Sheet'!F$17</f>
        <v>-8.5463950250197294E-3</v>
      </c>
      <c r="H11" s="46">
        <f>'Data Sheet'!G19/'Data Sheet'!G$17</f>
        <v>-1.8752035421080705E-2</v>
      </c>
      <c r="I11" s="46">
        <f>'Data Sheet'!H19/'Data Sheet'!H$17</f>
        <v>-5.7118668451859233E-3</v>
      </c>
      <c r="J11" s="46">
        <f>'Data Sheet'!I19/'Data Sheet'!I$17</f>
        <v>1.3821030371772196E-2</v>
      </c>
      <c r="K11" s="46">
        <f>'Data Sheet'!J19/'Data Sheet'!J$17</f>
        <v>3.6081619110816189E-3</v>
      </c>
      <c r="L11" s="46">
        <f>'Data Sheet'!K19/'Data Sheet'!K$17</f>
        <v>-6.4499255165512458E-3</v>
      </c>
    </row>
    <row r="12" spans="2:12">
      <c r="B12" s="74" t="str">
        <f>'Data Sheet'!A20</f>
        <v>Power and Fuel</v>
      </c>
      <c r="C12" s="46">
        <f>'Data Sheet'!B20/'Data Sheet'!B$17</f>
        <v>4.1884212746881849E-3</v>
      </c>
      <c r="D12" s="46">
        <f>'Data Sheet'!C20/'Data Sheet'!C$17</f>
        <v>4.3005272931013168E-3</v>
      </c>
      <c r="E12" s="46">
        <f>'Data Sheet'!D20/'Data Sheet'!D$17</f>
        <v>4.4866329837632236E-3</v>
      </c>
      <c r="F12" s="46">
        <f>'Data Sheet'!E20/'Data Sheet'!E$17</f>
        <v>5.252495210943689E-3</v>
      </c>
      <c r="G12" s="46">
        <f>'Data Sheet'!F20/'Data Sheet'!F$17</f>
        <v>4.8452899066859867E-3</v>
      </c>
      <c r="H12" s="46">
        <f>'Data Sheet'!G20/'Data Sheet'!G$17</f>
        <v>4.4551376680254488E-3</v>
      </c>
      <c r="I12" s="46">
        <f>'Data Sheet'!H20/'Data Sheet'!H$17</f>
        <v>7.8228108508698862E-3</v>
      </c>
      <c r="J12" s="46">
        <f>'Data Sheet'!I20/'Data Sheet'!I$17</f>
        <v>7.2646530389880865E-3</v>
      </c>
      <c r="K12" s="46">
        <f>'Data Sheet'!J20/'Data Sheet'!J$17</f>
        <v>5.0435928629359288E-3</v>
      </c>
      <c r="L12" s="46">
        <f>'Data Sheet'!K20/'Data Sheet'!K$17</f>
        <v>5.5561241315002447E-3</v>
      </c>
    </row>
    <row r="13" spans="2:12">
      <c r="B13" s="74" t="str">
        <f>'Data Sheet'!A21</f>
        <v>Other Mfr. Exp</v>
      </c>
      <c r="C13" s="46">
        <f>'Data Sheet'!B21/'Data Sheet'!B$17</f>
        <v>4.4320545725695638E-2</v>
      </c>
      <c r="D13" s="46">
        <f>'Data Sheet'!C21/'Data Sheet'!C$17</f>
        <v>3.7329067833585743E-2</v>
      </c>
      <c r="E13" s="46">
        <f>'Data Sheet'!D21/'Data Sheet'!D$17</f>
        <v>3.7632110912662539E-2</v>
      </c>
      <c r="F13" s="46">
        <f>'Data Sheet'!E21/'Data Sheet'!E$17</f>
        <v>3.8731542592793759E-2</v>
      </c>
      <c r="G13" s="46">
        <f>'Data Sheet'!F21/'Data Sheet'!F$17</f>
        <v>4.4208831899217663E-2</v>
      </c>
      <c r="H13" s="46">
        <f>'Data Sheet'!G21/'Data Sheet'!G$17</f>
        <v>3.3119871414431248E-2</v>
      </c>
      <c r="I13" s="46">
        <f>'Data Sheet'!H21/'Data Sheet'!H$17</f>
        <v>3.3856194794666339E-2</v>
      </c>
      <c r="J13" s="46">
        <f>'Data Sheet'!I21/'Data Sheet'!I$17</f>
        <v>3.4008940217616732E-2</v>
      </c>
      <c r="K13" s="46">
        <f>'Data Sheet'!J21/'Data Sheet'!J$17</f>
        <v>4.019667477696675E-2</v>
      </c>
      <c r="L13" s="46">
        <f>'Data Sheet'!K21/'Data Sheet'!K$17</f>
        <v>4.2786476989731516E-2</v>
      </c>
    </row>
    <row r="14" spans="2:12">
      <c r="B14" s="74" t="str">
        <f>'Data Sheet'!A22</f>
        <v>Employee Cost</v>
      </c>
      <c r="C14" s="46">
        <f>'Data Sheet'!B22/'Data Sheet'!B$17</f>
        <v>0.10577313825968997</v>
      </c>
      <c r="D14" s="46">
        <f>'Data Sheet'!C22/'Data Sheet'!C$17</f>
        <v>0.10505627316086753</v>
      </c>
      <c r="E14" s="46">
        <f>'Data Sheet'!D22/'Data Sheet'!D$17</f>
        <v>0.10392742279141506</v>
      </c>
      <c r="F14" s="46">
        <f>'Data Sheet'!E22/'Data Sheet'!E$17</f>
        <v>0.11010149752399827</v>
      </c>
      <c r="G14" s="46">
        <f>'Data Sheet'!F22/'Data Sheet'!F$17</f>
        <v>0.11659262528451882</v>
      </c>
      <c r="H14" s="46">
        <f>'Data Sheet'!G22/'Data Sheet'!G$17</f>
        <v>0.11068479221440802</v>
      </c>
      <c r="I14" s="46">
        <f>'Data Sheet'!H22/'Data Sheet'!H$17</f>
        <v>0.11064147774412127</v>
      </c>
      <c r="J14" s="46">
        <f>'Data Sheet'!I22/'Data Sheet'!I$17</f>
        <v>9.7277205393335675E-2</v>
      </c>
      <c r="K14" s="46">
        <f>'Data Sheet'!J22/'Data Sheet'!J$17</f>
        <v>9.674758534247585E-2</v>
      </c>
      <c r="L14" s="46">
        <f>'Data Sheet'!K22/'Data Sheet'!K$17</f>
        <v>0.10863666859982488</v>
      </c>
    </row>
    <row r="15" spans="2:12">
      <c r="B15" s="74" t="str">
        <f>'Data Sheet'!A23</f>
        <v>Selling and admin</v>
      </c>
      <c r="C15" s="46">
        <f>'Data Sheet'!B23/'Data Sheet'!B$17</f>
        <v>8.0542956927341092E-2</v>
      </c>
      <c r="D15" s="46">
        <f>'Data Sheet'!C23/'Data Sheet'!C$17</f>
        <v>0.1113838126242364</v>
      </c>
      <c r="E15" s="46">
        <f>'Data Sheet'!D23/'Data Sheet'!D$17</f>
        <v>0.10634377964323709</v>
      </c>
      <c r="F15" s="46">
        <f>'Data Sheet'!E23/'Data Sheet'!E$17</f>
        <v>0.1083658123643763</v>
      </c>
      <c r="G15" s="46">
        <f>'Data Sheet'!F23/'Data Sheet'!F$17</f>
        <v>0.11203335284677013</v>
      </c>
      <c r="H15" s="46">
        <f>'Data Sheet'!G23/'Data Sheet'!G$17</f>
        <v>9.2138805959692913E-2</v>
      </c>
      <c r="I15" s="46">
        <f>'Data Sheet'!H23/'Data Sheet'!H$17</f>
        <v>0.10488425325553319</v>
      </c>
      <c r="J15" s="46">
        <f>'Data Sheet'!I23/'Data Sheet'!I$17</f>
        <v>0.10070091373173573</v>
      </c>
      <c r="K15" s="46">
        <f>'Data Sheet'!J23/'Data Sheet'!J$17</f>
        <v>9.853323379783234E-2</v>
      </c>
      <c r="L15" s="46">
        <f>'Data Sheet'!K23/'Data Sheet'!K$17</f>
        <v>0.10711743367561605</v>
      </c>
    </row>
    <row r="16" spans="2:12">
      <c r="B16" s="74" t="str">
        <f>'Data Sheet'!A24</f>
        <v>Other Expenses</v>
      </c>
      <c r="C16" s="46">
        <f>'Data Sheet'!B24/'Data Sheet'!B$17</f>
        <v>2.6183831565130516E-2</v>
      </c>
      <c r="D16" s="46">
        <f>'Data Sheet'!C24/'Data Sheet'!C$17</f>
        <v>1.7094282670289951E-2</v>
      </c>
      <c r="E16" s="46">
        <f>'Data Sheet'!D24/'Data Sheet'!D$17</f>
        <v>2.2582367211331639E-3</v>
      </c>
      <c r="F16" s="46">
        <f>'Data Sheet'!E24/'Data Sheet'!E$17</f>
        <v>5.6592338039812094E-3</v>
      </c>
      <c r="G16" s="46">
        <f>'Data Sheet'!F24/'Data Sheet'!F$17</f>
        <v>1.3239885383105405E-2</v>
      </c>
      <c r="H16" s="46">
        <f>'Data Sheet'!G24/'Data Sheet'!G$17</f>
        <v>-3.3407827826645677E-3</v>
      </c>
      <c r="I16" s="46">
        <f>'Data Sheet'!H24/'Data Sheet'!H$17</f>
        <v>4.4105011096641517E-3</v>
      </c>
      <c r="J16" s="46">
        <f>'Data Sheet'!I24/'Data Sheet'!I$17</f>
        <v>1.4187308112100993E-2</v>
      </c>
      <c r="K16" s="46">
        <f>'Data Sheet'!J24/'Data Sheet'!J$17</f>
        <v>-2.1957715844577157E-3</v>
      </c>
      <c r="L16" s="46">
        <f>'Data Sheet'!K24/'Data Sheet'!K$17</f>
        <v>-7.7985876573533923E-3</v>
      </c>
    </row>
    <row r="17" spans="2:12">
      <c r="B17" s="74" t="str">
        <f>'Data Sheet'!A25</f>
        <v>Other Income</v>
      </c>
      <c r="C17" s="46">
        <f>'Data Sheet'!B25/'Data Sheet'!B$17</f>
        <v>-9.7771947249836663E-3</v>
      </c>
      <c r="D17" s="46">
        <f>'Data Sheet'!C25/'Data Sheet'!C$17</f>
        <v>6.9304853887117582E-3</v>
      </c>
      <c r="E17" s="46">
        <f>'Data Sheet'!D25/'Data Sheet'!D$17</f>
        <v>2.034889464081829E-2</v>
      </c>
      <c r="F17" s="46">
        <f>'Data Sheet'!E25/'Data Sheet'!E$17</f>
        <v>-8.8383094035074702E-2</v>
      </c>
      <c r="G17" s="46">
        <f>'Data Sheet'!F25/'Data Sheet'!F$17</f>
        <v>3.8959202846676288E-4</v>
      </c>
      <c r="H17" s="46">
        <f>'Data Sheet'!G25/'Data Sheet'!G$17</f>
        <v>-4.4507860953843105E-2</v>
      </c>
      <c r="I17" s="46">
        <f>'Data Sheet'!H25/'Data Sheet'!H$17</f>
        <v>8.7053994844814731E-3</v>
      </c>
      <c r="J17" s="46">
        <f>'Data Sheet'!I25/'Data Sheet'!I$17</f>
        <v>1.9261867686386363E-2</v>
      </c>
      <c r="K17" s="46">
        <f>'Data Sheet'!J25/'Data Sheet'!J$17</f>
        <v>1.1041067610410677E-2</v>
      </c>
      <c r="L17" s="46">
        <f>'Data Sheet'!K25/'Data Sheet'!K$17</f>
        <v>2.6777652691069947E-2</v>
      </c>
    </row>
    <row r="18" spans="2:12">
      <c r="B18" s="74" t="str">
        <f>'Data Sheet'!A26</f>
        <v>Depreciation</v>
      </c>
      <c r="C18" s="46">
        <f>'Data Sheet'!B26/'Data Sheet'!B$17</f>
        <v>6.1201425695927715E-2</v>
      </c>
      <c r="D18" s="46">
        <f>'Data Sheet'!C26/'Data Sheet'!C$17</f>
        <v>6.63903865924938E-2</v>
      </c>
      <c r="E18" s="46">
        <f>'Data Sheet'!D26/'Data Sheet'!D$17</f>
        <v>7.3927472182518786E-2</v>
      </c>
      <c r="F18" s="46">
        <f>'Data Sheet'!E26/'Data Sheet'!E$17</f>
        <v>7.8130605447998658E-2</v>
      </c>
      <c r="G18" s="46">
        <f>'Data Sheet'!F26/'Data Sheet'!F$17</f>
        <v>8.206839774331566E-2</v>
      </c>
      <c r="H18" s="46">
        <f>'Data Sheet'!G26/'Data Sheet'!G$17</f>
        <v>9.4264230933596482E-2</v>
      </c>
      <c r="I18" s="46">
        <f>'Data Sheet'!H26/'Data Sheet'!H$17</f>
        <v>8.9191478279219347E-2</v>
      </c>
      <c r="J18" s="46">
        <f>'Data Sheet'!I26/'Data Sheet'!I$17</f>
        <v>7.1857611147098821E-2</v>
      </c>
      <c r="K18" s="46">
        <f>'Data Sheet'!J26/'Data Sheet'!J$17</f>
        <v>6.2760359065103591E-2</v>
      </c>
      <c r="L18" s="46">
        <f>'Data Sheet'!K26/'Data Sheet'!K$17</f>
        <v>5.2891208678743216E-2</v>
      </c>
    </row>
    <row r="19" spans="2:12">
      <c r="B19" s="74" t="str">
        <f>'Data Sheet'!A27</f>
        <v>Interest</v>
      </c>
      <c r="C19" s="46">
        <f>'Data Sheet'!B27/'Data Sheet'!B$17</f>
        <v>1.7905727101993223E-2</v>
      </c>
      <c r="D19" s="46">
        <f>'Data Sheet'!C27/'Data Sheet'!C$17</f>
        <v>1.5714229512714312E-2</v>
      </c>
      <c r="E19" s="46">
        <f>'Data Sheet'!D27/'Data Sheet'!D$17</f>
        <v>1.605824830060304E-2</v>
      </c>
      <c r="F19" s="46">
        <f>'Data Sheet'!E27/'Data Sheet'!E$17</f>
        <v>1.9072102124141878E-2</v>
      </c>
      <c r="G19" s="46">
        <f>'Data Sheet'!F27/'Data Sheet'!F$17</f>
        <v>2.7744996829752802E-2</v>
      </c>
      <c r="H19" s="46">
        <f>'Data Sheet'!G27/'Data Sheet'!G$17</f>
        <v>3.2415292955516477E-2</v>
      </c>
      <c r="I19" s="46">
        <f>'Data Sheet'!H27/'Data Sheet'!H$17</f>
        <v>3.3441332168710897E-2</v>
      </c>
      <c r="J19" s="46">
        <f>'Data Sheet'!I27/'Data Sheet'!I$17</f>
        <v>2.9556231914277829E-2</v>
      </c>
      <c r="K19" s="46">
        <f>'Data Sheet'!J27/'Data Sheet'!J$17</f>
        <v>1.7497050799970507E-2</v>
      </c>
      <c r="L19" s="46">
        <f>'Data Sheet'!K27/'Data Sheet'!K$17</f>
        <v>1.1560286107415368E-2</v>
      </c>
    </row>
    <row r="20" spans="2:12">
      <c r="B20" s="74" t="str">
        <f>'Data Sheet'!A28</f>
        <v>Profit before tax</v>
      </c>
      <c r="C20" s="46">
        <f>'Data Sheet'!B28/'Data Sheet'!B$17</f>
        <v>5.1734105951533375E-2</v>
      </c>
      <c r="D20" s="46">
        <f>'Data Sheet'!C28/'Data Sheet'!C$17</f>
        <v>3.453855652127677E-2</v>
      </c>
      <c r="E20" s="46">
        <f>'Data Sheet'!D28/'Data Sheet'!D$17</f>
        <v>3.8261058599526235E-2</v>
      </c>
      <c r="F20" s="46">
        <f>'Data Sheet'!E28/'Data Sheet'!E$17</f>
        <v>-0.10389917281140788</v>
      </c>
      <c r="G20" s="46">
        <f>'Data Sheet'!F28/'Data Sheet'!F$17</f>
        <v>-4.0525768059559354E-2</v>
      </c>
      <c r="H20" s="46">
        <f>'Data Sheet'!G28/'Data Sheet'!G$17</f>
        <v>-4.1931545799101064E-2</v>
      </c>
      <c r="I20" s="46">
        <f>'Data Sheet'!H28/'Data Sheet'!H$17</f>
        <v>-2.5151082611172375E-2</v>
      </c>
      <c r="J20" s="46">
        <f>'Data Sheet'!I28/'Data Sheet'!I$17</f>
        <v>9.809982727541881E-3</v>
      </c>
      <c r="K20" s="46">
        <f>'Data Sheet'!J28/'Data Sheet'!J$17</f>
        <v>6.4013769077637686E-2</v>
      </c>
      <c r="L20" s="46">
        <f>'Data Sheet'!K28/'Data Sheet'!K$17</f>
        <v>8.7904115352687662E-2</v>
      </c>
    </row>
    <row r="21" spans="2:12">
      <c r="B21" s="74" t="str">
        <f>'Data Sheet'!A29</f>
        <v>Tax</v>
      </c>
      <c r="C21" s="46">
        <f>'Data Sheet'!B29/'Data Sheet'!B$17</f>
        <v>1.1078918686109574E-2</v>
      </c>
      <c r="D21" s="46">
        <f>'Data Sheet'!C29/'Data Sheet'!C$17</f>
        <v>1.2055321818169885E-2</v>
      </c>
      <c r="E21" s="46">
        <f>'Data Sheet'!D29/'Data Sheet'!D$17</f>
        <v>1.4892549653836963E-2</v>
      </c>
      <c r="F21" s="46">
        <f>'Data Sheet'!E29/'Data Sheet'!E$17</f>
        <v>-8.0726731015332912E-3</v>
      </c>
      <c r="G21" s="46">
        <f>'Data Sheet'!F29/'Data Sheet'!F$17</f>
        <v>1.5139735448971392E-3</v>
      </c>
      <c r="H21" s="46">
        <f>'Data Sheet'!G29/'Data Sheet'!G$17</f>
        <v>1.0175794327142584E-2</v>
      </c>
      <c r="I21" s="46">
        <f>'Data Sheet'!H29/'Data Sheet'!H$17</f>
        <v>1.5195672442685429E-2</v>
      </c>
      <c r="J21" s="46">
        <f>'Data Sheet'!I29/'Data Sheet'!I$17</f>
        <v>2.0350497621203548E-3</v>
      </c>
      <c r="K21" s="46">
        <f>'Data Sheet'!J29/'Data Sheet'!J$17</f>
        <v>-9.2715475927154754E-3</v>
      </c>
      <c r="L21" s="46">
        <f>'Data Sheet'!K29/'Data Sheet'!K$17</f>
        <v>2.3884738284492661E-2</v>
      </c>
    </row>
    <row r="22" spans="2:12">
      <c r="B22" s="74" t="str">
        <f>'Data Sheet'!A30</f>
        <v>Net profit</v>
      </c>
      <c r="C22" s="46">
        <f>'Data Sheet'!B30/'Data Sheet'!B$17</f>
        <v>4.2407971415763523E-2</v>
      </c>
      <c r="D22" s="46">
        <f>'Data Sheet'!C30/'Data Sheet'!C$17</f>
        <v>2.764021885516954E-2</v>
      </c>
      <c r="E22" s="46">
        <f>'Data Sheet'!D30/'Data Sheet'!D$17</f>
        <v>3.0831401821049997E-2</v>
      </c>
      <c r="F22" s="46">
        <f>'Data Sheet'!E30/'Data Sheet'!E$17</f>
        <v>-9.5470566181711222E-2</v>
      </c>
      <c r="G22" s="46">
        <f>'Data Sheet'!F30/'Data Sheet'!F$17</f>
        <v>-4.6236426475450051E-2</v>
      </c>
      <c r="H22" s="46">
        <f>'Data Sheet'!G30/'Data Sheet'!G$17</f>
        <v>-5.3849770661713266E-2</v>
      </c>
      <c r="I22" s="46">
        <f>'Data Sheet'!H30/'Data Sheet'!H$17</f>
        <v>-4.1089320368684734E-2</v>
      </c>
      <c r="J22" s="46">
        <f>'Data Sheet'!I30/'Data Sheet'!I$17</f>
        <v>6.9783829363826268E-3</v>
      </c>
      <c r="K22" s="46">
        <f>'Data Sheet'!J30/'Data Sheet'!J$17</f>
        <v>7.2345259160952594E-2</v>
      </c>
      <c r="L22" s="46">
        <f>'Data Sheet'!K30/'Data Sheet'!K$17</f>
        <v>6.3293874162771921E-2</v>
      </c>
    </row>
    <row r="23" spans="2:12">
      <c r="B23" s="74" t="str">
        <f>'Data Sheet'!A31</f>
        <v>Dividend Amount</v>
      </c>
      <c r="C23" s="46">
        <f>'Data Sheet'!B31/'Data Sheet'!B$17</f>
        <v>2.487496593975512E-4</v>
      </c>
      <c r="D23" s="46">
        <f>'Data Sheet'!C31/'Data Sheet'!C$17</f>
        <v>0</v>
      </c>
      <c r="E23" s="46">
        <f>'Data Sheet'!D31/'Data Sheet'!D$17</f>
        <v>0</v>
      </c>
      <c r="F23" s="46">
        <f>'Data Sheet'!E31/'Data Sheet'!E$17</f>
        <v>0</v>
      </c>
      <c r="G23" s="46">
        <f>'Data Sheet'!F31/'Data Sheet'!F$17</f>
        <v>0</v>
      </c>
      <c r="H23" s="46">
        <f>'Data Sheet'!G31/'Data Sheet'!G$17</f>
        <v>0</v>
      </c>
      <c r="I23" s="46">
        <f>'Data Sheet'!H31/'Data Sheet'!H$17</f>
        <v>0</v>
      </c>
      <c r="J23" s="46">
        <f>'Data Sheet'!I31/'Data Sheet'!I$17</f>
        <v>2.2141420032091505E-3</v>
      </c>
      <c r="K23" s="46">
        <f>'Data Sheet'!J31/'Data Sheet'!J$17</f>
        <v>5.3016478655164784E-3</v>
      </c>
      <c r="L23" s="46">
        <f>'Data Sheet'!K31/'Data Sheet'!K$17</f>
        <v>5.0216627434926482E-3</v>
      </c>
    </row>
    <row r="24" spans="2:12">
      <c r="B24" s="74" t="str">
        <f>'Data Sheet'!A33</f>
        <v>EBITDA</v>
      </c>
      <c r="C24" s="46">
        <f>'Data Sheet'!B33/'Data Sheet'!B$17</f>
        <v>0.13259404289979404</v>
      </c>
      <c r="D24" s="46">
        <f>'Data Sheet'!C33/'Data Sheet'!C$17</f>
        <v>0.12180015677854755</v>
      </c>
      <c r="E24" s="46">
        <f>'Data Sheet'!D33/'Data Sheet'!D$17</f>
        <v>0.13570967195800879</v>
      </c>
      <c r="F24" s="46">
        <f>'Data Sheet'!E33/'Data Sheet'!E$17</f>
        <v>-6.340531711103989E-3</v>
      </c>
      <c r="G24" s="46">
        <f>'Data Sheet'!F33/'Data Sheet'!F$17</f>
        <v>6.5090941642515554E-2</v>
      </c>
      <c r="H24" s="46">
        <f>'Data Sheet'!G33/'Data Sheet'!G$17</f>
        <v>8.3005547554542272E-2</v>
      </c>
      <c r="I24" s="46">
        <f>'Data Sheet'!H33/'Data Sheet'!H$17</f>
        <v>9.6739162521930933E-2</v>
      </c>
      <c r="J24" s="46">
        <f>'Data Sheet'!I33/'Data Sheet'!I$17</f>
        <v>0.11042727575987964</v>
      </c>
      <c r="K24" s="46">
        <f>'Data Sheet'!J33/'Data Sheet'!J$17</f>
        <v>0.14333112143331123</v>
      </c>
      <c r="L24" s="46">
        <f>'Data Sheet'!K33/'Data Sheet'!K$17</f>
        <v>0.15163010723342316</v>
      </c>
    </row>
    <row r="25" spans="2:12">
      <c r="B25" s="74"/>
    </row>
    <row r="27" spans="2:12">
      <c r="B27" s="2" t="str">
        <f>"COMMON SIZE BALANCE SHEET"&amp; " "&amp;" - "&amp;'Data Sheet'!B1</f>
        <v>COMMON SIZE BALANCE SHEET  - TATA MOTORS LTD</v>
      </c>
    </row>
    <row r="29" spans="2:12">
      <c r="B29" s="78" t="s">
        <v>197</v>
      </c>
      <c r="C29" s="79">
        <f>'Data Sheet'!B16</f>
        <v>42460</v>
      </c>
      <c r="D29" s="79">
        <f>'Data Sheet'!C16</f>
        <v>42825</v>
      </c>
      <c r="E29" s="79">
        <f>'Data Sheet'!D16</f>
        <v>43190</v>
      </c>
      <c r="F29" s="79">
        <f>'Data Sheet'!E16</f>
        <v>43555</v>
      </c>
      <c r="G29" s="79">
        <f>'Data Sheet'!F16</f>
        <v>43921</v>
      </c>
      <c r="H29" s="79">
        <f>'Data Sheet'!G16</f>
        <v>44286</v>
      </c>
      <c r="I29" s="79">
        <f>'Data Sheet'!H16</f>
        <v>44651</v>
      </c>
      <c r="J29" s="79">
        <f>'Data Sheet'!I16</f>
        <v>45016</v>
      </c>
      <c r="K29" s="79">
        <f>'Data Sheet'!J16</f>
        <v>45382</v>
      </c>
      <c r="L29" s="79">
        <f>'Data Sheet'!K16</f>
        <v>45747</v>
      </c>
    </row>
    <row r="31" spans="2:12">
      <c r="B31" t="s">
        <v>24</v>
      </c>
      <c r="C31" s="46">
        <f>'Data Sheet'!B57/'Data Sheet'!B$61</f>
        <v>2.5806268250531225E-3</v>
      </c>
      <c r="D31" s="46">
        <f>'Data Sheet'!C57/'Data Sheet'!C$61</f>
        <v>2.491815624573979E-3</v>
      </c>
      <c r="E31" s="46">
        <f>'Data Sheet'!D57/'Data Sheet'!D$61</f>
        <v>2.0759077068585549E-3</v>
      </c>
      <c r="F31" s="46">
        <f>'Data Sheet'!E57/'Data Sheet'!E$61</f>
        <v>2.2218261230841693E-3</v>
      </c>
      <c r="G31" s="46">
        <f>'Data Sheet'!F57/'Data Sheet'!F$61</f>
        <v>2.2473026761653833E-3</v>
      </c>
      <c r="H31" s="46">
        <f>'Data Sheet'!G57/'Data Sheet'!G$61</f>
        <v>2.2420300429859294E-3</v>
      </c>
      <c r="I31" s="46">
        <f>'Data Sheet'!H57/'Data Sheet'!H$61</f>
        <v>2.3274677325505334E-3</v>
      </c>
      <c r="J31" s="46">
        <f>'Data Sheet'!I57/'Data Sheet'!I$61</f>
        <v>2.2888512875034999E-3</v>
      </c>
      <c r="K31" s="46">
        <f>'Data Sheet'!J57/'Data Sheet'!J$61</f>
        <v>2.0756601113333206E-3</v>
      </c>
      <c r="L31" s="46">
        <f>'Data Sheet'!K57/'Data Sheet'!K$61</f>
        <v>1.952394468569367E-3</v>
      </c>
    </row>
    <row r="32" spans="2:12">
      <c r="B32" t="s">
        <v>25</v>
      </c>
      <c r="C32" s="46">
        <f>'Data Sheet'!B58/'Data Sheet'!B$61</f>
        <v>0.2974086354450261</v>
      </c>
      <c r="D32" s="46">
        <f>'Data Sheet'!C58/'Data Sheet'!C$61</f>
        <v>0.21051652437468349</v>
      </c>
      <c r="E32" s="46">
        <f>'Data Sheet'!D58/'Data Sheet'!D$61</f>
        <v>0.28958148432871839</v>
      </c>
      <c r="F32" s="46">
        <f>'Data Sheet'!E58/'Data Sheet'!E$61</f>
        <v>0.19463415350606564</v>
      </c>
      <c r="G32" s="46">
        <f>'Data Sheet'!F58/'Data Sheet'!F$61</f>
        <v>0.19476266101949907</v>
      </c>
      <c r="H32" s="46">
        <f>'Data Sheet'!G58/'Data Sheet'!G$61</f>
        <v>0.15950149121742019</v>
      </c>
      <c r="I32" s="46">
        <f>'Data Sheet'!H58/'Data Sheet'!H$61</f>
        <v>0.13309172094249011</v>
      </c>
      <c r="J32" s="46">
        <f>'Data Sheet'!I58/'Data Sheet'!I$61</f>
        <v>0.13313168263258116</v>
      </c>
      <c r="K32" s="46">
        <f>'Data Sheet'!J58/'Data Sheet'!J$61</f>
        <v>0.22772995310144756</v>
      </c>
      <c r="L32" s="46">
        <f>'Data Sheet'!K58/'Data Sheet'!K$61</f>
        <v>0.30614394134327921</v>
      </c>
    </row>
    <row r="33" spans="2:12">
      <c r="B33" t="s">
        <v>71</v>
      </c>
      <c r="C33" s="46">
        <f>'Data Sheet'!B59/'Data Sheet'!B$61</f>
        <v>0.2635415844998551</v>
      </c>
      <c r="D33" s="46">
        <f>'Data Sheet'!C59/'Data Sheet'!C$61</f>
        <v>0.2883699324485447</v>
      </c>
      <c r="E33" s="46">
        <f>'Data Sheet'!D59/'Data Sheet'!D$61</f>
        <v>0.27186031948660327</v>
      </c>
      <c r="F33" s="46">
        <f>'Data Sheet'!E59/'Data Sheet'!E$61</f>
        <v>0.34731477877468786</v>
      </c>
      <c r="G33" s="46">
        <f>'Data Sheet'!F59/'Data Sheet'!F$61</f>
        <v>0.38974288757311953</v>
      </c>
      <c r="H33" s="46">
        <f>'Data Sheet'!G59/'Data Sheet'!G$61</f>
        <v>0.41610975041683274</v>
      </c>
      <c r="I33" s="46">
        <f>'Data Sheet'!H59/'Data Sheet'!H$61</f>
        <v>0.445050649956031</v>
      </c>
      <c r="J33" s="46">
        <f>'Data Sheet'!I59/'Data Sheet'!I$61</f>
        <v>0.40072807474416255</v>
      </c>
      <c r="K33" s="46">
        <f>'Data Sheet'!J59/'Data Sheet'!J$61</f>
        <v>0.2902784956741295</v>
      </c>
      <c r="L33" s="46">
        <f>'Data Sheet'!K59/'Data Sheet'!K$61</f>
        <v>0.18977486451284309</v>
      </c>
    </row>
    <row r="34" spans="2:12">
      <c r="B34" t="s">
        <v>72</v>
      </c>
      <c r="C34" s="46">
        <f>'Data Sheet'!B60/'Data Sheet'!B$61</f>
        <v>0.43646915323006569</v>
      </c>
      <c r="D34" s="46">
        <f>'Data Sheet'!C60/'Data Sheet'!C$61</f>
        <v>0.4986217275521978</v>
      </c>
      <c r="E34" s="46">
        <f>'Data Sheet'!D60/'Data Sheet'!D$61</f>
        <v>0.43648228847781978</v>
      </c>
      <c r="F34" s="46">
        <f>'Data Sheet'!E60/'Data Sheet'!E$61</f>
        <v>0.45582924159616234</v>
      </c>
      <c r="G34" s="46">
        <f>'Data Sheet'!F60/'Data Sheet'!F$61</f>
        <v>0.41324714873121593</v>
      </c>
      <c r="H34" s="46">
        <f>'Data Sheet'!G60/'Data Sheet'!G$61</f>
        <v>0.42214672832276123</v>
      </c>
      <c r="I34" s="46">
        <f>'Data Sheet'!H60/'Data Sheet'!H$61</f>
        <v>0.41953016136892834</v>
      </c>
      <c r="J34" s="46">
        <f>'Data Sheet'!I60/'Data Sheet'!I$61</f>
        <v>0.46385139133575282</v>
      </c>
      <c r="K34" s="46">
        <f>'Data Sheet'!J60/'Data Sheet'!J$61</f>
        <v>0.47991589111308963</v>
      </c>
      <c r="L34" s="46">
        <f>'Data Sheet'!K60/'Data Sheet'!K$61</f>
        <v>0.50212879967530832</v>
      </c>
    </row>
    <row r="35" spans="2:12">
      <c r="B35" s="2" t="s">
        <v>198</v>
      </c>
      <c r="C35" s="31">
        <f>'Data Sheet'!B61/'Data Sheet'!B$61</f>
        <v>1</v>
      </c>
      <c r="D35" s="31">
        <f>'Data Sheet'!C61/'Data Sheet'!C$61</f>
        <v>1</v>
      </c>
      <c r="E35" s="31">
        <f>'Data Sheet'!D61/'Data Sheet'!D$61</f>
        <v>1</v>
      </c>
      <c r="F35" s="31">
        <f>'Data Sheet'!E61/'Data Sheet'!E$61</f>
        <v>1</v>
      </c>
      <c r="G35" s="31">
        <f>'Data Sheet'!F61/'Data Sheet'!F$61</f>
        <v>1</v>
      </c>
      <c r="H35" s="31">
        <f>'Data Sheet'!G61/'Data Sheet'!G$61</f>
        <v>1</v>
      </c>
      <c r="I35" s="31">
        <f>'Data Sheet'!H61/'Data Sheet'!H$61</f>
        <v>1</v>
      </c>
      <c r="J35" s="31">
        <f>'Data Sheet'!I61/'Data Sheet'!I$61</f>
        <v>1</v>
      </c>
      <c r="K35" s="31">
        <f>'Data Sheet'!J61/'Data Sheet'!J$61</f>
        <v>1</v>
      </c>
      <c r="L35" s="31">
        <f>'Data Sheet'!K61/'Data Sheet'!K$61</f>
        <v>1</v>
      </c>
    </row>
    <row r="36" spans="2:12">
      <c r="B36" s="2"/>
    </row>
    <row r="37" spans="2:12">
      <c r="B37" t="s">
        <v>27</v>
      </c>
      <c r="C37" s="46">
        <f>'Data Sheet'!B62/'Data Sheet'!B$66</f>
        <v>0.40744008415097382</v>
      </c>
      <c r="D37" s="46">
        <f>'Data Sheet'!C62/'Data Sheet'!C$66</f>
        <v>0.35198456704657666</v>
      </c>
      <c r="E37" s="46">
        <f>'Data Sheet'!D62/'Data Sheet'!D$66</f>
        <v>0.37107854258332446</v>
      </c>
      <c r="F37" s="46">
        <f>'Data Sheet'!E62/'Data Sheet'!E$66</f>
        <v>0.36386391925064382</v>
      </c>
      <c r="G37" s="46">
        <f>'Data Sheet'!F62/'Data Sheet'!F$66</f>
        <v>0.39698726392101624</v>
      </c>
      <c r="H37" s="46">
        <f>'Data Sheet'!G62/'Data Sheet'!G$66</f>
        <v>0.40608849298230043</v>
      </c>
      <c r="I37" s="46">
        <f>'Data Sheet'!H62/'Data Sheet'!H$66</f>
        <v>0.42197417266906562</v>
      </c>
      <c r="J37" s="46">
        <f>'Data Sheet'!I62/'Data Sheet'!I$66</f>
        <v>0.39465148263642374</v>
      </c>
      <c r="K37" s="46">
        <f>'Data Sheet'!J62/'Data Sheet'!J$66</f>
        <v>0.32822221199877677</v>
      </c>
      <c r="L37" s="46">
        <f>'Data Sheet'!K62/'Data Sheet'!K$66</f>
        <v>0.3069105744973778</v>
      </c>
    </row>
    <row r="38" spans="2:12">
      <c r="B38" t="s">
        <v>28</v>
      </c>
      <c r="C38" s="46">
        <f>'Data Sheet'!B63/'Data Sheet'!B$66</f>
        <v>9.8482157662096018E-2</v>
      </c>
      <c r="D38" s="46">
        <f>'Data Sheet'!C63/'Data Sheet'!C$66</f>
        <v>0.12362900980833688</v>
      </c>
      <c r="E38" s="46">
        <f>'Data Sheet'!D63/'Data Sheet'!D$66</f>
        <v>0.12235483522646853</v>
      </c>
      <c r="F38" s="46">
        <f>'Data Sheet'!E63/'Data Sheet'!E$66</f>
        <v>0.1042966176146697</v>
      </c>
      <c r="G38" s="46">
        <f>'Data Sheet'!F63/'Data Sheet'!F$66</f>
        <v>0.11125728611076434</v>
      </c>
      <c r="H38" s="46">
        <f>'Data Sheet'!G63/'Data Sheet'!G$66</f>
        <v>6.137522476731045E-2</v>
      </c>
      <c r="I38" s="46">
        <f>'Data Sheet'!H63/'Data Sheet'!H$66</f>
        <v>3.1152505873598278E-2</v>
      </c>
      <c r="J38" s="46">
        <f>'Data Sheet'!I63/'Data Sheet'!I$66</f>
        <v>4.2651899041106903E-2</v>
      </c>
      <c r="K38" s="46">
        <f>'Data Sheet'!J63/'Data Sheet'!J$66</f>
        <v>9.6606146876632187E-2</v>
      </c>
      <c r="L38" s="46">
        <f>'Data Sheet'!K63/'Data Sheet'!K$66</f>
        <v>0.17456422608515729</v>
      </c>
    </row>
    <row r="39" spans="2:12">
      <c r="B39" t="s">
        <v>29</v>
      </c>
      <c r="C39" s="46">
        <f>'Data Sheet'!B64/'Data Sheet'!B$66</f>
        <v>9.0305676497502971E-2</v>
      </c>
      <c r="D39" s="46">
        <f>'Data Sheet'!C64/'Data Sheet'!C$66</f>
        <v>7.4612565630187005E-2</v>
      </c>
      <c r="E39" s="46">
        <f>'Data Sheet'!D64/'Data Sheet'!D$66</f>
        <v>6.3610241344366172E-2</v>
      </c>
      <c r="F39" s="46">
        <f>'Data Sheet'!E64/'Data Sheet'!E$66</f>
        <v>5.1588289031309388E-2</v>
      </c>
      <c r="G39" s="46">
        <f>'Data Sheet'!F64/'Data Sheet'!F$66</f>
        <v>5.0935445907370862E-2</v>
      </c>
      <c r="H39" s="46">
        <f>'Data Sheet'!G64/'Data Sheet'!G$66</f>
        <v>7.207976838475029E-2</v>
      </c>
      <c r="I39" s="46">
        <f>'Data Sheet'!H64/'Data Sheet'!H$66</f>
        <v>8.928279635517361E-2</v>
      </c>
      <c r="J39" s="46">
        <f>'Data Sheet'!I64/'Data Sheet'!I$66</f>
        <v>7.8820362822460022E-2</v>
      </c>
      <c r="K39" s="46">
        <f>'Data Sheet'!J64/'Data Sheet'!J$66</f>
        <v>6.2164261300440303E-2</v>
      </c>
      <c r="L39" s="46">
        <f>'Data Sheet'!K64/'Data Sheet'!K$66</f>
        <v>9.4585023330583357E-2</v>
      </c>
    </row>
    <row r="40" spans="2:12">
      <c r="B40" t="s">
        <v>73</v>
      </c>
      <c r="C40" s="46">
        <f>'Data Sheet'!B65/'Data Sheet'!B$66</f>
        <v>0.40377208168942713</v>
      </c>
      <c r="D40" s="46">
        <f>'Data Sheet'!C65/'Data Sheet'!C$66</f>
        <v>0.44977385751489951</v>
      </c>
      <c r="E40" s="46">
        <f>'Data Sheet'!D65/'Data Sheet'!D$66</f>
        <v>0.44295638084584088</v>
      </c>
      <c r="F40" s="46">
        <f>'Data Sheet'!E65/'Data Sheet'!E$66</f>
        <v>0.48025117410337709</v>
      </c>
      <c r="G40" s="46">
        <f>'Data Sheet'!F65/'Data Sheet'!F$66</f>
        <v>0.44082000406084854</v>
      </c>
      <c r="H40" s="46">
        <f>'Data Sheet'!G65/'Data Sheet'!G$66</f>
        <v>0.46045651386563885</v>
      </c>
      <c r="I40" s="46">
        <f>'Data Sheet'!H65/'Data Sheet'!H$66</f>
        <v>0.45759052510216258</v>
      </c>
      <c r="J40" s="46">
        <f>'Data Sheet'!I65/'Data Sheet'!I$66</f>
        <v>0.4838762555000094</v>
      </c>
      <c r="K40" s="46">
        <f>'Data Sheet'!J65/'Data Sheet'!J$66</f>
        <v>0.51300737982415068</v>
      </c>
      <c r="L40" s="46">
        <f>'Data Sheet'!K65/'Data Sheet'!K$66</f>
        <v>0.42394017608688156</v>
      </c>
    </row>
    <row r="41" spans="2:12">
      <c r="B41" t="s">
        <v>78</v>
      </c>
      <c r="C41" s="46">
        <f>'Data Sheet'!B67/'Data Sheet'!B$66</f>
        <v>5.1564319306195219E-2</v>
      </c>
      <c r="D41" s="46">
        <f>'Data Sheet'!C67/'Data Sheet'!C$66</f>
        <v>5.1638166447501938E-2</v>
      </c>
      <c r="E41" s="46">
        <f>'Data Sheet'!D67/'Data Sheet'!D$66</f>
        <v>6.0800115993123419E-2</v>
      </c>
      <c r="F41" s="46">
        <f>'Data Sheet'!E67/'Data Sheet'!E$66</f>
        <v>6.2139198999658127E-2</v>
      </c>
      <c r="G41" s="46">
        <f>'Data Sheet'!F67/'Data Sheet'!F$66</f>
        <v>3.4895094278241959E-2</v>
      </c>
      <c r="H41" s="46">
        <f>'Data Sheet'!G67/'Data Sheet'!G$66</f>
        <v>3.7120014464974392E-2</v>
      </c>
      <c r="I41" s="46">
        <f>'Data Sheet'!H67/'Data Sheet'!H$66</f>
        <v>3.7810927070195913E-2</v>
      </c>
      <c r="J41" s="46">
        <f>'Data Sheet'!I67/'Data Sheet'!I$66</f>
        <v>4.7024715930643397E-2</v>
      </c>
      <c r="K41" s="46">
        <f>'Data Sheet'!J67/'Data Sheet'!J$66</f>
        <v>4.5875606528451698E-2</v>
      </c>
      <c r="L41" s="46">
        <f>'Data Sheet'!K67/'Data Sheet'!K$66</f>
        <v>3.5143100434248606E-2</v>
      </c>
    </row>
    <row r="42" spans="2:12">
      <c r="B42" t="s">
        <v>45</v>
      </c>
      <c r="C42" s="46">
        <f>'Data Sheet'!B68/'Data Sheet'!B$66</f>
        <v>0.12407940874244236</v>
      </c>
      <c r="D42" s="46">
        <f>'Data Sheet'!C68/'Data Sheet'!C$66</f>
        <v>0.12871547311772571</v>
      </c>
      <c r="E42" s="46">
        <f>'Data Sheet'!D68/'Data Sheet'!D$66</f>
        <v>0.12878571135383859</v>
      </c>
      <c r="F42" s="46">
        <f>'Data Sheet'!E68/'Data Sheet'!E$66</f>
        <v>0.12761951131143451</v>
      </c>
      <c r="G42" s="46">
        <f>'Data Sheet'!F68/'Data Sheet'!F$66</f>
        <v>0.11698716772494318</v>
      </c>
      <c r="H42" s="46">
        <f>'Data Sheet'!G68/'Data Sheet'!G$66</f>
        <v>0.1056550619461767</v>
      </c>
      <c r="I42" s="46">
        <f>'Data Sheet'!H68/'Data Sheet'!H$66</f>
        <v>0.1070934797019244</v>
      </c>
      <c r="J42" s="46">
        <f>'Data Sheet'!I68/'Data Sheet'!I$66</f>
        <v>0.12177622891596469</v>
      </c>
      <c r="K42" s="46">
        <f>'Data Sheet'!J68/'Data Sheet'!J$66</f>
        <v>0.12932417914002181</v>
      </c>
      <c r="L42" s="46">
        <f>'Data Sheet'!K68/'Data Sheet'!K$66</f>
        <v>0.12539094311794213</v>
      </c>
    </row>
    <row r="43" spans="2:12">
      <c r="B43" t="s">
        <v>87</v>
      </c>
      <c r="C43" s="46">
        <f>'Data Sheet'!B69/'Data Sheet'!B$66</f>
        <v>0.11573798601526566</v>
      </c>
      <c r="D43" s="46">
        <f>'Data Sheet'!C69/'Data Sheet'!C$66</f>
        <v>0.13235685799226327</v>
      </c>
      <c r="E43" s="46">
        <f>'Data Sheet'!D69/'Data Sheet'!D$66</f>
        <v>0.10579088150158772</v>
      </c>
      <c r="F43" s="46">
        <f>'Data Sheet'!E69/'Data Sheet'!E$66</f>
        <v>0.10679897700873484</v>
      </c>
      <c r="G43" s="46">
        <f>'Data Sheet'!F69/'Data Sheet'!F$66</f>
        <v>0.10533772957715985</v>
      </c>
      <c r="H43" s="46">
        <f>'Data Sheet'!G69/'Data Sheet'!G$66</f>
        <v>0.13699233635656022</v>
      </c>
      <c r="I43" s="46">
        <f>'Data Sheet'!H69/'Data Sheet'!H$66</f>
        <v>0.12359146006419652</v>
      </c>
      <c r="J43" s="46">
        <f>'Data Sheet'!I69/'Data Sheet'!I$66</f>
        <v>0.11060169729728082</v>
      </c>
      <c r="K43" s="46">
        <f>'Data Sheet'!J69/'Data Sheet'!J$66</f>
        <v>0.1239631847716368</v>
      </c>
      <c r="L43" s="46">
        <f>'Data Sheet'!K69/'Data Sheet'!K$66</f>
        <v>0.10832075506733904</v>
      </c>
    </row>
    <row r="44" spans="2:12">
      <c r="B44" s="2" t="s">
        <v>199</v>
      </c>
      <c r="C44" s="31">
        <f>'Data Sheet'!B66/'Data Sheet'!B$66</f>
        <v>1</v>
      </c>
      <c r="D44" s="31">
        <f>'Data Sheet'!C66/'Data Sheet'!C$66</f>
        <v>1</v>
      </c>
      <c r="E44" s="31">
        <f>'Data Sheet'!D66/'Data Sheet'!D$66</f>
        <v>1</v>
      </c>
      <c r="F44" s="31">
        <f>'Data Sheet'!E66/'Data Sheet'!E$66</f>
        <v>1</v>
      </c>
      <c r="G44" s="31">
        <f>'Data Sheet'!F66/'Data Sheet'!F$66</f>
        <v>1</v>
      </c>
      <c r="H44" s="31">
        <f>'Data Sheet'!G66/'Data Sheet'!G$66</f>
        <v>1</v>
      </c>
      <c r="I44" s="31">
        <f>'Data Sheet'!H66/'Data Sheet'!H$66</f>
        <v>1</v>
      </c>
      <c r="J44" s="31">
        <f>'Data Sheet'!I66/'Data Sheet'!I$66</f>
        <v>1</v>
      </c>
      <c r="K44" s="31">
        <f>'Data Sheet'!J66/'Data Sheet'!J$66</f>
        <v>1</v>
      </c>
      <c r="L44" s="31">
        <f>'Data Sheet'!K66/'Data Sheet'!K$66</f>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F7340-C380-4562-BA20-7F7323744707}">
  <dimension ref="B2:U45"/>
  <sheetViews>
    <sheetView showGridLines="0" zoomScale="107" workbookViewId="0">
      <selection activeCell="G22" sqref="G22"/>
    </sheetView>
  </sheetViews>
  <sheetFormatPr defaultRowHeight="14.4"/>
  <cols>
    <col min="1" max="1" width="2" customWidth="1"/>
    <col min="2" max="2" width="28.21875" customWidth="1"/>
    <col min="3" max="3" width="13" customWidth="1"/>
    <col min="4" max="9" width="12.77734375" customWidth="1"/>
    <col min="10" max="10" width="12.88671875" customWidth="1"/>
    <col min="11" max="12" width="12.77734375" customWidth="1"/>
    <col min="13" max="13" width="3.21875" customWidth="1"/>
    <col min="14" max="14" width="13.88671875" customWidth="1"/>
  </cols>
  <sheetData>
    <row r="2" spans="2:21">
      <c r="B2" s="211" t="str">
        <f>"RATIO ANALYSIS- "&amp;'Data Sheet'!B1:C1</f>
        <v>RATIO ANALYSIS- TATA MOTORS LTD</v>
      </c>
      <c r="C2" s="211"/>
      <c r="D2" s="211"/>
      <c r="E2" s="211"/>
      <c r="F2" s="211"/>
      <c r="G2" s="211"/>
      <c r="H2" s="26"/>
      <c r="I2" s="26"/>
      <c r="J2" s="26"/>
      <c r="K2" s="26"/>
      <c r="L2" s="26"/>
      <c r="M2" s="26"/>
      <c r="N2" s="26"/>
      <c r="O2" s="26"/>
      <c r="P2" s="26"/>
    </row>
    <row r="3" spans="2:21">
      <c r="B3" s="26" t="s">
        <v>93</v>
      </c>
      <c r="C3" s="27">
        <f>'Data Sheet'!B16</f>
        <v>42460</v>
      </c>
      <c r="D3" s="27">
        <f>'Data Sheet'!C16</f>
        <v>42825</v>
      </c>
      <c r="E3" s="27">
        <f>'Data Sheet'!D16</f>
        <v>43190</v>
      </c>
      <c r="F3" s="27">
        <f>'Data Sheet'!E16</f>
        <v>43555</v>
      </c>
      <c r="G3" s="27">
        <f>'Data Sheet'!F16</f>
        <v>43921</v>
      </c>
      <c r="H3" s="27">
        <f>'Data Sheet'!G16</f>
        <v>44286</v>
      </c>
      <c r="I3" s="27">
        <f>'Data Sheet'!H16</f>
        <v>44651</v>
      </c>
      <c r="J3" s="27">
        <f>'Data Sheet'!I16</f>
        <v>45016</v>
      </c>
      <c r="K3" s="27">
        <f>'Data Sheet'!J16</f>
        <v>45382</v>
      </c>
      <c r="L3" s="27">
        <f>'Data Sheet'!K16</f>
        <v>45747</v>
      </c>
      <c r="M3" s="27"/>
      <c r="N3" s="26" t="s">
        <v>192</v>
      </c>
      <c r="O3" s="27" t="s">
        <v>190</v>
      </c>
      <c r="P3" s="27" t="s">
        <v>191</v>
      </c>
    </row>
    <row r="4" spans="2:21">
      <c r="B4" s="47" t="s">
        <v>98</v>
      </c>
      <c r="C4" s="47"/>
      <c r="D4" s="48">
        <f>IFERROR('INCOME STATEMENT'!D6,0)</f>
        <v>-1.2280329732469508E-2</v>
      </c>
      <c r="E4" s="48">
        <f>IFERROR('INCOME STATEMENT'!E6,0)</f>
        <v>8.104774581985974E-2</v>
      </c>
      <c r="F4" s="48">
        <f>IFERROR('INCOME STATEMENT'!F6,0)</f>
        <v>3.5629919045237157E-2</v>
      </c>
      <c r="G4" s="48">
        <f>IFERROR('INCOME STATEMENT'!G6,0)</f>
        <v>-0.135360159555724</v>
      </c>
      <c r="H4" s="48">
        <f>IFERROR('INCOME STATEMENT'!H6,0)</f>
        <v>-4.3181168490336042E-2</v>
      </c>
      <c r="I4" s="48">
        <f>IFERROR('INCOME STATEMENT'!I6,0)</f>
        <v>0.11472967306158344</v>
      </c>
      <c r="J4" s="48">
        <f>IFERROR('INCOME STATEMENT'!J6,0)</f>
        <v>0.24245815155859707</v>
      </c>
      <c r="K4" s="48">
        <f>IFERROR('INCOME STATEMENT'!K6,0)</f>
        <v>0.25450126062612277</v>
      </c>
      <c r="L4" s="48">
        <f>IFERROR('INCOME STATEMENT'!L6,0)</f>
        <v>1.3084771068347711E-2</v>
      </c>
      <c r="O4" s="46">
        <f>IFERROR(AVERAGE(D4:L4),0)</f>
        <v>6.1181095933468703E-2</v>
      </c>
      <c r="P4" s="46">
        <f>IFERROR(MEDIAN(C4:L4),0)</f>
        <v>3.5629919045237157E-2</v>
      </c>
      <c r="U4" s="46"/>
    </row>
    <row r="5" spans="2:21">
      <c r="B5" t="s">
        <v>162</v>
      </c>
      <c r="D5" s="49">
        <f>IFERROR('INCOME STATEMENT'!D16/'INCOME STATEMENT'!C16-1,0)</f>
        <v>-0.22936587208052905</v>
      </c>
      <c r="E5" s="49">
        <f>IFERROR('INCOME STATEMENT'!E16/'INCOME STATEMENT'!D16-1,0)</f>
        <v>6.3165689322506102E-2</v>
      </c>
      <c r="F5" s="49">
        <f>IFERROR('INCOME STATEMENT'!F16/'INCOME STATEMENT'!E16-1,0)</f>
        <v>-0.21595203460649259</v>
      </c>
      <c r="G5" s="49">
        <f>IFERROR('INCOME STATEMENT'!G16/'INCOME STATEMENT'!F16-1,0)</f>
        <v>-0.27072537547138131</v>
      </c>
      <c r="H5" s="49">
        <f>IFERROR('INCOME STATEMENT'!H16/'INCOME STATEMENT'!G16-1,0)</f>
        <v>0.79503554497758966</v>
      </c>
      <c r="I5" s="49">
        <f>IFERROR('INCOME STATEMENT'!I16/'INCOME STATEMENT'!H16-1,0)</f>
        <v>-0.234374182150762</v>
      </c>
      <c r="J5" s="49">
        <f>IFERROR('INCOME STATEMENT'!J16/'INCOME STATEMENT'!I16-1,0)</f>
        <v>0.28704223973294352</v>
      </c>
      <c r="K5" s="49">
        <f>IFERROR('INCOME STATEMENT'!K16/'INCOME STATEMENT'!J16-1,0)</f>
        <v>0.81746176428064277</v>
      </c>
      <c r="L5" s="49">
        <f>IFERROR('INCOME STATEMENT'!L16/'INCOME STATEMENT'!K16-1,0)</f>
        <v>-4.510237963475372E-2</v>
      </c>
      <c r="O5" s="46">
        <f t="shared" ref="O5:O8" si="0">IFERROR(AVERAGE(D5:L5),0)</f>
        <v>0.1074650438188626</v>
      </c>
      <c r="P5" s="46">
        <f t="shared" ref="P5:P8" si="1">IFERROR(MEDIAN(C5:L5),0)</f>
        <v>-4.510237963475372E-2</v>
      </c>
      <c r="U5" s="46"/>
    </row>
    <row r="6" spans="2:21">
      <c r="B6" t="s">
        <v>163</v>
      </c>
      <c r="D6" s="49">
        <f>IFERROR('INCOME STATEMENT'!D25/'INCOME STATEMENT'!C25-1,0)</f>
        <v>-0.55668251823863213</v>
      </c>
      <c r="E6" s="49">
        <f>IFERROR('INCOME STATEMENT'!E25/'INCOME STATEMENT'!D25-1,0)</f>
        <v>-0.29861436616351744</v>
      </c>
      <c r="F6" s="49">
        <f>IFERROR('INCOME STATEMENT'!F25/'INCOME STATEMENT'!E25-1,0)</f>
        <v>-1.897095149646705</v>
      </c>
      <c r="G6" s="49">
        <f>IFERROR('INCOME STATEMENT'!G25/'INCOME STATEMENT'!F25-1,0)</f>
        <v>1.2800251873039095</v>
      </c>
      <c r="H6" s="49">
        <f>IFERROR('INCOME STATEMENT'!H25/'INCOME STATEMENT'!G25-1,0)</f>
        <v>-1.0602479570180365</v>
      </c>
      <c r="I6" s="49">
        <f>IFERROR('INCOME STATEMENT'!I25/'INCOME STATEMENT'!H25-1,0)</f>
        <v>-15.64914925025267</v>
      </c>
      <c r="J6" s="49">
        <f>IFERROR('INCOME STATEMENT'!J25/'INCOME STATEMENT'!I25-1,0)</f>
        <v>-0.65313668793078505</v>
      </c>
      <c r="K6" s="49">
        <f>IFERROR('INCOME STATEMENT'!K25/'INCOME STATEMENT'!J25-1,0)</f>
        <v>-8.0308008464727472</v>
      </c>
      <c r="L6" s="49">
        <f>IFERROR('INCOME STATEMENT'!L25/'INCOME STATEMENT'!K25-1,0)</f>
        <v>0.16902266104127706</v>
      </c>
      <c r="O6" s="46">
        <f t="shared" si="0"/>
        <v>-2.9662976585975454</v>
      </c>
      <c r="P6" s="46">
        <f t="shared" si="1"/>
        <v>-0.65313668793078505</v>
      </c>
      <c r="U6" s="46"/>
    </row>
    <row r="7" spans="2:21">
      <c r="B7" t="s">
        <v>164</v>
      </c>
      <c r="D7" s="49">
        <f>IFERROR('INCOME STATEMENT'!D31/'INCOME STATEMENT'!C31-1,0)</f>
        <v>-0.69539895165986787</v>
      </c>
      <c r="E7" s="49">
        <f>IFERROR('INCOME STATEMENT'!E31/'INCOME STATEMENT'!D31-1,0)</f>
        <v>-0.79011124197155724</v>
      </c>
      <c r="F7" s="49">
        <f>IFERROR('INCOME STATEMENT'!F31/'INCOME STATEMENT'!E31-1,0)</f>
        <v>-3.5528470983790919</v>
      </c>
      <c r="G7" s="49">
        <f>IFERROR('INCOME STATEMENT'!G31/'INCOME STATEMENT'!F31-1,0)</f>
        <v>3.9286702707513577</v>
      </c>
      <c r="H7" s="49">
        <f>IFERROR('INCOME STATEMENT'!H31/'INCOME STATEMENT'!G31-1,0)</f>
        <v>-0.82862505348950144</v>
      </c>
      <c r="I7" s="49">
        <f>IFERROR('INCOME STATEMENT'!I31/'INCOME STATEMENT'!H31-1,0)</f>
        <v>6.1952157445306248</v>
      </c>
      <c r="J7" s="49">
        <f>IFERROR('INCOME STATEMENT'!J31/'INCOME STATEMENT'!I31-1,0)</f>
        <v>-0.7090436533357708</v>
      </c>
      <c r="K7" s="49">
        <f>IFERROR('INCOME STATEMENT'!K31/'INCOME STATEMENT'!J31-1,0)</f>
        <v>-7.7977655318184613</v>
      </c>
      <c r="L7" s="49">
        <f>IFERROR('INCOME STATEMENT'!L31/'INCOME STATEMENT'!K31-1,0)</f>
        <v>-0.39385526559318895</v>
      </c>
      <c r="O7" s="46">
        <f t="shared" si="0"/>
        <v>-0.51597342010727287</v>
      </c>
      <c r="P7" s="46">
        <f t="shared" si="1"/>
        <v>-0.7090436533357708</v>
      </c>
      <c r="U7" s="46"/>
    </row>
    <row r="8" spans="2:21">
      <c r="B8" s="50" t="s">
        <v>165</v>
      </c>
      <c r="C8" s="50"/>
      <c r="D8" s="51">
        <f>IFERROR('INCOME STATEMENT'!D39/'INCOME STATEMENT'!C39-1,0)</f>
        <v>-1</v>
      </c>
      <c r="E8" s="51">
        <f>IFERROR('INCOME STATEMENT'!E39/'INCOME STATEMENT'!D39-1,0)</f>
        <v>0</v>
      </c>
      <c r="F8" s="51">
        <f>IFERROR('INCOME STATEMENT'!F39/'INCOME STATEMENT'!E39-1,0)</f>
        <v>0</v>
      </c>
      <c r="G8" s="51">
        <f>IFERROR('INCOME STATEMENT'!G39/'INCOME STATEMENT'!F39-1,0)</f>
        <v>0</v>
      </c>
      <c r="H8" s="51">
        <f>IFERROR('INCOME STATEMENT'!H39/'INCOME STATEMENT'!G39-1,0)</f>
        <v>0</v>
      </c>
      <c r="I8" s="51">
        <f>IFERROR('INCOME STATEMENT'!I39/'INCOME STATEMENT'!H39-1,0)</f>
        <v>0</v>
      </c>
      <c r="J8" s="51">
        <f>IFERROR('INCOME STATEMENT'!J39/'INCOME STATEMENT'!I39-1,0)</f>
        <v>0</v>
      </c>
      <c r="K8" s="51">
        <f>IFERROR('INCOME STATEMENT'!K39/'INCOME STATEMENT'!J39-1,0)</f>
        <v>2.0016689880185949</v>
      </c>
      <c r="L8" s="51">
        <f>IFERROR('INCOME STATEMENT'!L39/'INCOME STATEMENT'!K39-1,0)</f>
        <v>-0.1336306958339889</v>
      </c>
      <c r="O8" s="46">
        <f t="shared" si="0"/>
        <v>9.6448699131622892E-2</v>
      </c>
      <c r="P8" s="46">
        <f t="shared" si="1"/>
        <v>0</v>
      </c>
      <c r="U8" s="46"/>
    </row>
    <row r="11" spans="2:21">
      <c r="B11" s="47" t="s">
        <v>166</v>
      </c>
      <c r="C11" s="48">
        <f>IFERROR('INCOME STATEMENT'!C12,0)</f>
        <v>0.24734524196690946</v>
      </c>
      <c r="D11" s="48">
        <f>IFERROR('INCOME STATEMENT'!D12,0)</f>
        <v>0.23819078253229964</v>
      </c>
      <c r="E11" s="48">
        <f>IFERROR('INCOME STATEMENT'!E12,0)</f>
        <v>0.21649990080619999</v>
      </c>
      <c r="F11" s="48">
        <f>IFERROR('INCOME STATEMENT'!F12,0)</f>
        <v>0.19571167496416494</v>
      </c>
      <c r="G11" s="48">
        <f>IFERROR('INCOME STATEMENT'!G12,0)</f>
        <v>0.19417127271491774</v>
      </c>
      <c r="H11" s="48">
        <f>IFERROR('INCOME STATEMENT'!H12,0)</f>
        <v>0.2180538622208833</v>
      </c>
      <c r="I11" s="48">
        <f>IFERROR('INCOME STATEMENT'!I12,0)</f>
        <v>0.19807108271747378</v>
      </c>
      <c r="J11" s="48">
        <f>IFERROR('INCOME STATEMENT'!J12,0)</f>
        <v>0.20685017994636876</v>
      </c>
      <c r="K11" s="48">
        <f>IFERROR('INCOME STATEMENT'!K12,0)</f>
        <v>0.22956757354567572</v>
      </c>
      <c r="L11" s="48">
        <f>IFERROR('INCOME STATEMENT'!L12,0)</f>
        <v>0.22489680346603896</v>
      </c>
      <c r="O11" s="46">
        <f>IFERROR(AVERAGE(C11:L11),0)</f>
        <v>0.2169358374880932</v>
      </c>
      <c r="P11" s="46">
        <f t="shared" ref="P11:P15" si="2">IFERROR(MEDIAN(C11:L11),0)</f>
        <v>0.21727688151354163</v>
      </c>
    </row>
    <row r="12" spans="2:21">
      <c r="B12" t="s">
        <v>167</v>
      </c>
      <c r="C12" s="49">
        <f>IFERROR('INCOME STATEMENT'!C17,0)</f>
        <v>0.14061845347443788</v>
      </c>
      <c r="D12" s="49">
        <f>IFERROR('INCOME STATEMENT'!D17,0)</f>
        <v>0.10971268723777329</v>
      </c>
      <c r="E12" s="49">
        <f>IFERROR('INCOME STATEMENT'!E17,0)</f>
        <v>0.10789788444182975</v>
      </c>
      <c r="F12" s="49">
        <f>IFERROR('INCOME STATEMENT'!F17,0)</f>
        <v>8.1686628795807431E-2</v>
      </c>
      <c r="G12" s="49">
        <f>IFERROR('INCOME STATEMENT'!G17,0)</f>
        <v>6.8898034485042198E-2</v>
      </c>
      <c r="H12" s="49">
        <f>IFERROR('INCOME STATEMENT'!H17,0)</f>
        <v>0.12925583904385496</v>
      </c>
      <c r="I12" s="49">
        <f>IFERROR('INCOME STATEMENT'!I17,0)</f>
        <v>8.877632835227646E-2</v>
      </c>
      <c r="J12" s="49">
        <f>IFERROR('INCOME STATEMENT'!J17,0)</f>
        <v>9.1961958102532049E-2</v>
      </c>
      <c r="K12" s="49">
        <f>IFERROR('INCOME STATEMENT'!K17,0)</f>
        <v>0.13323011133230112</v>
      </c>
      <c r="L12" s="49">
        <f>IFERROR('INCOME STATEMENT'!L17,0)</f>
        <v>0.12557795744777631</v>
      </c>
      <c r="O12" s="46">
        <f t="shared" ref="O12:O15" si="3">IFERROR(AVERAGE(C12:L12),0)</f>
        <v>0.10776158827136313</v>
      </c>
      <c r="P12" s="46">
        <f t="shared" si="2"/>
        <v>0.10880528583980152</v>
      </c>
    </row>
    <row r="13" spans="2:21">
      <c r="B13" t="s">
        <v>169</v>
      </c>
      <c r="C13" s="49">
        <f>IFERROR(('INCOME STATEMENT'!C16-'INCOME STATEMENT'!C22)/'INCOME STATEMENT'!C5,0)</f>
        <v>7.941702777851016E-2</v>
      </c>
      <c r="D13" s="49">
        <f>IFERROR(('INCOME STATEMENT'!D16-'INCOME STATEMENT'!D22)/'INCOME STATEMENT'!D5,0)</f>
        <v>4.3322300645279484E-2</v>
      </c>
      <c r="E13" s="49">
        <f>IFERROR(('INCOME STATEMENT'!E16-'INCOME STATEMENT'!E22)/'INCOME STATEMENT'!E5,0)</f>
        <v>3.3970412259310953E-2</v>
      </c>
      <c r="F13" s="49">
        <f>IFERROR(('INCOME STATEMENT'!F16-'INCOME STATEMENT'!F22)/'INCOME STATEMENT'!F5,0)</f>
        <v>3.5560233478087663E-3</v>
      </c>
      <c r="G13" s="49">
        <f>IFERROR(('INCOME STATEMENT'!G16-'INCOME STATEMENT'!G22)/'INCOME STATEMENT'!G5,0)</f>
        <v>-1.3170363258273456E-2</v>
      </c>
      <c r="H13" s="49">
        <f>IFERROR(('INCOME STATEMENT'!H16-'INCOME STATEMENT'!H22)/'INCOME STATEMENT'!H5,0)</f>
        <v>3.4991608110258483E-2</v>
      </c>
      <c r="I13" s="49">
        <f>IFERROR(('INCOME STATEMENT'!I16-'INCOME STATEMENT'!I22)/'INCOME STATEMENT'!I5,0)</f>
        <v>-4.1514992694289269E-4</v>
      </c>
      <c r="J13" s="49">
        <f>IFERROR(('INCOME STATEMENT'!J16-'INCOME STATEMENT'!J22)/'INCOME STATEMENT'!J5,0)</f>
        <v>2.0104346955433228E-2</v>
      </c>
      <c r="K13" s="49">
        <f>IFERROR(('INCOME STATEMENT'!K16-'INCOME STATEMENT'!K22)/'INCOME STATEMENT'!K5,0)</f>
        <v>7.0469752267197525E-2</v>
      </c>
      <c r="L13" s="49">
        <f>IFERROR(('INCOME STATEMENT'!L16-'INCOME STATEMENT'!L22)/'INCOME STATEMENT'!L5,0)</f>
        <v>7.2686748769033083E-2</v>
      </c>
      <c r="O13" s="46">
        <f t="shared" si="3"/>
        <v>3.4493270694761533E-2</v>
      </c>
      <c r="P13" s="46">
        <f t="shared" si="2"/>
        <v>3.4481010184784722E-2</v>
      </c>
    </row>
    <row r="14" spans="2:21">
      <c r="B14" t="s">
        <v>168</v>
      </c>
      <c r="C14" s="49">
        <f>IFERROR('INCOME STATEMENT'!C26,0)</f>
        <v>6.1511300676516931E-2</v>
      </c>
      <c r="D14" s="49">
        <f>IFERROR('INCOME STATEMENT'!D26,0)</f>
        <v>2.7608071132565179E-2</v>
      </c>
      <c r="E14" s="49">
        <f>IFERROR('INCOME STATEMENT'!E26,0)</f>
        <v>1.7912163958707913E-2</v>
      </c>
      <c r="F14" s="49">
        <f>IFERROR('INCOME STATEMENT'!F26,0)</f>
        <v>-1.5516078776333117E-2</v>
      </c>
      <c r="G14" s="49">
        <f>IFERROR('INCOME STATEMENT'!G26,0)</f>
        <v>-4.0915360088026265E-2</v>
      </c>
      <c r="H14" s="49">
        <f>IFERROR('INCOME STATEMENT'!H26,0)</f>
        <v>2.5763151547420113E-3</v>
      </c>
      <c r="I14" s="49">
        <f>IFERROR('INCOME STATEMENT'!I26,0)</f>
        <v>-3.3856482095653805E-2</v>
      </c>
      <c r="J14" s="49">
        <f>IFERROR('INCOME STATEMENT'!J26,0)</f>
        <v>-9.4518849588445895E-3</v>
      </c>
      <c r="K14" s="49">
        <f>IFERROR('INCOME STATEMENT'!K26,0)</f>
        <v>5.2972701467227018E-2</v>
      </c>
      <c r="L14" s="49">
        <f>IFERROR('INCOME STATEMENT'!L26,0)</f>
        <v>6.1126462661617711E-2</v>
      </c>
      <c r="O14" s="46">
        <f t="shared" si="3"/>
        <v>1.2396720913251899E-2</v>
      </c>
      <c r="P14" s="46">
        <f t="shared" si="2"/>
        <v>1.0244239556724962E-2</v>
      </c>
    </row>
    <row r="15" spans="2:21">
      <c r="B15" s="50" t="s">
        <v>170</v>
      </c>
      <c r="C15" s="51">
        <f>IFERROR('INCOME STATEMENT'!C32,0)</f>
        <v>5.0432381990407359E-2</v>
      </c>
      <c r="D15" s="51">
        <f>IFERROR('INCOME STATEMENT'!D32,0)</f>
        <v>1.5552749314395296E-2</v>
      </c>
      <c r="E15" s="51">
        <f>IFERROR('INCOME STATEMENT'!E32,0)</f>
        <v>3.01961430487095E-3</v>
      </c>
      <c r="F15" s="51">
        <f>IFERROR('INCOME STATEMENT'!F32,0)</f>
        <v>-7.4434056747998256E-3</v>
      </c>
      <c r="G15" s="51">
        <f>IFERROR('INCOME STATEMENT'!G32,0)</f>
        <v>-4.2429333632923408E-2</v>
      </c>
      <c r="H15" s="51">
        <f>IFERROR('INCOME STATEMENT'!H32,0)</f>
        <v>-7.5994791724005731E-3</v>
      </c>
      <c r="I15" s="51">
        <f>IFERROR('INCOME STATEMENT'!I32,0)</f>
        <v>-4.9052154538339235E-2</v>
      </c>
      <c r="J15" s="51">
        <f>IFERROR('INCOME STATEMENT'!J32,0)</f>
        <v>-1.1486934720964945E-2</v>
      </c>
      <c r="K15" s="51">
        <f>IFERROR('INCOME STATEMENT'!K32,0)</f>
        <v>6.224424905994249E-2</v>
      </c>
      <c r="L15" s="51">
        <f>IFERROR('INCOME STATEMENT'!L32,0)</f>
        <v>3.724172437712505E-2</v>
      </c>
      <c r="O15" s="46">
        <f t="shared" si="3"/>
        <v>5.0479411307313166E-3</v>
      </c>
      <c r="P15" s="46">
        <f t="shared" si="2"/>
        <v>-2.2118956849644378E-3</v>
      </c>
    </row>
    <row r="18" spans="2:16">
      <c r="B18" s="47" t="s">
        <v>171</v>
      </c>
      <c r="C18" s="52">
        <f>IFERROR('INCOME STATEMENT'!C14,0)</f>
        <v>0.10672678849247161</v>
      </c>
      <c r="D18" s="52">
        <f>IFERROR('INCOME STATEMENT'!D14,0)</f>
        <v>0.12847809529452636</v>
      </c>
      <c r="E18" s="52">
        <f>IFERROR('INCOME STATEMENT'!E14,0)</f>
        <v>0.10860201636437025</v>
      </c>
      <c r="F18" s="52">
        <f>IFERROR('INCOME STATEMENT'!F14,0)</f>
        <v>0.11402504616835751</v>
      </c>
      <c r="G18" s="52">
        <f>IFERROR('INCOME STATEMENT'!G14,0)</f>
        <v>0.12527323822987554</v>
      </c>
      <c r="H18" s="52">
        <f>IFERROR('INCOME STATEMENT'!H14,0)</f>
        <v>8.8798023177028354E-2</v>
      </c>
      <c r="I18" s="52">
        <f>IFERROR('INCOME STATEMENT'!I14,0)</f>
        <v>0.10929475436519734</v>
      </c>
      <c r="J18" s="52">
        <f>IFERROR('INCOME STATEMENT'!J14,0)</f>
        <v>0.11488822184383672</v>
      </c>
      <c r="K18" s="52">
        <f>IFERROR('INCOME STATEMENT'!K14,0)</f>
        <v>9.6337462213374622E-2</v>
      </c>
      <c r="L18" s="52">
        <f>IFERROR('INCOME STATEMENT'!L14,0)</f>
        <v>9.9318846018262658E-2</v>
      </c>
      <c r="O18" s="46">
        <f t="shared" ref="O18:O20" si="4">IFERROR(AVERAGE(C18:L18),0)</f>
        <v>0.10917424921673009</v>
      </c>
      <c r="P18" s="46">
        <f t="shared" ref="P18:P20" si="5">IFERROR(MEDIAN(C18:L18),0)</f>
        <v>0.1089483853647838</v>
      </c>
    </row>
    <row r="19" spans="2:16">
      <c r="B19" t="s">
        <v>108</v>
      </c>
      <c r="C19" s="53">
        <f>IFERROR('INCOME STATEMENT'!C23,0)</f>
        <v>6.1201425695927715E-2</v>
      </c>
      <c r="D19" s="53">
        <f>IFERROR('INCOME STATEMENT'!D23,0)</f>
        <v>6.63903865924938E-2</v>
      </c>
      <c r="E19" s="53">
        <f>IFERROR('INCOME STATEMENT'!E23,0)</f>
        <v>7.3927472182518786E-2</v>
      </c>
      <c r="F19" s="53">
        <f>IFERROR('INCOME STATEMENT'!F23,0)</f>
        <v>7.8130605447998658E-2</v>
      </c>
      <c r="G19" s="53">
        <f>IFERROR('INCOME STATEMENT'!G23,0)</f>
        <v>8.206839774331566E-2</v>
      </c>
      <c r="H19" s="53">
        <f>IFERROR('INCOME STATEMENT'!H23,0)</f>
        <v>9.4264230933596482E-2</v>
      </c>
      <c r="I19" s="53">
        <f>IFERROR('INCOME STATEMENT'!I23,0)</f>
        <v>8.9191478279219347E-2</v>
      </c>
      <c r="J19" s="53">
        <f>IFERROR('INCOME STATEMENT'!J23,0)</f>
        <v>7.1857611147098821E-2</v>
      </c>
      <c r="K19" s="53">
        <f>IFERROR('INCOME STATEMENT'!K23,0)</f>
        <v>6.2760359065103591E-2</v>
      </c>
      <c r="L19" s="53">
        <f>IFERROR('INCOME STATEMENT'!L23,0)</f>
        <v>5.2891208678743216E-2</v>
      </c>
      <c r="O19" s="46">
        <f t="shared" si="4"/>
        <v>7.3268317576601599E-2</v>
      </c>
      <c r="P19" s="46">
        <f t="shared" si="5"/>
        <v>7.2892541664808796E-2</v>
      </c>
    </row>
    <row r="20" spans="2:16">
      <c r="B20" s="50" t="s">
        <v>172</v>
      </c>
      <c r="C20" s="54">
        <f>C13</f>
        <v>7.941702777851016E-2</v>
      </c>
      <c r="D20" s="54">
        <f t="shared" ref="D20:L20" si="6">D13</f>
        <v>4.3322300645279484E-2</v>
      </c>
      <c r="E20" s="54">
        <f t="shared" si="6"/>
        <v>3.3970412259310953E-2</v>
      </c>
      <c r="F20" s="54">
        <f t="shared" si="6"/>
        <v>3.5560233478087663E-3</v>
      </c>
      <c r="G20" s="54">
        <f t="shared" si="6"/>
        <v>-1.3170363258273456E-2</v>
      </c>
      <c r="H20" s="54">
        <f t="shared" si="6"/>
        <v>3.4991608110258483E-2</v>
      </c>
      <c r="I20" s="54">
        <f t="shared" si="6"/>
        <v>-4.1514992694289269E-4</v>
      </c>
      <c r="J20" s="54">
        <f t="shared" si="6"/>
        <v>2.0104346955433228E-2</v>
      </c>
      <c r="K20" s="54">
        <f t="shared" si="6"/>
        <v>7.0469752267197525E-2</v>
      </c>
      <c r="L20" s="54">
        <f t="shared" si="6"/>
        <v>7.2686748769033083E-2</v>
      </c>
      <c r="O20" s="46">
        <f t="shared" si="4"/>
        <v>3.4493270694761533E-2</v>
      </c>
      <c r="P20" s="46">
        <f t="shared" si="5"/>
        <v>3.4481010184784722E-2</v>
      </c>
    </row>
    <row r="23" spans="2:16">
      <c r="B23" s="47" t="s">
        <v>173</v>
      </c>
      <c r="C23" s="52">
        <f>IFERROR(('INCOME STATEMENT'!C16-'INCOME STATEMENT'!C23)/(SUM('INCOME STATEMENT'!C46:C48)),0)</f>
        <v>0.25888055594131681</v>
      </c>
      <c r="D23" s="52">
        <f>IFERROR(('INCOME STATEMENT'!D16-'INCOME STATEMENT'!D23)/(SUM('INCOME STATEMENT'!D46:D48)),0)</f>
        <v>0.21650338602910479</v>
      </c>
      <c r="E23" s="52">
        <f>IFERROR(('INCOME STATEMENT'!E16-'INCOME STATEMENT'!E23)/(SUM('INCOME STATEMENT'!E46:E48)),0)</f>
        <v>0.17061439672334583</v>
      </c>
      <c r="F23" s="52">
        <f>IFERROR(('INCOME STATEMENT'!F16-'INCOME STATEMENT'!F23)/(SUM('INCOME STATEMENT'!F46:F48)),0)</f>
        <v>0.14826285170677014</v>
      </c>
      <c r="G23" s="52">
        <f>IFERROR(('INCOME STATEMENT'!G16-'INCOME STATEMENT'!G23)/(SUM('INCOME STATEMENT'!G46:G48)),0)</f>
        <v>9.5743623940394484E-2</v>
      </c>
      <c r="H23" s="52">
        <f>IFERROR(('INCOME STATEMENT'!H16-'INCOME STATEMENT'!H23)/(SUM('INCOME STATEMENT'!H46:H48)),0)</f>
        <v>0.16358181701536714</v>
      </c>
      <c r="I23" s="52">
        <f>IFERROR(('INCOME STATEMENT'!I16-'INCOME STATEMENT'!I23)/(SUM('INCOME STATEMENT'!I46:I48)),0)</f>
        <v>0.12941712929111998</v>
      </c>
      <c r="J23" s="52">
        <f>IFERROR(('INCOME STATEMENT'!J16-'INCOME STATEMENT'!J23)/(SUM('INCOME STATEMENT'!J46:J48)),0)</f>
        <v>0.17731037624210594</v>
      </c>
      <c r="K23" s="52">
        <f>IFERROR(('INCOME STATEMENT'!K16-'INCOME STATEMENT'!K23)/(SUM('INCOME STATEMENT'!K46:K48)),0)</f>
        <v>0.30088112955240831</v>
      </c>
      <c r="L23" s="52">
        <f>IFERROR(('INCOME STATEMENT'!L16-'INCOME STATEMENT'!L23)/(SUM('INCOME STATEMENT'!L46:L48)),0)</f>
        <v>0.29419634656545746</v>
      </c>
      <c r="O23" s="46">
        <f t="shared" ref="O23:O27" si="7">IFERROR(AVERAGE(C23:L23),0)</f>
        <v>0.19553916130073906</v>
      </c>
      <c r="P23" s="46">
        <f t="shared" ref="P23:P27" si="8">IFERROR(MEDIAN(C23:L23),0)</f>
        <v>0.17396238648272588</v>
      </c>
    </row>
    <row r="24" spans="2:16">
      <c r="B24" t="s">
        <v>174</v>
      </c>
      <c r="C24" s="53">
        <f>IFERROR('INCOME STATEMENT'!C42,0)</f>
        <v>0.99506765991253665</v>
      </c>
      <c r="D24" s="53">
        <f>IFERROR('INCOME STATEMENT'!D42,0)</f>
        <v>1</v>
      </c>
      <c r="E24" s="53">
        <f>IFERROR('INCOME STATEMENT'!E42,0)</f>
        <v>1</v>
      </c>
      <c r="F24" s="53">
        <f>IFERROR('INCOME STATEMENT'!F42,0)</f>
        <v>1</v>
      </c>
      <c r="G24" s="53">
        <f>IFERROR('INCOME STATEMENT'!G42,0)</f>
        <v>1</v>
      </c>
      <c r="H24" s="53">
        <f>IFERROR('INCOME STATEMENT'!H42,0)</f>
        <v>1</v>
      </c>
      <c r="I24" s="53">
        <f>IFERROR('INCOME STATEMENT'!I42,0)</f>
        <v>1</v>
      </c>
      <c r="J24" s="53">
        <f>IFERROR('INCOME STATEMENT'!J42,0)</f>
        <v>1.1927530761681873</v>
      </c>
      <c r="K24" s="53">
        <f>IFERROR('INCOME STATEMENT'!K42,0)</f>
        <v>0.9148250971682399</v>
      </c>
      <c r="L24" s="53">
        <f>IFERROR('INCOME STATEMENT'!L42,0)</f>
        <v>0.8651603053435114</v>
      </c>
      <c r="O24" s="46">
        <f t="shared" si="7"/>
        <v>0.99678061385924754</v>
      </c>
      <c r="P24" s="46">
        <f t="shared" si="8"/>
        <v>1</v>
      </c>
    </row>
    <row r="25" spans="2:16">
      <c r="B25" t="s">
        <v>175</v>
      </c>
      <c r="C25" s="53">
        <f>IFERROR('INCOME STATEMENT'!C31/SUM('INCOME STATEMENT'!C46:C47),0)</f>
        <v>0.17441316864171685</v>
      </c>
      <c r="D25" s="53">
        <f>IFERROR('INCOME STATEMENT'!D31/SUM('INCOME STATEMENT'!D46:D47),0)</f>
        <v>7.2241189530689517E-2</v>
      </c>
      <c r="E25" s="53">
        <f>IFERROR('INCOME STATEMENT'!E31/SUM('INCOME STATEMENT'!E46:E47),0)</f>
        <v>9.2254980749341738E-3</v>
      </c>
      <c r="F25" s="53">
        <f>IFERROR('INCOME STATEMENT'!F31/SUM('INCOME STATEMENT'!F46:F47),0)</f>
        <v>-3.7345736658758885E-2</v>
      </c>
      <c r="G25" s="53">
        <f>IFERROR('INCOME STATEMENT'!G31/SUM('INCOME STATEMENT'!G46:G47),0)</f>
        <v>-0.17560555073176307</v>
      </c>
      <c r="H25" s="53">
        <f>IFERROR('INCOME STATEMENT'!H31/SUM('INCOME STATEMENT'!H46:H47),0)</f>
        <v>-3.4360591904822733E-2</v>
      </c>
      <c r="I25" s="53">
        <f>IFERROR('INCOME STATEMENT'!I31/SUM('INCOME STATEMENT'!I46:I47),0)</f>
        <v>-0.30651638060341208</v>
      </c>
      <c r="J25" s="53">
        <f>IFERROR('INCOME STATEMENT'!J31/SUM('INCOME STATEMENT'!J46:J47),0)</f>
        <v>-8.7686298356707396E-2</v>
      </c>
      <c r="K25" s="53">
        <f>IFERROR('INCOME STATEMENT'!K31/SUM('INCOME STATEMENT'!K46:K47),0)</f>
        <v>0.31813043171059141</v>
      </c>
      <c r="L25" s="53">
        <f>IFERROR('INCOME STATEMENT'!L31/SUM('INCOME STATEMENT'!L46:L47),0)</f>
        <v>0.14098877255820361</v>
      </c>
      <c r="O25" s="46">
        <f t="shared" si="7"/>
        <v>7.348450226067141E-3</v>
      </c>
      <c r="P25" s="46">
        <f t="shared" si="8"/>
        <v>-1.2567546914944279E-2</v>
      </c>
    </row>
    <row r="26" spans="2:16">
      <c r="B26" t="s">
        <v>176</v>
      </c>
      <c r="C26" s="53">
        <f>IFERROR(C24*C25,0)</f>
        <v>0.17355290357824379</v>
      </c>
      <c r="D26" s="53">
        <f t="shared" ref="D26:L26" si="9">IFERROR(D24*D25,0)</f>
        <v>7.2241189530689517E-2</v>
      </c>
      <c r="E26" s="53">
        <f t="shared" si="9"/>
        <v>9.2254980749341738E-3</v>
      </c>
      <c r="F26" s="53">
        <f t="shared" si="9"/>
        <v>-3.7345736658758885E-2</v>
      </c>
      <c r="G26" s="53">
        <f t="shared" si="9"/>
        <v>-0.17560555073176307</v>
      </c>
      <c r="H26" s="53">
        <f t="shared" si="9"/>
        <v>-3.4360591904822733E-2</v>
      </c>
      <c r="I26" s="53">
        <f t="shared" si="9"/>
        <v>-0.30651638060341208</v>
      </c>
      <c r="J26" s="53">
        <f t="shared" si="9"/>
        <v>-0.10458810210276422</v>
      </c>
      <c r="K26" s="53">
        <f t="shared" si="9"/>
        <v>0.29103370310181592</v>
      </c>
      <c r="L26" s="53">
        <f t="shared" si="9"/>
        <v>0.12197788951646231</v>
      </c>
      <c r="O26" s="46">
        <f t="shared" si="7"/>
        <v>9.6148218006247149E-4</v>
      </c>
      <c r="P26" s="46">
        <f t="shared" si="8"/>
        <v>-1.2567546914944279E-2</v>
      </c>
    </row>
    <row r="27" spans="2:16">
      <c r="B27" s="50" t="s">
        <v>177</v>
      </c>
      <c r="C27" s="55">
        <f>('INCOME STATEMENT'!C16-'INCOME STATEMENT'!C22)/('INCOME STATEMENT'!C19)</f>
        <v>4.4352863933500721</v>
      </c>
      <c r="D27" s="55">
        <f>('INCOME STATEMENT'!D16-'INCOME STATEMENT'!D22)/('INCOME STATEMENT'!D19)</f>
        <v>2.7568835373205922</v>
      </c>
      <c r="E27" s="55">
        <f>('INCOME STATEMENT'!E16-'INCOME STATEMENT'!E22)/('INCOME STATEMENT'!E19)</f>
        <v>2.1154494328024094</v>
      </c>
      <c r="F27" s="55">
        <f>('INCOME STATEMENT'!F16-'INCOME STATEMENT'!F22)/('INCOME STATEMENT'!F19)</f>
        <v>0.18645156808947008</v>
      </c>
      <c r="G27" s="55">
        <f>('INCOME STATEMENT'!G16-'INCOME STATEMENT'!G22)/('INCOME STATEMENT'!G19)</f>
        <v>-0.47469326953211261</v>
      </c>
      <c r="H27" s="55">
        <f>('INCOME STATEMENT'!H16-'INCOME STATEMENT'!H22)/('INCOME STATEMENT'!H19)</f>
        <v>1.079478385658198</v>
      </c>
      <c r="I27" s="55">
        <f>('INCOME STATEMENT'!I16-'INCOME STATEMENT'!I22)/('INCOME STATEMENT'!I19)</f>
        <v>-1.2414275987824557E-2</v>
      </c>
      <c r="J27" s="55">
        <f>('INCOME STATEMENT'!J16-'INCOME STATEMENT'!J22)/('INCOME STATEMENT'!J19)</f>
        <v>0.68020669934320532</v>
      </c>
      <c r="K27" s="55">
        <f>('INCOME STATEMENT'!K16-'INCOME STATEMENT'!K22)/('INCOME STATEMENT'!K19)</f>
        <v>4.0275217276797468</v>
      </c>
      <c r="L27" s="55">
        <f>('INCOME STATEMENT'!L16-'INCOME STATEMENT'!L22)/('INCOME STATEMENT'!L19)</f>
        <v>6.2876254180602009</v>
      </c>
      <c r="O27" s="55">
        <f t="shared" si="7"/>
        <v>2.108179561678396</v>
      </c>
      <c r="P27" s="55">
        <f t="shared" si="8"/>
        <v>1.5974639092303038</v>
      </c>
    </row>
    <row r="30" spans="2:16">
      <c r="B30" s="47" t="s">
        <v>178</v>
      </c>
      <c r="C30" s="56">
        <f>IFERROR('INCOME STATEMENT'!C5/'INCOME STATEMENT'!C58,0)</f>
        <v>20.119918266350599</v>
      </c>
      <c r="D30" s="56">
        <f>IFERROR('INCOME STATEMENT'!D5/'INCOME STATEMENT'!D58,0)</f>
        <v>19.160353236640844</v>
      </c>
      <c r="E30" s="56">
        <f>IFERROR('INCOME STATEMENT'!E5/'INCOME STATEMENT'!E58,0)</f>
        <v>14.655712224718874</v>
      </c>
      <c r="F30" s="56">
        <f>IFERROR('INCOME STATEMENT'!F5/'INCOME STATEMENT'!F58,0)</f>
        <v>15.894698773489607</v>
      </c>
      <c r="G30" s="56">
        <f>IFERROR('INCOME STATEMENT'!G5/'INCOME STATEMENT'!G58,0)</f>
        <v>23.366617170976728</v>
      </c>
      <c r="H30" s="56">
        <f>IFERROR('INCOME STATEMENT'!H5/'INCOME STATEMENT'!H58,0)</f>
        <v>19.701330853658153</v>
      </c>
      <c r="I30" s="56">
        <f>IFERROR('INCOME STATEMENT'!I5/'INCOME STATEMENT'!I58,0)</f>
        <v>22.379917570317598</v>
      </c>
      <c r="J30" s="56">
        <f>IFERROR('INCOME STATEMENT'!J5/'INCOME STATEMENT'!J58,0)</f>
        <v>21.982947610142858</v>
      </c>
      <c r="K30" s="56">
        <f>IFERROR('INCOME STATEMENT'!K5/'INCOME STATEMENT'!K58,0)</f>
        <v>25.602642756016991</v>
      </c>
      <c r="L30" s="56">
        <f>IFERROR('INCOME STATEMENT'!L5/'INCOME STATEMENT'!L58,0)</f>
        <v>33.189538043478258</v>
      </c>
      <c r="O30" s="56">
        <f t="shared" ref="O30:O34" si="10">IFERROR(AVERAGE(C30:L30),0)</f>
        <v>21.605367650579048</v>
      </c>
      <c r="P30" s="56">
        <f t="shared" ref="P30:P34" si="11">IFERROR(MEDIAN(C30:L30),0)</f>
        <v>21.051432938246727</v>
      </c>
    </row>
    <row r="31" spans="2:16">
      <c r="B31" t="s">
        <v>179</v>
      </c>
      <c r="C31" s="57">
        <f>IFERROR('INCOME STATEMENT'!C5/'INCOME STATEMENT'!C49,0)</f>
        <v>2.3769603927858673</v>
      </c>
      <c r="D31" s="57">
        <f>IFERROR('INCOME STATEMENT'!D5/'INCOME STATEMENT'!D49,0)</f>
        <v>1.9842807783040648</v>
      </c>
      <c r="E31" s="57">
        <f>IFERROR('INCOME STATEMENT'!E5/'INCOME STATEMENT'!E49,0)</f>
        <v>2.0414780318629697</v>
      </c>
      <c r="F31" s="57">
        <f>IFERROR('INCOME STATEMENT'!F5/'INCOME STATEMENT'!F49,0)</f>
        <v>2.1667847518227492</v>
      </c>
      <c r="G31" s="57">
        <f>IFERROR('INCOME STATEMENT'!G5/'INCOME STATEMENT'!G49,0)</f>
        <v>1.9731057108276859</v>
      </c>
      <c r="H31" s="57">
        <f>IFERROR('INCOME STATEMENT'!H5/'INCOME STATEMENT'!H49,0)</f>
        <v>1.7323684804395676</v>
      </c>
      <c r="I31" s="57">
        <f>IFERROR('INCOME STATEMENT'!I5/'INCOME STATEMENT'!I49,0)</f>
        <v>2.0170312149360217</v>
      </c>
      <c r="J31" s="57">
        <f>IFERROR('INCOME STATEMENT'!J5/'INCOME STATEMENT'!J49,0)</f>
        <v>2.2286057258733614</v>
      </c>
      <c r="K31" s="57">
        <f>IFERROR('INCOME STATEMENT'!K5/'INCOME STATEMENT'!K49,0)</f>
        <v>2.4473804408505742</v>
      </c>
      <c r="L31" s="57">
        <f>IFERROR('INCOME STATEMENT'!L5/'INCOME STATEMENT'!L49,0)</f>
        <v>2.3228766594994954</v>
      </c>
      <c r="O31" s="56">
        <f t="shared" si="10"/>
        <v>2.1290872187202359</v>
      </c>
      <c r="P31" s="56">
        <f t="shared" si="11"/>
        <v>2.1041313918428592</v>
      </c>
    </row>
    <row r="32" spans="2:16">
      <c r="B32" t="s">
        <v>180</v>
      </c>
      <c r="C32" s="57">
        <f>IFERROR('INCOME STATEMENT'!C5/'INCOME STATEMENT'!C59,0)</f>
        <v>8.3613381173839922</v>
      </c>
      <c r="D32" s="57">
        <f>IFERROR('INCOME STATEMENT'!D5/'INCOME STATEMENT'!D59,0)</f>
        <v>7.6867643466738649</v>
      </c>
      <c r="E32" s="57">
        <f>IFERROR('INCOME STATEMENT'!E5/'INCOME STATEMENT'!E59,0)</f>
        <v>6.9190051742350009</v>
      </c>
      <c r="F32" s="57">
        <f>IFERROR('INCOME STATEMENT'!F5/'INCOME STATEMENT'!F59,0)</f>
        <v>7.7392856309817084</v>
      </c>
      <c r="G32" s="57">
        <f>IFERROR('INCOME STATEMENT'!G5/'INCOME STATEMENT'!G59,0)</f>
        <v>6.9698269049637886</v>
      </c>
      <c r="H32" s="57">
        <f>IFERROR('INCOME STATEMENT'!H5/'INCOME STATEMENT'!H59,0)</f>
        <v>6.9217098811563442</v>
      </c>
      <c r="I32" s="57">
        <f>IFERROR('INCOME STATEMENT'!I5/'INCOME STATEMENT'!I59,0)</f>
        <v>7.9015588385356104</v>
      </c>
      <c r="J32" s="57">
        <f>IFERROR('INCOME STATEMENT'!J5/'INCOME STATEMENT'!J59,0)</f>
        <v>8.4888641723217457</v>
      </c>
      <c r="K32" s="57">
        <f>IFERROR('INCOME STATEMENT'!K5/'INCOME STATEMENT'!K59,0)</f>
        <v>9.0821126642671803</v>
      </c>
      <c r="L32" s="57">
        <f>IFERROR('INCOME STATEMENT'!L5/'INCOME STATEMENT'!L59,0)</f>
        <v>9.3019738094734397</v>
      </c>
      <c r="O32" s="56">
        <f t="shared" si="10"/>
        <v>7.9372439539992667</v>
      </c>
      <c r="P32" s="56">
        <f t="shared" si="11"/>
        <v>7.8204222347586594</v>
      </c>
    </row>
    <row r="33" spans="2:16">
      <c r="B33" t="s">
        <v>181</v>
      </c>
      <c r="C33" s="57">
        <f>IFERROR('INCOME STATEMENT'!C5/'INCOME STATEMENT'!C52,0)</f>
        <v>2.546312771514708</v>
      </c>
      <c r="D33" s="57">
        <f>IFERROR('INCOME STATEMENT'!D5/'INCOME STATEMENT'!D52,0)</f>
        <v>2.8109343484246239</v>
      </c>
      <c r="E33" s="57">
        <f>IFERROR('INCOME STATEMENT'!E5/'INCOME STATEMENT'!E52,0)</f>
        <v>2.4012948768781421</v>
      </c>
      <c r="F33" s="57">
        <f>IFERROR('INCOME STATEMENT'!F5/'INCOME STATEMENT'!F52,0)</f>
        <v>2.7144319562092578</v>
      </c>
      <c r="G33" s="57">
        <f>IFERROR('INCOME STATEMENT'!G5/'INCOME STATEMENT'!G52,0)</f>
        <v>2.0539205744067566</v>
      </c>
      <c r="H33" s="57">
        <f>IFERROR('INCOME STATEMENT'!H5/'INCOME STATEMENT'!H52,0)</f>
        <v>1.8008727134726064</v>
      </c>
      <c r="I33" s="57">
        <f>IFERROR('INCOME STATEMENT'!I5/'INCOME STATEMENT'!I52,0)</f>
        <v>2.0053488717943728</v>
      </c>
      <c r="J33" s="57">
        <f>IFERROR('INCOME STATEMENT'!J5/'INCOME STATEMENT'!J52,0)</f>
        <v>2.6193791539294131</v>
      </c>
      <c r="K33" s="57">
        <f>IFERROR('INCOME STATEMENT'!K5/'INCOME STATEMENT'!K52,0)</f>
        <v>3.5784804386362699</v>
      </c>
      <c r="L33" s="57">
        <f>IFERROR('INCOME STATEMENT'!L5/'INCOME STATEMENT'!L52,0)</f>
        <v>3.8004010475638954</v>
      </c>
      <c r="O33" s="56">
        <f t="shared" si="10"/>
        <v>2.6331376752830042</v>
      </c>
      <c r="P33" s="56">
        <f t="shared" si="11"/>
        <v>2.5828459627220606</v>
      </c>
    </row>
    <row r="34" spans="2:16">
      <c r="B34" s="50" t="s">
        <v>182</v>
      </c>
      <c r="C34" s="58">
        <f>IFERROR('INCOME STATEMENT'!C5/SUM('INCOME STATEMENT'!C46:C47),0)</f>
        <v>3.4583567493379874</v>
      </c>
      <c r="D34" s="58">
        <f>IFERROR('INCOME STATEMENT'!D5/SUM('INCOME STATEMENT'!D46:D47),0)</f>
        <v>4.6449144180459854</v>
      </c>
      <c r="E34" s="58">
        <f>IFERROR('INCOME STATEMENT'!E5/SUM('INCOME STATEMENT'!E46:E47),0)</f>
        <v>3.0551908765475422</v>
      </c>
      <c r="F34" s="58">
        <f>IFERROR('INCOME STATEMENT'!F5/SUM('INCOME STATEMENT'!F46:F47),0)</f>
        <v>5.0172915853821474</v>
      </c>
      <c r="G34" s="58">
        <f>IFERROR('INCOME STATEMENT'!G5/SUM('INCOME STATEMENT'!G46:G47),0)</f>
        <v>4.1387770133514525</v>
      </c>
      <c r="H34" s="58">
        <f>IFERROR('INCOME STATEMENT'!H5/SUM('INCOME STATEMENT'!H46:H47),0)</f>
        <v>4.5214403678625628</v>
      </c>
      <c r="I34" s="58">
        <f>IFERROR('INCOME STATEMENT'!I5/SUM('INCOME STATEMENT'!I46:I47),0)</f>
        <v>6.2487852671963351</v>
      </c>
      <c r="J34" s="58">
        <f>IFERROR('INCOME STATEMENT'!J5/SUM('INCOME STATEMENT'!J46:J47),0)</f>
        <v>7.6335680916398054</v>
      </c>
      <c r="K34" s="58">
        <f>IFERROR('INCOME STATEMENT'!K5/SUM('INCOME STATEMENT'!K46:K47),0)</f>
        <v>5.1110012011587651</v>
      </c>
      <c r="L34" s="58">
        <f>IFERROR('INCOME STATEMENT'!L5/SUM('INCOME STATEMENT'!L46:L47),0)</f>
        <v>3.7857745557239291</v>
      </c>
      <c r="O34" s="56">
        <f t="shared" si="10"/>
        <v>4.7615100126246501</v>
      </c>
      <c r="P34" s="56">
        <f t="shared" si="11"/>
        <v>4.5831773929542745</v>
      </c>
    </row>
    <row r="37" spans="2:16">
      <c r="B37" s="47" t="s">
        <v>183</v>
      </c>
      <c r="C37" s="59">
        <f>IFERROR(365/C30,0)</f>
        <v>18.141226776772818</v>
      </c>
      <c r="D37" s="59">
        <f t="shared" ref="D37:L37" si="12">IFERROR(365/D30,0)</f>
        <v>19.049753180019717</v>
      </c>
      <c r="E37" s="59">
        <f t="shared" si="12"/>
        <v>24.904964999543136</v>
      </c>
      <c r="F37" s="59">
        <f t="shared" si="12"/>
        <v>22.963631157878556</v>
      </c>
      <c r="G37" s="59">
        <f t="shared" si="12"/>
        <v>15.620575170519771</v>
      </c>
      <c r="H37" s="59">
        <f t="shared" si="12"/>
        <v>18.52666719376608</v>
      </c>
      <c r="I37" s="59">
        <f t="shared" si="12"/>
        <v>16.309264717046954</v>
      </c>
      <c r="J37" s="59">
        <f t="shared" si="12"/>
        <v>16.603778823163378</v>
      </c>
      <c r="K37" s="59">
        <f t="shared" si="12"/>
        <v>14.256340780063407</v>
      </c>
      <c r="L37" s="59">
        <f t="shared" si="12"/>
        <v>10.997441408248902</v>
      </c>
      <c r="O37" s="59">
        <f t="shared" ref="O37" si="13">IFERROR(AVERAGE(C37:L37),0)</f>
        <v>17.737364420702271</v>
      </c>
      <c r="P37" s="59">
        <f t="shared" ref="P37:P40" si="14">IFERROR(AVERAGE(D37:M37),0)</f>
        <v>17.692490825583324</v>
      </c>
    </row>
    <row r="38" spans="2:16">
      <c r="B38" t="s">
        <v>184</v>
      </c>
      <c r="C38" s="60">
        <f>IFERROR(365/C31,0)</f>
        <v>153.55745981623585</v>
      </c>
      <c r="D38" s="60">
        <f t="shared" ref="D38:L38" si="15">IFERROR(365/D31,0)</f>
        <v>183.94574194885871</v>
      </c>
      <c r="E38" s="60">
        <f t="shared" si="15"/>
        <v>178.79202925682029</v>
      </c>
      <c r="F38" s="60">
        <f t="shared" si="15"/>
        <v>168.45235766633192</v>
      </c>
      <c r="G38" s="60">
        <f t="shared" si="15"/>
        <v>184.98755439052903</v>
      </c>
      <c r="H38" s="60">
        <f t="shared" si="15"/>
        <v>210.69420514242194</v>
      </c>
      <c r="I38" s="60">
        <f t="shared" si="15"/>
        <v>180.95902398395825</v>
      </c>
      <c r="J38" s="60">
        <f t="shared" si="15"/>
        <v>163.77953074537726</v>
      </c>
      <c r="K38" s="60">
        <f t="shared" si="15"/>
        <v>149.13905247732802</v>
      </c>
      <c r="L38" s="60">
        <f t="shared" si="15"/>
        <v>157.13275111156597</v>
      </c>
      <c r="O38" s="59">
        <f t="shared" ref="O38:O40" si="16">IFERROR(AVERAGE(C38:L38),0)</f>
        <v>173.14397065394274</v>
      </c>
      <c r="P38" s="59">
        <f t="shared" si="14"/>
        <v>175.32024963591019</v>
      </c>
    </row>
    <row r="39" spans="2:16">
      <c r="B39" t="s">
        <v>185</v>
      </c>
      <c r="C39" s="60">
        <f>IFERROR(365/C32,0)</f>
        <v>43.653299851746382</v>
      </c>
      <c r="D39" s="60">
        <f t="shared" ref="D39:L39" si="17">IFERROR(365/D32,0)</f>
        <v>47.484218786795374</v>
      </c>
      <c r="E39" s="60">
        <f t="shared" si="17"/>
        <v>52.753248596949661</v>
      </c>
      <c r="F39" s="60">
        <f t="shared" si="17"/>
        <v>47.161975588398164</v>
      </c>
      <c r="G39" s="60">
        <f t="shared" si="17"/>
        <v>52.368588915752468</v>
      </c>
      <c r="H39" s="60">
        <f t="shared" si="17"/>
        <v>52.732634893247351</v>
      </c>
      <c r="I39" s="60">
        <f t="shared" si="17"/>
        <v>46.193416698982041</v>
      </c>
      <c r="J39" s="60">
        <f t="shared" si="17"/>
        <v>42.997507392107408</v>
      </c>
      <c r="K39" s="60">
        <f t="shared" si="17"/>
        <v>40.188887045638872</v>
      </c>
      <c r="L39" s="60">
        <f t="shared" si="17"/>
        <v>39.238983841071651</v>
      </c>
      <c r="O39" s="59">
        <f t="shared" si="16"/>
        <v>46.477276161068936</v>
      </c>
      <c r="P39" s="59">
        <f t="shared" si="14"/>
        <v>46.791051306549228</v>
      </c>
    </row>
    <row r="40" spans="2:16">
      <c r="B40" s="50" t="s">
        <v>186</v>
      </c>
      <c r="C40" s="61">
        <f>IFERROR(SUM(C37,C39)-C38,0)</f>
        <v>-91.762933187716641</v>
      </c>
      <c r="D40" s="61">
        <f t="shared" ref="D40:L40" si="18">IFERROR(SUM(D37,D39)-D38,0)</f>
        <v>-117.41176998204362</v>
      </c>
      <c r="E40" s="61">
        <f t="shared" si="18"/>
        <v>-101.13381566032749</v>
      </c>
      <c r="F40" s="61">
        <f t="shared" si="18"/>
        <v>-98.326750920055204</v>
      </c>
      <c r="G40" s="61">
        <f t="shared" si="18"/>
        <v>-116.99839030425679</v>
      </c>
      <c r="H40" s="61">
        <f t="shared" si="18"/>
        <v>-139.43490305540851</v>
      </c>
      <c r="I40" s="61">
        <f t="shared" si="18"/>
        <v>-118.45634256792925</v>
      </c>
      <c r="J40" s="61">
        <f t="shared" si="18"/>
        <v>-104.17824453010647</v>
      </c>
      <c r="K40" s="61">
        <f t="shared" si="18"/>
        <v>-94.693824651625746</v>
      </c>
      <c r="L40" s="61">
        <f t="shared" si="18"/>
        <v>-106.89632586224542</v>
      </c>
      <c r="O40" s="61">
        <f t="shared" si="16"/>
        <v>-108.92933007217152</v>
      </c>
      <c r="P40" s="61">
        <f t="shared" si="14"/>
        <v>-110.83670750377762</v>
      </c>
    </row>
    <row r="43" spans="2:16">
      <c r="B43" s="47" t="s">
        <v>187</v>
      </c>
      <c r="C43" s="48">
        <f>IFERROR('INCOME STATEMENT'!C78/'INCOME STATEMENT'!C5,0)</f>
        <v>0.14360971207739662</v>
      </c>
      <c r="D43" s="48">
        <f>IFERROR('INCOME STATEMENT'!D78/'INCOME STATEMENT'!D5,0)</f>
        <v>0.12404497255040564</v>
      </c>
      <c r="E43" s="48">
        <f>IFERROR('INCOME STATEMENT'!E78/'INCOME STATEMENT'!E5,0)</f>
        <v>5.9759805574664121E-2</v>
      </c>
      <c r="F43" s="48">
        <f>IFERROR('INCOME STATEMENT'!F78/'INCOME STATEMENT'!F5,0)</f>
        <v>3.8653579670555313E-2</v>
      </c>
      <c r="G43" s="48">
        <f>IFERROR('INCOME STATEMENT'!G78/'INCOME STATEMENT'!G5,0)</f>
        <v>0.12141665635964458</v>
      </c>
      <c r="H43" s="48">
        <f>IFERROR('INCOME STATEMENT'!H78/'INCOME STATEMENT'!H5,0)</f>
        <v>0.11572300859005244</v>
      </c>
      <c r="I43" s="48">
        <f>IFERROR('INCOME STATEMENT'!I78/'INCOME STATEMENT'!I5,0)</f>
        <v>1.2684338598291522E-2</v>
      </c>
      <c r="J43" s="48">
        <f>IFERROR('INCOME STATEMENT'!J78/'INCOME STATEMENT'!J5,0)</f>
        <v>9.3248786148573667E-2</v>
      </c>
      <c r="K43" s="48">
        <f>IFERROR('INCOME STATEMENT'!K78/'INCOME STATEMENT'!K5,0)</f>
        <v>0.17335766423357665</v>
      </c>
      <c r="L43" s="48">
        <f>IFERROR('INCOME STATEMENT'!L78/'INCOME STATEMENT'!L5,0)</f>
        <v>0.16206233866657568</v>
      </c>
      <c r="O43" s="46">
        <f t="shared" ref="O43:O45" si="19">IFERROR(AVERAGE(C43:L43),0)</f>
        <v>0.10445608624697363</v>
      </c>
      <c r="P43" s="46">
        <f t="shared" ref="P43:P45" si="20">IFERROR(MEDIAN(C43:L43),0)</f>
        <v>0.11856983247484851</v>
      </c>
    </row>
    <row r="44" spans="2:16">
      <c r="B44" t="s">
        <v>188</v>
      </c>
      <c r="C44" s="49">
        <f>IFERROR('INCOME STATEMENT'!C78/'INCOME STATEMENT'!C63,0)</f>
        <v>0.14899075217760099</v>
      </c>
      <c r="D44" s="49">
        <f>IFERROR('INCOME STATEMENT'!D78/'INCOME STATEMENT'!D63,0)</f>
        <v>0.12273077928285075</v>
      </c>
      <c r="E44" s="49">
        <f>IFERROR('INCOME STATEMENT'!E78/'INCOME STATEMENT'!E63,0)</f>
        <v>5.3250110386320486E-2</v>
      </c>
      <c r="F44" s="49">
        <f>IFERROR('INCOME STATEMENT'!F78/'INCOME STATEMENT'!F63,0)</f>
        <v>3.8177516390146542E-2</v>
      </c>
      <c r="G44" s="49">
        <f>IFERROR('INCOME STATEMENT'!G78/'INCOME STATEMENT'!G63,0)</f>
        <v>9.9000750797857404E-2</v>
      </c>
      <c r="H44" s="49">
        <f>IFERROR('INCOME STATEMENT'!H78/'INCOME STATEMENT'!H63,0)</f>
        <v>8.4629819997903213E-2</v>
      </c>
      <c r="I44" s="49">
        <f>IFERROR('INCOME STATEMENT'!I78/'INCOME STATEMENT'!I63,0)</f>
        <v>1.073355621163692E-2</v>
      </c>
      <c r="J44" s="49">
        <f>IFERROR('INCOME STATEMENT'!J78/'INCOME STATEMENT'!J63,0)</f>
        <v>9.639517425935408E-2</v>
      </c>
      <c r="K44" s="49">
        <f>IFERROR('INCOME STATEMENT'!K78/'INCOME STATEMENT'!K63,0)</f>
        <v>0.20361495016521389</v>
      </c>
      <c r="L44" s="49">
        <f>IFERROR('INCOME STATEMENT'!L78/'INCOME STATEMENT'!L63,0)</f>
        <v>0.18902680032787494</v>
      </c>
      <c r="O44" s="46">
        <f t="shared" si="19"/>
        <v>0.10465502099967594</v>
      </c>
      <c r="P44" s="46">
        <f t="shared" si="20"/>
        <v>9.7697962528605742E-2</v>
      </c>
    </row>
    <row r="45" spans="2:16">
      <c r="B45" s="50" t="s">
        <v>189</v>
      </c>
      <c r="C45" s="51">
        <f>IFERROR('INCOME STATEMENT'!C78/'INCOME STATEMENT'!C48,0)</f>
        <v>0.56534057978118779</v>
      </c>
      <c r="D45" s="51">
        <f>IFERROR('INCOME STATEMENT'!D78/'INCOME STATEMENT'!D48,0)</f>
        <v>0.42560185883717339</v>
      </c>
      <c r="E45" s="51">
        <f>IFERROR('INCOME STATEMENT'!E78/'INCOME STATEMENT'!E48,0)</f>
        <v>0.19587305159826587</v>
      </c>
      <c r="F45" s="51">
        <f>IFERROR('INCOME STATEMENT'!F78/'INCOME STATEMENT'!F48,0)</f>
        <v>0.1099219460940742</v>
      </c>
      <c r="G45" s="51">
        <f>IFERROR('INCOME STATEMENT'!G78/'INCOME STATEMENT'!G48,0)</f>
        <v>0.25401554192386361</v>
      </c>
      <c r="H45" s="51">
        <f>IFERROR('INCOME STATEMENT'!H78/'INCOME STATEMENT'!H48,0)</f>
        <v>0.20338341005738594</v>
      </c>
      <c r="I45" s="51">
        <f>IFERROR('INCOME STATEMENT'!I78/'INCOME STATEMENT'!I48,0)</f>
        <v>2.4117605968438302E-2</v>
      </c>
      <c r="J45" s="51">
        <f>IFERROR('INCOME STATEMENT'!J78/'INCOME STATEMENT'!J48,0)</f>
        <v>0.24055008953614193</v>
      </c>
      <c r="K45" s="51">
        <f>IFERROR('INCOME STATEMENT'!K78/'INCOME STATEMENT'!K48,0)</f>
        <v>0.70144689737470167</v>
      </c>
      <c r="L45" s="51">
        <f>IFERROR('INCOME STATEMENT'!L78/'INCOME STATEMENT'!L48,0)</f>
        <v>0.99605814928711212</v>
      </c>
      <c r="O45" s="46">
        <f t="shared" si="19"/>
        <v>0.37163091304583445</v>
      </c>
      <c r="P45" s="46">
        <f t="shared" si="20"/>
        <v>0.24728281573000277</v>
      </c>
    </row>
  </sheetData>
  <mergeCells count="1">
    <mergeCell ref="B2:G2"/>
  </mergeCells>
  <pageMargins left="0.7" right="0.7" top="0.75" bottom="0.75" header="0.3" footer="0.3"/>
  <pageSetup orientation="portrait" r:id="rId1"/>
  <extLst>
    <ext xmlns:x14="http://schemas.microsoft.com/office/spreadsheetml/2009/9/main" uri="{05C60535-1F16-4fd2-B633-F4F36F0B64E0}">
      <x14:sparklineGroups xmlns:xm="http://schemas.microsoft.com/office/excel/2006/main">
        <x14:sparklineGroup displayEmptyCellsAs="gap" xr2:uid="{F5185E9D-180C-4913-8D37-462225CAD5BF}">
          <x14:colorSeries rgb="FF376092"/>
          <x14:colorNegative rgb="FFD00000"/>
          <x14:colorAxis rgb="FF000000"/>
          <x14:colorMarkers rgb="FFD00000"/>
          <x14:colorFirst rgb="FFD00000"/>
          <x14:colorLast rgb="FFD00000"/>
          <x14:colorHigh rgb="FFD00000"/>
          <x14:colorLow rgb="FFD00000"/>
          <x14:sparklines>
            <x14:sparkline>
              <xm:f>'RATIO ANALYSIS'!D4:L4</xm:f>
              <xm:sqref>N4</xm:sqref>
            </x14:sparkline>
            <x14:sparkline>
              <xm:f>'RATIO ANALYSIS'!D5:L5</xm:f>
              <xm:sqref>N5</xm:sqref>
            </x14:sparkline>
            <x14:sparkline>
              <xm:f>'RATIO ANALYSIS'!D6:L6</xm:f>
              <xm:sqref>N6</xm:sqref>
            </x14:sparkline>
            <x14:sparkline>
              <xm:f>'RATIO ANALYSIS'!D7:L7</xm:f>
              <xm:sqref>N7</xm:sqref>
            </x14:sparkline>
            <x14:sparkline>
              <xm:f>'RATIO ANALYSIS'!D8:L8</xm:f>
              <xm:sqref>N8</xm:sqref>
            </x14:sparkline>
          </x14:sparklines>
        </x14:sparklineGroup>
        <x14:sparklineGroup displayEmptyCellsAs="gap" xr2:uid="{8D24D796-7123-44FE-B7EA-B3B43495BC9F}">
          <x14:colorSeries rgb="FF376092"/>
          <x14:colorNegative rgb="FFD00000"/>
          <x14:colorAxis rgb="FF000000"/>
          <x14:colorMarkers rgb="FFD00000"/>
          <x14:colorFirst rgb="FFD00000"/>
          <x14:colorLast rgb="FFD00000"/>
          <x14:colorHigh rgb="FFD00000"/>
          <x14:colorLow rgb="FFD00000"/>
          <x14:sparklines>
            <x14:sparkline>
              <xm:f>'RATIO ANALYSIS'!C11:L11</xm:f>
              <xm:sqref>N11</xm:sqref>
            </x14:sparkline>
            <x14:sparkline>
              <xm:f>'RATIO ANALYSIS'!C12:L12</xm:f>
              <xm:sqref>N12</xm:sqref>
            </x14:sparkline>
            <x14:sparkline>
              <xm:f>'RATIO ANALYSIS'!C13:L13</xm:f>
              <xm:sqref>N13</xm:sqref>
            </x14:sparkline>
            <x14:sparkline>
              <xm:f>'RATIO ANALYSIS'!C14:L14</xm:f>
              <xm:sqref>N14</xm:sqref>
            </x14:sparkline>
            <x14:sparkline>
              <xm:f>'RATIO ANALYSIS'!C15:L15</xm:f>
              <xm:sqref>N15</xm:sqref>
            </x14:sparkline>
            <x14:sparkline>
              <xm:f>'RATIO ANALYSIS'!C16:L16</xm:f>
              <xm:sqref>N16</xm:sqref>
            </x14:sparkline>
            <x14:sparkline>
              <xm:f>'RATIO ANALYSIS'!C17:L17</xm:f>
              <xm:sqref>N17</xm:sqref>
            </x14:sparkline>
            <x14:sparkline>
              <xm:f>'RATIO ANALYSIS'!C18:L18</xm:f>
              <xm:sqref>N18</xm:sqref>
            </x14:sparkline>
            <x14:sparkline>
              <xm:f>'RATIO ANALYSIS'!C19:L19</xm:f>
              <xm:sqref>N19</xm:sqref>
            </x14:sparkline>
            <x14:sparkline>
              <xm:f>'RATIO ANALYSIS'!C20:L20</xm:f>
              <xm:sqref>N20</xm:sqref>
            </x14:sparkline>
            <x14:sparkline>
              <xm:f>'RATIO ANALYSIS'!C21:L21</xm:f>
              <xm:sqref>N21</xm:sqref>
            </x14:sparkline>
            <x14:sparkline>
              <xm:f>'RATIO ANALYSIS'!C22:L22</xm:f>
              <xm:sqref>N22</xm:sqref>
            </x14:sparkline>
            <x14:sparkline>
              <xm:f>'RATIO ANALYSIS'!C23:L23</xm:f>
              <xm:sqref>N23</xm:sqref>
            </x14:sparkline>
            <x14:sparkline>
              <xm:f>'RATIO ANALYSIS'!C24:L24</xm:f>
              <xm:sqref>N24</xm:sqref>
            </x14:sparkline>
            <x14:sparkline>
              <xm:f>'RATIO ANALYSIS'!C25:L25</xm:f>
              <xm:sqref>N25</xm:sqref>
            </x14:sparkline>
            <x14:sparkline>
              <xm:f>'RATIO ANALYSIS'!C26:L26</xm:f>
              <xm:sqref>N26</xm:sqref>
            </x14:sparkline>
            <x14:sparkline>
              <xm:f>'RATIO ANALYSIS'!C27:L27</xm:f>
              <xm:sqref>N27</xm:sqref>
            </x14:sparkline>
            <x14:sparkline>
              <xm:f>'RATIO ANALYSIS'!C28:L28</xm:f>
              <xm:sqref>N28</xm:sqref>
            </x14:sparkline>
            <x14:sparkline>
              <xm:f>'RATIO ANALYSIS'!C29:L29</xm:f>
              <xm:sqref>N29</xm:sqref>
            </x14:sparkline>
            <x14:sparkline>
              <xm:f>'RATIO ANALYSIS'!C30:L30</xm:f>
              <xm:sqref>N30</xm:sqref>
            </x14:sparkline>
            <x14:sparkline>
              <xm:f>'RATIO ANALYSIS'!C31:L31</xm:f>
              <xm:sqref>N31</xm:sqref>
            </x14:sparkline>
            <x14:sparkline>
              <xm:f>'RATIO ANALYSIS'!C32:L32</xm:f>
              <xm:sqref>N32</xm:sqref>
            </x14:sparkline>
            <x14:sparkline>
              <xm:f>'RATIO ANALYSIS'!C33:L33</xm:f>
              <xm:sqref>N33</xm:sqref>
            </x14:sparkline>
            <x14:sparkline>
              <xm:f>'RATIO ANALYSIS'!C34:L34</xm:f>
              <xm:sqref>N34</xm:sqref>
            </x14:sparkline>
            <x14:sparkline>
              <xm:f>'RATIO ANALYSIS'!C35:L35</xm:f>
              <xm:sqref>N35</xm:sqref>
            </x14:sparkline>
            <x14:sparkline>
              <xm:f>'RATIO ANALYSIS'!C36:L36</xm:f>
              <xm:sqref>N36</xm:sqref>
            </x14:sparkline>
            <x14:sparkline>
              <xm:f>'RATIO ANALYSIS'!C37:L37</xm:f>
              <xm:sqref>N37</xm:sqref>
            </x14:sparkline>
            <x14:sparkline>
              <xm:f>'RATIO ANALYSIS'!C38:L38</xm:f>
              <xm:sqref>N38</xm:sqref>
            </x14:sparkline>
            <x14:sparkline>
              <xm:f>'RATIO ANALYSIS'!C39:L39</xm:f>
              <xm:sqref>N39</xm:sqref>
            </x14:sparkline>
            <x14:sparkline>
              <xm:f>'RATIO ANALYSIS'!C40:L40</xm:f>
              <xm:sqref>N40</xm:sqref>
            </x14:sparkline>
            <x14:sparkline>
              <xm:f>'RATIO ANALYSIS'!C41:L41</xm:f>
              <xm:sqref>N41</xm:sqref>
            </x14:sparkline>
            <x14:sparkline>
              <xm:f>'RATIO ANALYSIS'!C42:L42</xm:f>
              <xm:sqref>N42</xm:sqref>
            </x14:sparkline>
            <x14:sparkline>
              <xm:f>'RATIO ANALYSIS'!C43:L43</xm:f>
              <xm:sqref>N43</xm:sqref>
            </x14:sparkline>
            <x14:sparkline>
              <xm:f>'RATIO ANALYSIS'!C44:L44</xm:f>
              <xm:sqref>N44</xm:sqref>
            </x14:sparkline>
            <x14:sparkline>
              <xm:f>'RATIO ANALYSIS'!C45:L45</xm:f>
              <xm:sqref>N45</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C7586-7CD9-45B2-B781-861173C147EB}">
  <dimension ref="A2:M105"/>
  <sheetViews>
    <sheetView showGridLines="0" zoomScale="89" zoomScaleNormal="100" workbookViewId="0">
      <pane xSplit="1" ySplit="3" topLeftCell="B4" activePane="bottomRight" state="frozen"/>
      <selection pane="topRight" activeCell="B1" sqref="B1"/>
      <selection pane="bottomLeft" activeCell="A4" sqref="A4"/>
      <selection pane="bottomRight" activeCell="C16" sqref="C16"/>
    </sheetView>
  </sheetViews>
  <sheetFormatPr defaultRowHeight="14.4"/>
  <cols>
    <col min="1" max="1" width="2" customWidth="1"/>
    <col min="2" max="2" width="33.109375" customWidth="1"/>
    <col min="3" max="3" width="16.109375" customWidth="1"/>
    <col min="4" max="4" width="14.5546875" customWidth="1"/>
    <col min="5" max="5" width="14.88671875" customWidth="1"/>
    <col min="6" max="6" width="14" customWidth="1"/>
    <col min="7" max="7" width="14.21875" customWidth="1"/>
    <col min="8" max="8" width="12.44140625" customWidth="1"/>
    <col min="9" max="9" width="12.77734375" customWidth="1"/>
    <col min="10" max="10" width="11.44140625" customWidth="1"/>
    <col min="11" max="11" width="12.33203125" customWidth="1"/>
    <col min="12" max="12" width="12" customWidth="1"/>
    <col min="13" max="13" width="12.88671875" customWidth="1"/>
  </cols>
  <sheetData>
    <row r="2" spans="1:13">
      <c r="B2" s="211" t="str">
        <f>"HISTORICAL FINANCIAL STAEMENTS- "&amp;'Data Sheet'!B1:C1</f>
        <v>HISTORICAL FINANCIAL STAEMENTS- TATA MOTORS LTD</v>
      </c>
      <c r="C2" s="211"/>
      <c r="D2" s="211"/>
      <c r="E2" s="211"/>
      <c r="F2" s="211"/>
      <c r="G2" s="211"/>
      <c r="H2" s="26"/>
      <c r="I2" s="26"/>
      <c r="J2" s="26"/>
      <c r="K2" s="26"/>
      <c r="L2" s="26"/>
      <c r="M2" s="26"/>
    </row>
    <row r="3" spans="1:13">
      <c r="B3" s="26" t="s">
        <v>93</v>
      </c>
      <c r="C3" s="27">
        <f>'Data Sheet'!B16</f>
        <v>42460</v>
      </c>
      <c r="D3" s="27">
        <f>'Data Sheet'!C16</f>
        <v>42825</v>
      </c>
      <c r="E3" s="27">
        <f>'Data Sheet'!D16</f>
        <v>43190</v>
      </c>
      <c r="F3" s="27">
        <f>'Data Sheet'!E16</f>
        <v>43555</v>
      </c>
      <c r="G3" s="27">
        <f>'Data Sheet'!F16</f>
        <v>43921</v>
      </c>
      <c r="H3" s="27">
        <f>'Data Sheet'!G16</f>
        <v>44286</v>
      </c>
      <c r="I3" s="27">
        <f>'Data Sheet'!H16</f>
        <v>44651</v>
      </c>
      <c r="J3" s="27">
        <f>'Data Sheet'!I16</f>
        <v>45016</v>
      </c>
      <c r="K3" s="27">
        <f>'Data Sheet'!J16</f>
        <v>45382</v>
      </c>
      <c r="L3" s="27">
        <f>'Data Sheet'!K16</f>
        <v>45747</v>
      </c>
      <c r="M3" s="27" t="s">
        <v>94</v>
      </c>
    </row>
    <row r="4" spans="1:13" s="36" customFormat="1">
      <c r="A4" s="36" t="s">
        <v>95</v>
      </c>
      <c r="B4" s="37" t="s">
        <v>96</v>
      </c>
      <c r="C4" s="37"/>
    </row>
    <row r="5" spans="1:13">
      <c r="B5" t="s">
        <v>97</v>
      </c>
      <c r="C5" s="28">
        <f>IFERROR('Data Sheet'!B17,0)</f>
        <v>273045.59999999998</v>
      </c>
      <c r="D5" s="28">
        <f>IFERROR('Data Sheet'!C17,0)</f>
        <v>269692.51</v>
      </c>
      <c r="E5" s="28">
        <f>IFERROR('Data Sheet'!D17,0)</f>
        <v>291550.48</v>
      </c>
      <c r="F5" s="28">
        <f>IFERROR('Data Sheet'!E17,0)</f>
        <v>301938.40000000002</v>
      </c>
      <c r="G5" s="28">
        <f>IFERROR('Data Sheet'!F17,0)</f>
        <v>261067.97</v>
      </c>
      <c r="H5" s="28">
        <f>IFERROR('Data Sheet'!G17,0)</f>
        <v>249794.75</v>
      </c>
      <c r="I5" s="28">
        <f>IFERROR('Data Sheet'!H17,0)</f>
        <v>278453.62</v>
      </c>
      <c r="J5" s="28">
        <f>IFERROR('Data Sheet'!I17,0)</f>
        <v>345966.97</v>
      </c>
      <c r="K5" s="28">
        <f>IFERROR('Data Sheet'!J17,0)</f>
        <v>434016</v>
      </c>
      <c r="L5" s="28">
        <f>IFERROR('Data Sheet'!K17,0)</f>
        <v>439695</v>
      </c>
      <c r="M5" s="28">
        <f>IFERROR(SUM('Data Sheet'!H42:K42),0)</f>
        <v>437968</v>
      </c>
    </row>
    <row r="6" spans="1:13">
      <c r="B6" s="29" t="s">
        <v>98</v>
      </c>
      <c r="C6" s="29"/>
      <c r="D6" s="30">
        <f>D5/C5-1</f>
        <v>-1.2280329732469508E-2</v>
      </c>
      <c r="E6" s="30">
        <f t="shared" ref="E6:M6" si="0">E5/D5-1</f>
        <v>8.104774581985974E-2</v>
      </c>
      <c r="F6" s="30">
        <f t="shared" si="0"/>
        <v>3.5629919045237157E-2</v>
      </c>
      <c r="G6" s="30">
        <f t="shared" si="0"/>
        <v>-0.135360159555724</v>
      </c>
      <c r="H6" s="30">
        <f t="shared" si="0"/>
        <v>-4.3181168490336042E-2</v>
      </c>
      <c r="I6" s="30">
        <f t="shared" si="0"/>
        <v>0.11472967306158344</v>
      </c>
      <c r="J6" s="30">
        <f t="shared" si="0"/>
        <v>0.24245815155859707</v>
      </c>
      <c r="K6" s="30">
        <f t="shared" si="0"/>
        <v>0.25450126062612277</v>
      </c>
      <c r="L6" s="30">
        <f t="shared" si="0"/>
        <v>1.3084771068347711E-2</v>
      </c>
      <c r="M6" s="30">
        <f t="shared" si="0"/>
        <v>-3.9277226259111231E-3</v>
      </c>
    </row>
    <row r="8" spans="1:13">
      <c r="B8" t="s">
        <v>99</v>
      </c>
      <c r="C8" s="28">
        <f>IFERROR(SUM('Data Sheet'!B18,'Data Sheet'!B20:B22)-1*'Data Sheet'!B19,0)</f>
        <v>205509.07</v>
      </c>
      <c r="D8" s="28">
        <f>IFERROR(SUM('Data Sheet'!C18,'Data Sheet'!C20:C22)-1*'Data Sheet'!C19,0)</f>
        <v>205454.23999999996</v>
      </c>
      <c r="E8" s="28">
        <f>IFERROR(SUM('Data Sheet'!D18,'Data Sheet'!D20:D22)-1*'Data Sheet'!D19,0)</f>
        <v>228429.83</v>
      </c>
      <c r="F8" s="28">
        <f>IFERROR(SUM('Data Sheet'!E18,'Data Sheet'!E20:E22)-1*'Data Sheet'!E19,0)</f>
        <v>242845.53</v>
      </c>
      <c r="G8" s="28">
        <f>IFERROR(SUM('Data Sheet'!F18,'Data Sheet'!F20:F22)-1*'Data Sheet'!F19,0)</f>
        <v>210376.07000000004</v>
      </c>
      <c r="H8" s="28">
        <f>IFERROR(SUM('Data Sheet'!G18,'Data Sheet'!G20:G22)-1*'Data Sheet'!G19,0)</f>
        <v>195326.04</v>
      </c>
      <c r="I8" s="28">
        <f>IFERROR(SUM('Data Sheet'!H18,'Data Sheet'!H20:H22)-1*'Data Sheet'!H19,0)</f>
        <v>223300.00999999998</v>
      </c>
      <c r="J8" s="28">
        <f>IFERROR(SUM('Data Sheet'!I18,'Data Sheet'!I20:I22)-1*'Data Sheet'!I19,0)</f>
        <v>274403.64</v>
      </c>
      <c r="K8" s="28">
        <f>IFERROR(SUM('Data Sheet'!J18,'Data Sheet'!J20:J22)-1*'Data Sheet'!J19,0)</f>
        <v>334380</v>
      </c>
      <c r="L8" s="28">
        <f>IFERROR(SUM('Data Sheet'!K18,'Data Sheet'!K20:K22)-1*'Data Sheet'!K19,0)</f>
        <v>340809</v>
      </c>
      <c r="M8" s="28">
        <f>IFERROR(SUM('Data Sheet'!H43:K43),0)</f>
        <v>386344</v>
      </c>
    </row>
    <row r="9" spans="1:13">
      <c r="B9" s="29" t="s">
        <v>100</v>
      </c>
      <c r="C9" s="30">
        <f>C8/C5</f>
        <v>0.75265475803309057</v>
      </c>
      <c r="D9" s="30">
        <f t="shared" ref="D9:M9" si="1">D8/D5</f>
        <v>0.76180921746770036</v>
      </c>
      <c r="E9" s="30">
        <f t="shared" si="1"/>
        <v>0.78350009919380004</v>
      </c>
      <c r="F9" s="30">
        <f t="shared" si="1"/>
        <v>0.80428832503583503</v>
      </c>
      <c r="G9" s="30">
        <f t="shared" si="1"/>
        <v>0.80582872728508226</v>
      </c>
      <c r="H9" s="30">
        <f t="shared" si="1"/>
        <v>0.7819461377791167</v>
      </c>
      <c r="I9" s="30">
        <f t="shared" si="1"/>
        <v>0.80192891728252624</v>
      </c>
      <c r="J9" s="30">
        <f t="shared" si="1"/>
        <v>0.79314982005363122</v>
      </c>
      <c r="K9" s="30">
        <f t="shared" si="1"/>
        <v>0.7704324264543243</v>
      </c>
      <c r="L9" s="30">
        <f t="shared" si="1"/>
        <v>0.77510319653396109</v>
      </c>
      <c r="M9" s="30">
        <f t="shared" si="1"/>
        <v>0.88212837467577543</v>
      </c>
    </row>
    <row r="11" spans="1:13" ht="16.2" customHeight="1">
      <c r="B11" s="41" t="s">
        <v>101</v>
      </c>
      <c r="C11" s="42">
        <f>C5-C8</f>
        <v>67536.52999999997</v>
      </c>
      <c r="D11" s="42">
        <f t="shared" ref="D11:M11" si="2">D5-D8</f>
        <v>64238.270000000048</v>
      </c>
      <c r="E11" s="42">
        <f t="shared" si="2"/>
        <v>63120.649999999994</v>
      </c>
      <c r="F11" s="42">
        <f t="shared" si="2"/>
        <v>59092.870000000024</v>
      </c>
      <c r="G11" s="42">
        <f t="shared" si="2"/>
        <v>50691.899999999965</v>
      </c>
      <c r="H11" s="42">
        <f t="shared" si="2"/>
        <v>54468.709999999992</v>
      </c>
      <c r="I11" s="42">
        <f t="shared" si="2"/>
        <v>55153.610000000015</v>
      </c>
      <c r="J11" s="42">
        <f t="shared" si="2"/>
        <v>71563.329999999958</v>
      </c>
      <c r="K11" s="42">
        <f t="shared" si="2"/>
        <v>99636</v>
      </c>
      <c r="L11" s="42">
        <f t="shared" si="2"/>
        <v>98886</v>
      </c>
      <c r="M11" s="42">
        <f t="shared" si="2"/>
        <v>51624</v>
      </c>
    </row>
    <row r="12" spans="1:13">
      <c r="B12" s="29" t="s">
        <v>166</v>
      </c>
      <c r="C12" s="30">
        <f>C11/C5</f>
        <v>0.24734524196690946</v>
      </c>
      <c r="D12" s="30">
        <f t="shared" ref="D12:M12" si="3">D11/D5</f>
        <v>0.23819078253229964</v>
      </c>
      <c r="E12" s="30">
        <f t="shared" si="3"/>
        <v>0.21649990080619999</v>
      </c>
      <c r="F12" s="30">
        <f t="shared" si="3"/>
        <v>0.19571167496416494</v>
      </c>
      <c r="G12" s="30">
        <f t="shared" si="3"/>
        <v>0.19417127271491774</v>
      </c>
      <c r="H12" s="30">
        <f t="shared" si="3"/>
        <v>0.2180538622208833</v>
      </c>
      <c r="I12" s="30">
        <f t="shared" si="3"/>
        <v>0.19807108271747378</v>
      </c>
      <c r="J12" s="30">
        <f t="shared" si="3"/>
        <v>0.20685017994636876</v>
      </c>
      <c r="K12" s="30">
        <f t="shared" si="3"/>
        <v>0.22956757354567572</v>
      </c>
      <c r="L12" s="30">
        <f t="shared" si="3"/>
        <v>0.22489680346603896</v>
      </c>
      <c r="M12" s="30">
        <f t="shared" si="3"/>
        <v>0.1178716253242246</v>
      </c>
    </row>
    <row r="13" spans="1:13">
      <c r="B13" t="s">
        <v>102</v>
      </c>
      <c r="C13" s="28">
        <f>IFERROR(SUM('Data Sheet'!B23:B24),0)</f>
        <v>29141.280000000002</v>
      </c>
      <c r="D13" s="28">
        <f>IFERROR(SUM('Data Sheet'!C23:C24),0)</f>
        <v>34649.58</v>
      </c>
      <c r="E13" s="28">
        <f>IFERROR(SUM('Data Sheet'!D23:D24),0)</f>
        <v>31662.97</v>
      </c>
      <c r="F13" s="28">
        <f>IFERROR(SUM('Data Sheet'!E23:E24),0)</f>
        <v>34428.54</v>
      </c>
      <c r="G13" s="28">
        <f>IFERROR(SUM('Data Sheet'!F23:F24),0)</f>
        <v>32704.83</v>
      </c>
      <c r="H13" s="28">
        <f>IFERROR(SUM('Data Sheet'!G23:G24),0)</f>
        <v>22181.280000000002</v>
      </c>
      <c r="I13" s="28">
        <f>IFERROR(SUM('Data Sheet'!H23:H24),0)</f>
        <v>30433.52</v>
      </c>
      <c r="J13" s="28">
        <f>IFERROR(SUM('Data Sheet'!I23:I24),0)</f>
        <v>39747.53</v>
      </c>
      <c r="K13" s="28">
        <f>IFERROR(SUM('Data Sheet'!J23:J24),0)</f>
        <v>41812</v>
      </c>
      <c r="L13" s="28">
        <f>IFERROR(SUM('Data Sheet'!K23:K24),0)</f>
        <v>43670</v>
      </c>
      <c r="M13" s="28">
        <f>IFERROR(SUM('Data Sheet'!L23:L24),0)</f>
        <v>0</v>
      </c>
    </row>
    <row r="14" spans="1:13">
      <c r="B14" s="29" t="s">
        <v>103</v>
      </c>
      <c r="C14" s="30">
        <f>C13/C5</f>
        <v>0.10672678849247161</v>
      </c>
      <c r="D14" s="30">
        <f t="shared" ref="D14:M14" si="4">D13/D5</f>
        <v>0.12847809529452636</v>
      </c>
      <c r="E14" s="30">
        <f t="shared" si="4"/>
        <v>0.10860201636437025</v>
      </c>
      <c r="F14" s="30">
        <f t="shared" si="4"/>
        <v>0.11402504616835751</v>
      </c>
      <c r="G14" s="30">
        <f t="shared" si="4"/>
        <v>0.12527323822987554</v>
      </c>
      <c r="H14" s="30">
        <f t="shared" si="4"/>
        <v>8.8798023177028354E-2</v>
      </c>
      <c r="I14" s="30">
        <f t="shared" si="4"/>
        <v>0.10929475436519734</v>
      </c>
      <c r="J14" s="30">
        <f t="shared" si="4"/>
        <v>0.11488822184383672</v>
      </c>
      <c r="K14" s="30">
        <f t="shared" si="4"/>
        <v>9.6337462213374622E-2</v>
      </c>
      <c r="L14" s="30">
        <f t="shared" si="4"/>
        <v>9.9318846018262658E-2</v>
      </c>
      <c r="M14" s="30">
        <f t="shared" si="4"/>
        <v>0</v>
      </c>
    </row>
    <row r="16" spans="1:13">
      <c r="B16" s="41" t="s">
        <v>104</v>
      </c>
      <c r="C16" s="42">
        <f>C11-C13</f>
        <v>38395.249999999971</v>
      </c>
      <c r="D16" s="42">
        <f t="shared" ref="D16:M16" si="5">D11-D13</f>
        <v>29588.690000000046</v>
      </c>
      <c r="E16" s="42">
        <f t="shared" si="5"/>
        <v>31457.679999999993</v>
      </c>
      <c r="F16" s="42">
        <f t="shared" si="5"/>
        <v>24664.330000000024</v>
      </c>
      <c r="G16" s="42">
        <f t="shared" si="5"/>
        <v>17987.069999999963</v>
      </c>
      <c r="H16" s="42">
        <f t="shared" si="5"/>
        <v>32287.429999999989</v>
      </c>
      <c r="I16" s="42">
        <f t="shared" si="5"/>
        <v>24720.090000000015</v>
      </c>
      <c r="J16" s="42">
        <f t="shared" si="5"/>
        <v>31815.799999999959</v>
      </c>
      <c r="K16" s="42">
        <f t="shared" si="5"/>
        <v>57824</v>
      </c>
      <c r="L16" s="42">
        <f t="shared" si="5"/>
        <v>55216</v>
      </c>
      <c r="M16" s="42">
        <f t="shared" si="5"/>
        <v>51624</v>
      </c>
    </row>
    <row r="17" spans="2:13">
      <c r="B17" s="29" t="s">
        <v>167</v>
      </c>
      <c r="C17" s="30">
        <f>C16/C5</f>
        <v>0.14061845347443788</v>
      </c>
      <c r="D17" s="30">
        <f t="shared" ref="D17:M17" si="6">D16/D5</f>
        <v>0.10971268723777329</v>
      </c>
      <c r="E17" s="30">
        <f t="shared" si="6"/>
        <v>0.10789788444182975</v>
      </c>
      <c r="F17" s="30">
        <f t="shared" si="6"/>
        <v>8.1686628795807431E-2</v>
      </c>
      <c r="G17" s="30">
        <f t="shared" si="6"/>
        <v>6.8898034485042198E-2</v>
      </c>
      <c r="H17" s="30">
        <f t="shared" si="6"/>
        <v>0.12925583904385496</v>
      </c>
      <c r="I17" s="30">
        <f t="shared" si="6"/>
        <v>8.877632835227646E-2</v>
      </c>
      <c r="J17" s="30">
        <f t="shared" si="6"/>
        <v>9.1961958102532049E-2</v>
      </c>
      <c r="K17" s="30">
        <f t="shared" si="6"/>
        <v>0.13323011133230112</v>
      </c>
      <c r="L17" s="30">
        <f t="shared" si="6"/>
        <v>0.12557795744777631</v>
      </c>
      <c r="M17" s="30">
        <f t="shared" si="6"/>
        <v>0.1178716253242246</v>
      </c>
    </row>
    <row r="19" spans="2:13">
      <c r="B19" t="s">
        <v>105</v>
      </c>
      <c r="C19" s="28">
        <f>IFERROR(SUM('Data Sheet'!B27),0)</f>
        <v>4889.08</v>
      </c>
      <c r="D19" s="28">
        <f>IFERROR(SUM('Data Sheet'!C27),0)</f>
        <v>4238.01</v>
      </c>
      <c r="E19" s="28">
        <f>IFERROR(SUM('Data Sheet'!D27),0)</f>
        <v>4681.79</v>
      </c>
      <c r="F19" s="28">
        <f>IFERROR(SUM('Data Sheet'!E27),0)</f>
        <v>5758.6</v>
      </c>
      <c r="G19" s="28">
        <f>IFERROR(SUM('Data Sheet'!F27),0)</f>
        <v>7243.33</v>
      </c>
      <c r="H19" s="28">
        <f>IFERROR(SUM('Data Sheet'!G27),0)</f>
        <v>8097.17</v>
      </c>
      <c r="I19" s="28">
        <f>IFERROR(SUM('Data Sheet'!H27),0)</f>
        <v>9311.86</v>
      </c>
      <c r="J19" s="28">
        <f>IFERROR(SUM('Data Sheet'!I27),0)</f>
        <v>10225.48</v>
      </c>
      <c r="K19" s="28">
        <f>IFERROR(SUM('Data Sheet'!J27),0)</f>
        <v>7594</v>
      </c>
      <c r="L19" s="28">
        <f>IFERROR(SUM('Data Sheet'!K27),0)</f>
        <v>5083</v>
      </c>
      <c r="M19" s="28">
        <f>IFERROR(SUM('Data Sheet'!H46:K46),0)</f>
        <v>5167</v>
      </c>
    </row>
    <row r="20" spans="2:13">
      <c r="B20" s="29" t="s">
        <v>106</v>
      </c>
      <c r="C20" s="30">
        <f>C19/C5</f>
        <v>1.7905727101993223E-2</v>
      </c>
      <c r="D20" s="30">
        <f t="shared" ref="D20:M20" si="7">D19/D5</f>
        <v>1.5714229512714312E-2</v>
      </c>
      <c r="E20" s="30">
        <f t="shared" si="7"/>
        <v>1.605824830060304E-2</v>
      </c>
      <c r="F20" s="30">
        <f t="shared" si="7"/>
        <v>1.9072102124141878E-2</v>
      </c>
      <c r="G20" s="30">
        <f t="shared" si="7"/>
        <v>2.7744996829752802E-2</v>
      </c>
      <c r="H20" s="30">
        <f t="shared" si="7"/>
        <v>3.2415292955516477E-2</v>
      </c>
      <c r="I20" s="30">
        <f t="shared" si="7"/>
        <v>3.3441332168710897E-2</v>
      </c>
      <c r="J20" s="30">
        <f t="shared" si="7"/>
        <v>2.9556231914277829E-2</v>
      </c>
      <c r="K20" s="30">
        <f t="shared" si="7"/>
        <v>1.7497050799970507E-2</v>
      </c>
      <c r="L20" s="30">
        <f t="shared" si="7"/>
        <v>1.1560286107415368E-2</v>
      </c>
      <c r="M20" s="30">
        <f t="shared" si="7"/>
        <v>1.1797665582873635E-2</v>
      </c>
    </row>
    <row r="22" spans="2:13">
      <c r="B22" t="s">
        <v>107</v>
      </c>
      <c r="C22" s="28">
        <f>IFERROR(SUM('Data Sheet'!B26),0)</f>
        <v>16710.78</v>
      </c>
      <c r="D22" s="28">
        <f>IFERROR(SUM('Data Sheet'!C26),0)</f>
        <v>17904.990000000002</v>
      </c>
      <c r="E22" s="28">
        <f>IFERROR(SUM('Data Sheet'!D26),0)</f>
        <v>21553.59</v>
      </c>
      <c r="F22" s="28">
        <f>IFERROR(SUM('Data Sheet'!E26),0)</f>
        <v>23590.63</v>
      </c>
      <c r="G22" s="28">
        <f>IFERROR(SUM('Data Sheet'!F26),0)</f>
        <v>21425.43</v>
      </c>
      <c r="H22" s="28">
        <f>IFERROR(SUM('Data Sheet'!G26),0)</f>
        <v>23546.71</v>
      </c>
      <c r="I22" s="28">
        <f>IFERROR(SUM('Data Sheet'!H26),0)</f>
        <v>24835.69</v>
      </c>
      <c r="J22" s="28">
        <f>IFERROR(SUM('Data Sheet'!I26),0)</f>
        <v>24860.36</v>
      </c>
      <c r="K22" s="28">
        <f>IFERROR(SUM('Data Sheet'!J26),0)</f>
        <v>27239</v>
      </c>
      <c r="L22" s="28">
        <f>IFERROR(SUM('Data Sheet'!K26),0)</f>
        <v>23256</v>
      </c>
      <c r="M22" s="28">
        <f>IFERROR(SUM('Data Sheet'!H45:K45),0)</f>
        <v>22019</v>
      </c>
    </row>
    <row r="23" spans="2:13">
      <c r="B23" s="29" t="s">
        <v>108</v>
      </c>
      <c r="C23" s="30">
        <f>C22/C5</f>
        <v>6.1201425695927715E-2</v>
      </c>
      <c r="D23" s="30">
        <f t="shared" ref="D23:M23" si="8">D22/D5</f>
        <v>6.63903865924938E-2</v>
      </c>
      <c r="E23" s="30">
        <f t="shared" si="8"/>
        <v>7.3927472182518786E-2</v>
      </c>
      <c r="F23" s="30">
        <f t="shared" si="8"/>
        <v>7.8130605447998658E-2</v>
      </c>
      <c r="G23" s="30">
        <f t="shared" si="8"/>
        <v>8.206839774331566E-2</v>
      </c>
      <c r="H23" s="30">
        <f t="shared" si="8"/>
        <v>9.4264230933596482E-2</v>
      </c>
      <c r="I23" s="30">
        <f t="shared" si="8"/>
        <v>8.9191478279219347E-2</v>
      </c>
      <c r="J23" s="30">
        <f t="shared" si="8"/>
        <v>7.1857611147098821E-2</v>
      </c>
      <c r="K23" s="30">
        <f t="shared" si="8"/>
        <v>6.2760359065103591E-2</v>
      </c>
      <c r="L23" s="30">
        <f t="shared" si="8"/>
        <v>5.2891208678743216E-2</v>
      </c>
      <c r="M23" s="30">
        <f t="shared" si="8"/>
        <v>5.0275362583567747E-2</v>
      </c>
    </row>
    <row r="25" spans="2:13">
      <c r="B25" s="41" t="s">
        <v>109</v>
      </c>
      <c r="C25" s="43">
        <f>C16-SUM(C19,C22)</f>
        <v>16795.38999999997</v>
      </c>
      <c r="D25" s="43">
        <f t="shared" ref="D25:M25" si="9">D16-SUM(D19,D22)</f>
        <v>7445.690000000046</v>
      </c>
      <c r="E25" s="43">
        <f t="shared" si="9"/>
        <v>5222.299999999992</v>
      </c>
      <c r="F25" s="43">
        <f t="shared" si="9"/>
        <v>-4684.8999999999796</v>
      </c>
      <c r="G25" s="43">
        <f t="shared" si="9"/>
        <v>-10681.690000000039</v>
      </c>
      <c r="H25" s="43">
        <f t="shared" si="9"/>
        <v>643.549999999992</v>
      </c>
      <c r="I25" s="43">
        <f t="shared" si="9"/>
        <v>-9427.4599999999882</v>
      </c>
      <c r="J25" s="43">
        <f t="shared" si="9"/>
        <v>-3270.0400000000373</v>
      </c>
      <c r="K25" s="43">
        <f t="shared" si="9"/>
        <v>22991</v>
      </c>
      <c r="L25" s="43">
        <f t="shared" si="9"/>
        <v>26877</v>
      </c>
      <c r="M25" s="43">
        <f t="shared" si="9"/>
        <v>24438</v>
      </c>
    </row>
    <row r="26" spans="2:13">
      <c r="B26" s="29" t="s">
        <v>110</v>
      </c>
      <c r="C26" s="30">
        <f>C25/C5</f>
        <v>6.1511300676516931E-2</v>
      </c>
      <c r="D26" s="30">
        <f t="shared" ref="D26:M26" si="10">D25/D5</f>
        <v>2.7608071132565179E-2</v>
      </c>
      <c r="E26" s="30">
        <f t="shared" si="10"/>
        <v>1.7912163958707913E-2</v>
      </c>
      <c r="F26" s="30">
        <f t="shared" si="10"/>
        <v>-1.5516078776333117E-2</v>
      </c>
      <c r="G26" s="30">
        <f t="shared" si="10"/>
        <v>-4.0915360088026265E-2</v>
      </c>
      <c r="H26" s="30">
        <f t="shared" si="10"/>
        <v>2.5763151547420113E-3</v>
      </c>
      <c r="I26" s="30">
        <f t="shared" si="10"/>
        <v>-3.3856482095653805E-2</v>
      </c>
      <c r="J26" s="30">
        <f t="shared" si="10"/>
        <v>-9.4518849588445895E-3</v>
      </c>
      <c r="K26" s="30">
        <f t="shared" si="10"/>
        <v>5.2972701467227018E-2</v>
      </c>
      <c r="L26" s="30">
        <f t="shared" si="10"/>
        <v>6.1126462661617711E-2</v>
      </c>
      <c r="M26" s="30">
        <f t="shared" si="10"/>
        <v>5.5798597157783215E-2</v>
      </c>
    </row>
    <row r="28" spans="2:13">
      <c r="B28" t="s">
        <v>111</v>
      </c>
      <c r="C28" s="32">
        <f>IFERROR('Data Sheet'!B29,0)</f>
        <v>3025.05</v>
      </c>
      <c r="D28" s="32">
        <f>IFERROR('Data Sheet'!C29,0)</f>
        <v>3251.23</v>
      </c>
      <c r="E28" s="32">
        <f>IFERROR('Data Sheet'!D29,0)</f>
        <v>4341.93</v>
      </c>
      <c r="F28" s="32">
        <f>IFERROR('Data Sheet'!E29,0)</f>
        <v>-2437.4499999999998</v>
      </c>
      <c r="G28" s="32">
        <f>IFERROR('Data Sheet'!F29,0)</f>
        <v>395.25</v>
      </c>
      <c r="H28" s="32">
        <f>IFERROR('Data Sheet'!G29,0)</f>
        <v>2541.86</v>
      </c>
      <c r="I28" s="32">
        <f>IFERROR('Data Sheet'!H29,0)</f>
        <v>4231.29</v>
      </c>
      <c r="J28" s="32">
        <f>IFERROR('Data Sheet'!I29,0)</f>
        <v>704.06</v>
      </c>
      <c r="K28" s="32">
        <f>IFERROR('Data Sheet'!J29,0)</f>
        <v>-4024</v>
      </c>
      <c r="L28" s="32">
        <f>IFERROR('Data Sheet'!K29,0)</f>
        <v>10502</v>
      </c>
      <c r="M28" s="32">
        <f>IFERROR(SUM('Data Sheet'!H48:K48),0)</f>
        <v>8943</v>
      </c>
    </row>
    <row r="29" spans="2:13">
      <c r="B29" s="29" t="s">
        <v>112</v>
      </c>
      <c r="C29" s="30">
        <f>C28/C25</f>
        <v>0.18011192356950362</v>
      </c>
      <c r="D29" s="30">
        <f t="shared" ref="D29:M29" si="11">D28/D25</f>
        <v>0.43665932908836924</v>
      </c>
      <c r="E29" s="30">
        <f t="shared" si="11"/>
        <v>0.8314210213890445</v>
      </c>
      <c r="F29" s="30">
        <f t="shared" si="11"/>
        <v>0.52027791414971725</v>
      </c>
      <c r="G29" s="30">
        <f t="shared" si="11"/>
        <v>-3.7002571690434617E-2</v>
      </c>
      <c r="H29" s="30">
        <f t="shared" si="11"/>
        <v>3.9497474943672315</v>
      </c>
      <c r="I29" s="30">
        <f t="shared" si="11"/>
        <v>-0.4488260888935095</v>
      </c>
      <c r="J29" s="30">
        <f t="shared" si="11"/>
        <v>-0.21530623478611635</v>
      </c>
      <c r="K29" s="30">
        <f t="shared" si="11"/>
        <v>-0.17502500978643817</v>
      </c>
      <c r="L29" s="30">
        <f t="shared" si="11"/>
        <v>0.39074301447334153</v>
      </c>
      <c r="M29" s="30">
        <f t="shared" si="11"/>
        <v>0.36594647679842868</v>
      </c>
    </row>
    <row r="31" spans="2:13">
      <c r="B31" s="41" t="s">
        <v>113</v>
      </c>
      <c r="C31" s="43">
        <f>IFERROR(C25-C28,0)</f>
        <v>13770.339999999971</v>
      </c>
      <c r="D31" s="43">
        <f t="shared" ref="D31:M31" si="12">IFERROR(D25-D28,0)</f>
        <v>4194.4600000000464</v>
      </c>
      <c r="E31" s="43">
        <f t="shared" si="12"/>
        <v>880.36999999999171</v>
      </c>
      <c r="F31" s="43">
        <f t="shared" si="12"/>
        <v>-2247.4499999999798</v>
      </c>
      <c r="G31" s="43">
        <f t="shared" si="12"/>
        <v>-11076.940000000039</v>
      </c>
      <c r="H31" s="43">
        <f t="shared" si="12"/>
        <v>-1898.3100000000081</v>
      </c>
      <c r="I31" s="43">
        <f t="shared" si="12"/>
        <v>-13658.749999999989</v>
      </c>
      <c r="J31" s="43">
        <f t="shared" si="12"/>
        <v>-3974.1000000000372</v>
      </c>
      <c r="K31" s="43">
        <f t="shared" si="12"/>
        <v>27015</v>
      </c>
      <c r="L31" s="43">
        <f t="shared" si="12"/>
        <v>16375</v>
      </c>
      <c r="M31" s="43">
        <f t="shared" si="12"/>
        <v>15495</v>
      </c>
    </row>
    <row r="32" spans="2:13">
      <c r="B32" s="29" t="s">
        <v>114</v>
      </c>
      <c r="C32" s="33">
        <f>C31/C5</f>
        <v>5.0432381990407359E-2</v>
      </c>
      <c r="D32" s="33">
        <f t="shared" ref="D32:M32" si="13">D31/D5</f>
        <v>1.5552749314395296E-2</v>
      </c>
      <c r="E32" s="33">
        <f t="shared" si="13"/>
        <v>3.01961430487095E-3</v>
      </c>
      <c r="F32" s="33">
        <f t="shared" si="13"/>
        <v>-7.4434056747998256E-3</v>
      </c>
      <c r="G32" s="33">
        <f t="shared" si="13"/>
        <v>-4.2429333632923408E-2</v>
      </c>
      <c r="H32" s="33">
        <f t="shared" si="13"/>
        <v>-7.5994791724005731E-3</v>
      </c>
      <c r="I32" s="33">
        <f t="shared" si="13"/>
        <v>-4.9052154538339235E-2</v>
      </c>
      <c r="J32" s="33">
        <f t="shared" si="13"/>
        <v>-1.1486934720964945E-2</v>
      </c>
      <c r="K32" s="33">
        <f t="shared" si="13"/>
        <v>6.224424905994249E-2</v>
      </c>
      <c r="L32" s="33">
        <f t="shared" si="13"/>
        <v>3.724172437712505E-2</v>
      </c>
      <c r="M32" s="33">
        <f t="shared" si="13"/>
        <v>3.537929711759763E-2</v>
      </c>
    </row>
    <row r="34" spans="1:13">
      <c r="B34" t="s">
        <v>115</v>
      </c>
      <c r="C34" s="34">
        <f>IFERROR('Data Sheet'!B93,0)</f>
        <v>288.72000000000003</v>
      </c>
      <c r="D34" s="34">
        <f>IFERROR('Data Sheet'!C93,0)</f>
        <v>288.73</v>
      </c>
      <c r="E34" s="34">
        <f>IFERROR('Data Sheet'!D93,0)</f>
        <v>288.73</v>
      </c>
      <c r="F34" s="34">
        <f>IFERROR('Data Sheet'!E93,0)</f>
        <v>288.73</v>
      </c>
      <c r="G34" s="34">
        <f>IFERROR('Data Sheet'!F93,0)</f>
        <v>308.89999999999998</v>
      </c>
      <c r="H34" s="34">
        <f>IFERROR('Data Sheet'!G93,0)</f>
        <v>332.03</v>
      </c>
      <c r="I34" s="34">
        <f>IFERROR('Data Sheet'!H93,0)</f>
        <v>332.07</v>
      </c>
      <c r="J34" s="34">
        <f>IFERROR('Data Sheet'!I93,0)</f>
        <v>332.13</v>
      </c>
      <c r="K34" s="34">
        <f>IFERROR('Data Sheet'!J93,0)</f>
        <v>332.37</v>
      </c>
      <c r="L34" s="34">
        <f>IFERROR('Data Sheet'!K93,0)</f>
        <v>368.13</v>
      </c>
      <c r="M34" s="34">
        <f>IFERROR('Data Sheet'!L93,0)</f>
        <v>0</v>
      </c>
    </row>
    <row r="35" spans="1:13">
      <c r="C35" s="34"/>
      <c r="D35" s="34"/>
      <c r="E35" s="34"/>
      <c r="F35" s="34"/>
      <c r="G35" s="34"/>
      <c r="H35" s="34"/>
      <c r="I35" s="34"/>
      <c r="J35" s="34"/>
      <c r="K35" s="34"/>
      <c r="L35" s="34"/>
      <c r="M35" s="34"/>
    </row>
    <row r="36" spans="1:13">
      <c r="B36" t="s">
        <v>57</v>
      </c>
      <c r="C36" s="34">
        <f>IFERROR(C31/C34,0)</f>
        <v>47.694444444444336</v>
      </c>
      <c r="D36" s="34">
        <f t="shared" ref="D36:M36" si="14">IFERROR(D31/D34,0)</f>
        <v>14.527274616423808</v>
      </c>
      <c r="E36" s="34">
        <f t="shared" si="14"/>
        <v>3.049111626779315</v>
      </c>
      <c r="F36" s="34">
        <f t="shared" si="14"/>
        <v>-7.7839157690575265</v>
      </c>
      <c r="G36" s="34">
        <f t="shared" si="14"/>
        <v>-35.859307219164904</v>
      </c>
      <c r="H36" s="34">
        <f t="shared" si="14"/>
        <v>-5.7172845827184542</v>
      </c>
      <c r="I36" s="34">
        <f t="shared" si="14"/>
        <v>-41.132140813683833</v>
      </c>
      <c r="J36" s="34">
        <f t="shared" si="14"/>
        <v>-11.965495438533218</v>
      </c>
      <c r="K36" s="34">
        <f t="shared" si="14"/>
        <v>81.279898907843673</v>
      </c>
      <c r="L36" s="34">
        <f t="shared" si="14"/>
        <v>44.481569010947219</v>
      </c>
      <c r="M36" s="34">
        <f t="shared" si="14"/>
        <v>0</v>
      </c>
    </row>
    <row r="37" spans="1:13">
      <c r="B37" s="29" t="s">
        <v>116</v>
      </c>
      <c r="D37" s="33">
        <f>IFERROR(D36/C36,0)</f>
        <v>0.30459049865536303</v>
      </c>
      <c r="E37" s="33">
        <f t="shared" ref="E37:M37" si="15">IFERROR(E36/D36,0)</f>
        <v>0.20988875802844273</v>
      </c>
      <c r="F37" s="33">
        <f t="shared" si="15"/>
        <v>-2.5528470983790919</v>
      </c>
      <c r="G37" s="33">
        <f t="shared" si="15"/>
        <v>4.6068467700681115</v>
      </c>
      <c r="H37" s="33">
        <f t="shared" si="15"/>
        <v>0.15943655988041142</v>
      </c>
      <c r="I37" s="33">
        <f t="shared" si="15"/>
        <v>7.194349033807641</v>
      </c>
      <c r="J37" s="33">
        <f t="shared" si="15"/>
        <v>0.29090378477340373</v>
      </c>
      <c r="K37" s="33">
        <f t="shared" si="15"/>
        <v>-6.7928569548481077</v>
      </c>
      <c r="L37" s="33">
        <f t="shared" si="15"/>
        <v>0.54726407892535722</v>
      </c>
      <c r="M37" s="33">
        <f t="shared" si="15"/>
        <v>0</v>
      </c>
    </row>
    <row r="39" spans="1:13">
      <c r="B39" t="s">
        <v>117</v>
      </c>
      <c r="C39" s="34">
        <f>IFERROR('Data Sheet'!B31/C34,0)</f>
        <v>0.23524522028262676</v>
      </c>
      <c r="D39" s="34">
        <f>IFERROR('Data Sheet'!C31/D34,0)</f>
        <v>0</v>
      </c>
      <c r="E39" s="34">
        <f>IFERROR('Data Sheet'!D31/E34,0)</f>
        <v>0</v>
      </c>
      <c r="F39" s="34">
        <f>IFERROR('Data Sheet'!E31/F34,0)</f>
        <v>0</v>
      </c>
      <c r="G39" s="34">
        <f>IFERROR('Data Sheet'!F31/G34,0)</f>
        <v>0</v>
      </c>
      <c r="H39" s="34">
        <f>IFERROR('Data Sheet'!G31/H34,0)</f>
        <v>0</v>
      </c>
      <c r="I39" s="34">
        <f>IFERROR('Data Sheet'!H31/I34,0)</f>
        <v>0</v>
      </c>
      <c r="J39" s="34">
        <f>IFERROR('Data Sheet'!I31/J34,0)</f>
        <v>2.3063860536536898</v>
      </c>
      <c r="K39" s="34">
        <f>IFERROR('Data Sheet'!J31/K34,0)</f>
        <v>6.9230074916508713</v>
      </c>
      <c r="L39" s="34">
        <f>IFERROR('Data Sheet'!K31/L34,0)</f>
        <v>5.9978811832776469</v>
      </c>
      <c r="M39" s="34">
        <f>IFERROR('Data Sheet'!L31/M34,0)</f>
        <v>0</v>
      </c>
    </row>
    <row r="40" spans="1:13">
      <c r="B40" s="29" t="s">
        <v>118</v>
      </c>
      <c r="C40" s="30">
        <f>IFERROR(C39/C36,0)</f>
        <v>4.9323400874633563E-3</v>
      </c>
      <c r="D40" s="30">
        <f t="shared" ref="D40:M40" si="16">IFERROR(D39/D36,0)</f>
        <v>0</v>
      </c>
      <c r="E40" s="30">
        <f t="shared" si="16"/>
        <v>0</v>
      </c>
      <c r="F40" s="30">
        <f t="shared" si="16"/>
        <v>0</v>
      </c>
      <c r="G40" s="30">
        <f t="shared" si="16"/>
        <v>0</v>
      </c>
      <c r="H40" s="30">
        <f t="shared" si="16"/>
        <v>0</v>
      </c>
      <c r="I40" s="30">
        <f t="shared" si="16"/>
        <v>0</v>
      </c>
      <c r="J40" s="30">
        <f t="shared" si="16"/>
        <v>-0.19275307616818721</v>
      </c>
      <c r="K40" s="30">
        <f t="shared" si="16"/>
        <v>8.517490283176013E-2</v>
      </c>
      <c r="L40" s="30">
        <f t="shared" si="16"/>
        <v>0.13483969465648857</v>
      </c>
      <c r="M40" s="30">
        <f t="shared" si="16"/>
        <v>0</v>
      </c>
    </row>
    <row r="42" spans="1:13" s="2" customFormat="1">
      <c r="B42" s="2" t="s">
        <v>119</v>
      </c>
      <c r="C42" s="31">
        <f>IFERROR(1-C40,0)</f>
        <v>0.99506765991253665</v>
      </c>
      <c r="D42" s="31">
        <f t="shared" ref="D42:M42" si="17">IFERROR(1-D40,0)</f>
        <v>1</v>
      </c>
      <c r="E42" s="31">
        <f t="shared" si="17"/>
        <v>1</v>
      </c>
      <c r="F42" s="31">
        <f t="shared" si="17"/>
        <v>1</v>
      </c>
      <c r="G42" s="31">
        <f t="shared" si="17"/>
        <v>1</v>
      </c>
      <c r="H42" s="31">
        <f t="shared" si="17"/>
        <v>1</v>
      </c>
      <c r="I42" s="31">
        <f t="shared" si="17"/>
        <v>1</v>
      </c>
      <c r="J42" s="31">
        <f t="shared" si="17"/>
        <v>1.1927530761681873</v>
      </c>
      <c r="K42" s="31">
        <f t="shared" si="17"/>
        <v>0.9148250971682399</v>
      </c>
      <c r="L42" s="31">
        <f t="shared" si="17"/>
        <v>0.8651603053435114</v>
      </c>
      <c r="M42" s="31">
        <f t="shared" si="17"/>
        <v>1</v>
      </c>
    </row>
    <row r="45" spans="1:13" s="36" customFormat="1">
      <c r="A45" s="36" t="s">
        <v>95</v>
      </c>
      <c r="B45" s="37" t="s">
        <v>40</v>
      </c>
      <c r="C45" s="37"/>
    </row>
    <row r="46" spans="1:13">
      <c r="B46" t="s">
        <v>24</v>
      </c>
      <c r="C46" s="32">
        <f>IFERROR('Data Sheet'!B57,0)</f>
        <v>679.18</v>
      </c>
      <c r="D46" s="32">
        <f>IFERROR('Data Sheet'!C57,0)</f>
        <v>679.22</v>
      </c>
      <c r="E46" s="32">
        <f>IFERROR('Data Sheet'!D57,0)</f>
        <v>679.22</v>
      </c>
      <c r="F46" s="32">
        <f>IFERROR('Data Sheet'!E57,0)</f>
        <v>679.22</v>
      </c>
      <c r="G46" s="32">
        <f>IFERROR('Data Sheet'!F57,0)</f>
        <v>719.54</v>
      </c>
      <c r="H46" s="32">
        <f>IFERROR('Data Sheet'!G57,0)</f>
        <v>765.81</v>
      </c>
      <c r="I46" s="32">
        <f>IFERROR('Data Sheet'!H57,0)</f>
        <v>765.88</v>
      </c>
      <c r="J46" s="32">
        <f>IFERROR('Data Sheet'!I57,0)</f>
        <v>766.02</v>
      </c>
      <c r="K46" s="32">
        <f>IFERROR('Data Sheet'!J57,0)</f>
        <v>767</v>
      </c>
      <c r="L46" s="32">
        <f>IFERROR('Data Sheet'!K57,0)</f>
        <v>736</v>
      </c>
    </row>
    <row r="47" spans="1:13">
      <c r="B47" t="s">
        <v>25</v>
      </c>
      <c r="C47" s="32">
        <f>IFERROR('Data Sheet'!B58,0)</f>
        <v>78273.23</v>
      </c>
      <c r="D47" s="32">
        <f>IFERROR('Data Sheet'!C58,0)</f>
        <v>57382.67</v>
      </c>
      <c r="E47" s="32">
        <f>IFERROR('Data Sheet'!D58,0)</f>
        <v>94748.69</v>
      </c>
      <c r="F47" s="32">
        <f>IFERROR('Data Sheet'!E58,0)</f>
        <v>59500.34</v>
      </c>
      <c r="G47" s="32">
        <f>IFERROR('Data Sheet'!F58,0)</f>
        <v>62358.99</v>
      </c>
      <c r="H47" s="32">
        <f>IFERROR('Data Sheet'!G58,0)</f>
        <v>54480.91</v>
      </c>
      <c r="I47" s="32">
        <f>IFERROR('Data Sheet'!H58,0)</f>
        <v>43795.360000000001</v>
      </c>
      <c r="J47" s="32">
        <f>IFERROR('Data Sheet'!I58,0)</f>
        <v>44555.77</v>
      </c>
      <c r="K47" s="32">
        <f>IFERROR('Data Sheet'!J58,0)</f>
        <v>84151</v>
      </c>
      <c r="L47" s="32">
        <f>IFERROR('Data Sheet'!K58,0)</f>
        <v>115408</v>
      </c>
    </row>
    <row r="48" spans="1:13">
      <c r="B48" t="s">
        <v>71</v>
      </c>
      <c r="C48" s="32">
        <f>IFERROR('Data Sheet'!B59,0)</f>
        <v>69359.960000000006</v>
      </c>
      <c r="D48" s="32">
        <f>IFERROR('Data Sheet'!C59,0)</f>
        <v>78603.98</v>
      </c>
      <c r="E48" s="32">
        <f>IFERROR('Data Sheet'!D59,0)</f>
        <v>88950.47</v>
      </c>
      <c r="F48" s="32">
        <f>IFERROR('Data Sheet'!E59,0)</f>
        <v>106175.34</v>
      </c>
      <c r="G48" s="32">
        <f>IFERROR('Data Sheet'!F59,0)</f>
        <v>124787.64</v>
      </c>
      <c r="H48" s="32">
        <f>IFERROR('Data Sheet'!G59,0)</f>
        <v>142130.57</v>
      </c>
      <c r="I48" s="32">
        <f>IFERROR('Data Sheet'!H59,0)</f>
        <v>146449.03</v>
      </c>
      <c r="J48" s="32">
        <f>IFERROR('Data Sheet'!I59,0)</f>
        <v>134113.44</v>
      </c>
      <c r="K48" s="32">
        <f>IFERROR('Data Sheet'!J59,0)</f>
        <v>107264</v>
      </c>
      <c r="L48" s="32">
        <f>IFERROR('Data Sheet'!K59,0)</f>
        <v>71540</v>
      </c>
    </row>
    <row r="49" spans="2:12">
      <c r="B49" t="s">
        <v>72</v>
      </c>
      <c r="C49" s="32">
        <f>IFERROR('Data Sheet'!B60,0)</f>
        <v>114871.75</v>
      </c>
      <c r="D49" s="32">
        <f>IFERROR('Data Sheet'!C60,0)</f>
        <v>135914.49</v>
      </c>
      <c r="E49" s="32">
        <f>IFERROR('Data Sheet'!D60,0)</f>
        <v>142813.43</v>
      </c>
      <c r="F49" s="32">
        <f>IFERROR('Data Sheet'!E60,0)</f>
        <v>139348.59</v>
      </c>
      <c r="G49" s="32">
        <f>IFERROR('Data Sheet'!F60,0)</f>
        <v>132313.22</v>
      </c>
      <c r="H49" s="32">
        <f>IFERROR('Data Sheet'!G60,0)</f>
        <v>144192.62</v>
      </c>
      <c r="I49" s="32">
        <f>IFERROR('Data Sheet'!H60,0)</f>
        <v>138051.22</v>
      </c>
      <c r="J49" s="32">
        <f>IFERROR('Data Sheet'!I60,0)</f>
        <v>155239.20000000001</v>
      </c>
      <c r="K49" s="32">
        <f>IFERROR('Data Sheet'!J60,0)</f>
        <v>177339</v>
      </c>
      <c r="L49" s="32">
        <f>IFERROR('Data Sheet'!K60,0)</f>
        <v>189289</v>
      </c>
    </row>
    <row r="50" spans="2:12">
      <c r="B50" s="2" t="s">
        <v>120</v>
      </c>
      <c r="C50" s="32">
        <f>IFERROR('Data Sheet'!B61,0)</f>
        <v>263184.12</v>
      </c>
      <c r="D50" s="32">
        <f>IFERROR('Data Sheet'!C61,0)</f>
        <v>272580.36</v>
      </c>
      <c r="E50" s="32">
        <f>IFERROR('Data Sheet'!D61,0)</f>
        <v>327191.81</v>
      </c>
      <c r="F50" s="32">
        <f>IFERROR('Data Sheet'!E61,0)</f>
        <v>305703.49</v>
      </c>
      <c r="G50" s="32">
        <f>IFERROR('Data Sheet'!F61,0)</f>
        <v>320179.39</v>
      </c>
      <c r="H50" s="32">
        <f>IFERROR('Data Sheet'!G61,0)</f>
        <v>341569.91</v>
      </c>
      <c r="I50" s="32">
        <f>IFERROR('Data Sheet'!H61,0)</f>
        <v>329061.49</v>
      </c>
      <c r="J50" s="32">
        <f>IFERROR('Data Sheet'!I61,0)</f>
        <v>334674.43</v>
      </c>
      <c r="K50" s="32">
        <f>IFERROR('Data Sheet'!J61,0)</f>
        <v>369521</v>
      </c>
      <c r="L50" s="32">
        <f>IFERROR('Data Sheet'!K61,0)</f>
        <v>376973</v>
      </c>
    </row>
    <row r="52" spans="2:12">
      <c r="B52" t="s">
        <v>121</v>
      </c>
      <c r="C52" s="32">
        <f>IFERROR('Data Sheet'!B62,0)</f>
        <v>107231.76</v>
      </c>
      <c r="D52" s="32">
        <f>IFERROR('Data Sheet'!C62,0)</f>
        <v>95944.08</v>
      </c>
      <c r="E52" s="32">
        <f>IFERROR('Data Sheet'!D62,0)</f>
        <v>121413.86</v>
      </c>
      <c r="F52" s="32">
        <f>IFERROR('Data Sheet'!E62,0)</f>
        <v>111234.47</v>
      </c>
      <c r="G52" s="32">
        <f>IFERROR('Data Sheet'!F62,0)</f>
        <v>127107.14</v>
      </c>
      <c r="H52" s="32">
        <f>IFERROR('Data Sheet'!G62,0)</f>
        <v>138707.60999999999</v>
      </c>
      <c r="I52" s="32">
        <f>IFERROR('Data Sheet'!H62,0)</f>
        <v>138855.45000000001</v>
      </c>
      <c r="J52" s="32">
        <f>IFERROR('Data Sheet'!I62,0)</f>
        <v>132079.76</v>
      </c>
      <c r="K52" s="32">
        <f>IFERROR('Data Sheet'!J62,0)</f>
        <v>121285</v>
      </c>
      <c r="L52" s="32">
        <f>IFERROR('Data Sheet'!K62,0)</f>
        <v>115697</v>
      </c>
    </row>
    <row r="53" spans="2:12">
      <c r="B53" t="s">
        <v>28</v>
      </c>
      <c r="C53" s="32">
        <f>IFERROR('Data Sheet'!B63,0)</f>
        <v>25918.94</v>
      </c>
      <c r="D53" s="32">
        <f>IFERROR('Data Sheet'!C63,0)</f>
        <v>33698.839999999997</v>
      </c>
      <c r="E53" s="32">
        <f>IFERROR('Data Sheet'!D63,0)</f>
        <v>40033.5</v>
      </c>
      <c r="F53" s="32">
        <f>IFERROR('Data Sheet'!E63,0)</f>
        <v>31883.84</v>
      </c>
      <c r="G53" s="32">
        <f>IFERROR('Data Sheet'!F63,0)</f>
        <v>35622.29</v>
      </c>
      <c r="H53" s="32">
        <f>IFERROR('Data Sheet'!G63,0)</f>
        <v>20963.93</v>
      </c>
      <c r="I53" s="32">
        <f>IFERROR('Data Sheet'!H63,0)</f>
        <v>10251.09</v>
      </c>
      <c r="J53" s="32">
        <f>IFERROR('Data Sheet'!I63,0)</f>
        <v>14274.5</v>
      </c>
      <c r="K53" s="32">
        <f>IFERROR('Data Sheet'!J63,0)</f>
        <v>35698</v>
      </c>
      <c r="L53" s="32">
        <f>IFERROR('Data Sheet'!K63,0)</f>
        <v>65806</v>
      </c>
    </row>
    <row r="54" spans="2:12">
      <c r="B54" t="s">
        <v>29</v>
      </c>
      <c r="C54" s="32">
        <f>IFERROR('Data Sheet'!B64,0)</f>
        <v>23767.02</v>
      </c>
      <c r="D54" s="32">
        <f>IFERROR('Data Sheet'!C64,0)</f>
        <v>20337.919999999998</v>
      </c>
      <c r="E54" s="32">
        <f>IFERROR('Data Sheet'!D64,0)</f>
        <v>20812.75</v>
      </c>
      <c r="F54" s="32">
        <f>IFERROR('Data Sheet'!E64,0)</f>
        <v>15770.72</v>
      </c>
      <c r="G54" s="32">
        <f>IFERROR('Data Sheet'!F64,0)</f>
        <v>16308.48</v>
      </c>
      <c r="H54" s="32">
        <f>IFERROR('Data Sheet'!G64,0)</f>
        <v>24620.28</v>
      </c>
      <c r="I54" s="32">
        <f>IFERROR('Data Sheet'!H64,0)</f>
        <v>29379.53</v>
      </c>
      <c r="J54" s="32">
        <f>IFERROR('Data Sheet'!I64,0)</f>
        <v>26379.16</v>
      </c>
      <c r="K54" s="32">
        <f>IFERROR('Data Sheet'!J64,0)</f>
        <v>22971</v>
      </c>
      <c r="L54" s="32">
        <f>IFERROR('Data Sheet'!K64,0)</f>
        <v>35656</v>
      </c>
    </row>
    <row r="55" spans="2:12">
      <c r="B55" t="s">
        <v>73</v>
      </c>
      <c r="C55" s="32">
        <f>IFERROR('Data Sheet'!B65-SUM('Data Sheet'!B67:B69),0)</f>
        <v>29579.359999999986</v>
      </c>
      <c r="D55" s="32">
        <f>IFERROR('Data Sheet'!C65-SUM('Data Sheet'!C67:C69),0)</f>
        <v>37360.780000000013</v>
      </c>
      <c r="E55" s="32">
        <f>IFERROR('Data Sheet'!D65-SUM('Data Sheet'!D67:D69),0)</f>
        <v>48286.860000000015</v>
      </c>
      <c r="F55" s="32">
        <f>IFERROR('Data Sheet'!E65-SUM('Data Sheet'!E67:E69),0)</f>
        <v>56155.739999999991</v>
      </c>
      <c r="G55" s="32">
        <f>IFERROR('Data Sheet'!F65-SUM('Data Sheet'!F67:F69),0)</f>
        <v>58784.94</v>
      </c>
      <c r="H55" s="32">
        <f>IFERROR('Data Sheet'!G65-SUM('Data Sheet'!G67:G69),0)</f>
        <v>61717.959999999992</v>
      </c>
      <c r="I55" s="32">
        <f>IFERROR('Data Sheet'!H65-SUM('Data Sheet'!H67:H69),0)</f>
        <v>62223.770000000019</v>
      </c>
      <c r="J55" s="32">
        <f>IFERROR('Data Sheet'!I65-SUM('Data Sheet'!I67:I69),0)</f>
        <v>68432.090000000011</v>
      </c>
      <c r="K55" s="32">
        <f>IFERROR('Data Sheet'!J65-SUM('Data Sheet'!J67:J69),0)</f>
        <v>79020</v>
      </c>
      <c r="L55" s="32">
        <f>IFERROR('Data Sheet'!K65-SUM('Data Sheet'!K67:K69),0)</f>
        <v>58463</v>
      </c>
    </row>
    <row r="56" spans="2:12">
      <c r="B56" s="44" t="s">
        <v>122</v>
      </c>
      <c r="C56" s="45">
        <f>IFERROR(SUM(C52:C55),0)</f>
        <v>186497.07999999996</v>
      </c>
      <c r="D56" s="45">
        <f t="shared" ref="D56:L56" si="18">IFERROR(SUM(D52:D55),0)</f>
        <v>187341.62</v>
      </c>
      <c r="E56" s="45">
        <f t="shared" si="18"/>
        <v>230546.97</v>
      </c>
      <c r="F56" s="45">
        <f t="shared" si="18"/>
        <v>215044.77</v>
      </c>
      <c r="G56" s="45">
        <f t="shared" si="18"/>
        <v>237822.85</v>
      </c>
      <c r="H56" s="45">
        <f t="shared" si="18"/>
        <v>246009.77999999997</v>
      </c>
      <c r="I56" s="45">
        <f t="shared" si="18"/>
        <v>240709.84000000003</v>
      </c>
      <c r="J56" s="45">
        <f t="shared" si="18"/>
        <v>241165.51</v>
      </c>
      <c r="K56" s="45">
        <f t="shared" si="18"/>
        <v>258974</v>
      </c>
      <c r="L56" s="45">
        <f t="shared" si="18"/>
        <v>275622</v>
      </c>
    </row>
    <row r="57" spans="2:12">
      <c r="C57" s="2"/>
      <c r="D57" s="2"/>
    </row>
    <row r="58" spans="2:12">
      <c r="B58" t="s">
        <v>78</v>
      </c>
      <c r="C58" s="32">
        <f>IFERROR('Data Sheet'!B67,0)</f>
        <v>13570.91</v>
      </c>
      <c r="D58" s="32">
        <f>IFERROR('Data Sheet'!C67,0)</f>
        <v>14075.55</v>
      </c>
      <c r="E58" s="32">
        <f>IFERROR('Data Sheet'!D67,0)</f>
        <v>19893.3</v>
      </c>
      <c r="F58" s="32">
        <f>IFERROR('Data Sheet'!E67,0)</f>
        <v>18996.169999999998</v>
      </c>
      <c r="G58" s="32">
        <f>IFERROR('Data Sheet'!F67,0)</f>
        <v>11172.69</v>
      </c>
      <c r="H58" s="32">
        <f>IFERROR('Data Sheet'!G67,0)</f>
        <v>12679.08</v>
      </c>
      <c r="I58" s="32">
        <f>IFERROR('Data Sheet'!H67,0)</f>
        <v>12442.12</v>
      </c>
      <c r="J58" s="32">
        <f>IFERROR('Data Sheet'!I67,0)</f>
        <v>15737.97</v>
      </c>
      <c r="K58" s="32">
        <f>IFERROR('Data Sheet'!J67,0)</f>
        <v>16952</v>
      </c>
      <c r="L58" s="32">
        <f>IFERROR('Data Sheet'!K67,0)</f>
        <v>13248</v>
      </c>
    </row>
    <row r="59" spans="2:12">
      <c r="B59" t="s">
        <v>45</v>
      </c>
      <c r="C59" s="32">
        <f>IFERROR('Data Sheet'!B68,0)</f>
        <v>32655.73</v>
      </c>
      <c r="D59" s="32">
        <f>IFERROR('Data Sheet'!C68,0)</f>
        <v>35085.31</v>
      </c>
      <c r="E59" s="32">
        <f>IFERROR('Data Sheet'!D68,0)</f>
        <v>42137.63</v>
      </c>
      <c r="F59" s="32">
        <f>IFERROR('Data Sheet'!E68,0)</f>
        <v>39013.730000000003</v>
      </c>
      <c r="G59" s="32">
        <f>IFERROR('Data Sheet'!F68,0)</f>
        <v>37456.879999999997</v>
      </c>
      <c r="H59" s="32">
        <f>IFERROR('Data Sheet'!G68,0)</f>
        <v>36088.589999999997</v>
      </c>
      <c r="I59" s="32">
        <f>IFERROR('Data Sheet'!H68,0)</f>
        <v>35240.339999999997</v>
      </c>
      <c r="J59" s="32">
        <f>IFERROR('Data Sheet'!I68,0)</f>
        <v>40755.39</v>
      </c>
      <c r="K59" s="32">
        <f>IFERROR('Data Sheet'!J68,0)</f>
        <v>47788</v>
      </c>
      <c r="L59" s="32">
        <f>IFERROR('Data Sheet'!K68,0)</f>
        <v>47269</v>
      </c>
    </row>
    <row r="60" spans="2:12">
      <c r="B60" t="s">
        <v>87</v>
      </c>
      <c r="C60" s="32">
        <f>IFERROR('Data Sheet'!B69,0)</f>
        <v>30460.400000000001</v>
      </c>
      <c r="D60" s="32">
        <f>IFERROR('Data Sheet'!C69,0)</f>
        <v>36077.879999999997</v>
      </c>
      <c r="E60" s="32">
        <f>IFERROR('Data Sheet'!D69,0)</f>
        <v>34613.910000000003</v>
      </c>
      <c r="F60" s="32">
        <f>IFERROR('Data Sheet'!E69,0)</f>
        <v>32648.82</v>
      </c>
      <c r="G60" s="32">
        <f>IFERROR('Data Sheet'!F69,0)</f>
        <v>33726.97</v>
      </c>
      <c r="H60" s="32">
        <f>IFERROR('Data Sheet'!G69,0)</f>
        <v>46792.46</v>
      </c>
      <c r="I60" s="32">
        <f>IFERROR('Data Sheet'!H69,0)</f>
        <v>40669.19</v>
      </c>
      <c r="J60" s="32">
        <f>IFERROR('Data Sheet'!I69,0)</f>
        <v>37015.56</v>
      </c>
      <c r="K60" s="32">
        <f>IFERROR('Data Sheet'!J69,0)</f>
        <v>45807</v>
      </c>
      <c r="L60" s="32">
        <f>IFERROR('Data Sheet'!K69,0)</f>
        <v>40834</v>
      </c>
    </row>
    <row r="61" spans="2:12">
      <c r="B61" s="44" t="s">
        <v>123</v>
      </c>
      <c r="C61" s="45">
        <f>IFERROR(SUM(C58,C59,C60),0)</f>
        <v>76687.040000000008</v>
      </c>
      <c r="D61" s="45">
        <f t="shared" ref="D61:L61" si="19">IFERROR(SUM(D58,D59,D60),0)</f>
        <v>85238.739999999991</v>
      </c>
      <c r="E61" s="45">
        <f t="shared" si="19"/>
        <v>96644.84</v>
      </c>
      <c r="F61" s="45">
        <f t="shared" si="19"/>
        <v>90658.72</v>
      </c>
      <c r="G61" s="45">
        <f t="shared" si="19"/>
        <v>82356.540000000008</v>
      </c>
      <c r="H61" s="45">
        <f t="shared" si="19"/>
        <v>95560.13</v>
      </c>
      <c r="I61" s="45">
        <f t="shared" si="19"/>
        <v>88351.65</v>
      </c>
      <c r="J61" s="45">
        <f t="shared" si="19"/>
        <v>93508.92</v>
      </c>
      <c r="K61" s="45">
        <f t="shared" si="19"/>
        <v>110547</v>
      </c>
      <c r="L61" s="45">
        <f t="shared" si="19"/>
        <v>101351</v>
      </c>
    </row>
    <row r="63" spans="2:12">
      <c r="B63" s="44" t="s">
        <v>124</v>
      </c>
      <c r="C63" s="45">
        <f>IFERROR(SUM(C61+C56),0)</f>
        <v>263184.12</v>
      </c>
      <c r="D63" s="45">
        <f t="shared" ref="D63:L63" si="20">IFERROR(SUM(D61+D56),0)</f>
        <v>272580.36</v>
      </c>
      <c r="E63" s="45">
        <f t="shared" si="20"/>
        <v>327191.81</v>
      </c>
      <c r="F63" s="45">
        <f t="shared" si="20"/>
        <v>305703.49</v>
      </c>
      <c r="G63" s="45">
        <f t="shared" si="20"/>
        <v>320179.39</v>
      </c>
      <c r="H63" s="45">
        <f t="shared" si="20"/>
        <v>341569.91</v>
      </c>
      <c r="I63" s="45">
        <f t="shared" si="20"/>
        <v>329061.49</v>
      </c>
      <c r="J63" s="45">
        <f t="shared" si="20"/>
        <v>334674.43</v>
      </c>
      <c r="K63" s="45">
        <f t="shared" si="20"/>
        <v>369521</v>
      </c>
      <c r="L63" s="45">
        <f t="shared" si="20"/>
        <v>376973</v>
      </c>
    </row>
    <row r="65" spans="1:12">
      <c r="B65" s="2" t="s">
        <v>125</v>
      </c>
      <c r="C65" t="b">
        <f>C63=C50</f>
        <v>1</v>
      </c>
      <c r="D65" t="b">
        <f t="shared" ref="D65:L65" si="21">D63=D50</f>
        <v>1</v>
      </c>
      <c r="E65" t="b">
        <f t="shared" si="21"/>
        <v>1</v>
      </c>
      <c r="F65" t="b">
        <f t="shared" si="21"/>
        <v>1</v>
      </c>
      <c r="G65" t="b">
        <f t="shared" si="21"/>
        <v>1</v>
      </c>
      <c r="H65" t="b">
        <f t="shared" si="21"/>
        <v>1</v>
      </c>
      <c r="I65" t="b">
        <f t="shared" si="21"/>
        <v>1</v>
      </c>
      <c r="J65" t="b">
        <f t="shared" si="21"/>
        <v>1</v>
      </c>
      <c r="K65" t="b">
        <f t="shared" si="21"/>
        <v>1</v>
      </c>
      <c r="L65" t="b">
        <f t="shared" si="21"/>
        <v>1</v>
      </c>
    </row>
    <row r="68" spans="1:12" s="38" customFormat="1">
      <c r="A68" s="38" t="s">
        <v>95</v>
      </c>
      <c r="B68" s="39" t="s">
        <v>154</v>
      </c>
      <c r="C68" s="39"/>
    </row>
    <row r="69" spans="1:12">
      <c r="B69" s="2" t="s">
        <v>156</v>
      </c>
      <c r="C69" s="2"/>
    </row>
    <row r="70" spans="1:12">
      <c r="B70" t="s">
        <v>127</v>
      </c>
      <c r="C70" s="32">
        <f>IFERROR('CASH FLOW DATA'!E4,0)</f>
        <v>38626</v>
      </c>
      <c r="D70" s="32">
        <f>IFERROR('CASH FLOW DATA'!F4,0)</f>
        <v>28840</v>
      </c>
      <c r="E70" s="32">
        <f>IFERROR('CASH FLOW DATA'!G4,0)</f>
        <v>33312</v>
      </c>
      <c r="F70" s="32">
        <f>IFERROR('CASH FLOW DATA'!H4,0)</f>
        <v>28771</v>
      </c>
      <c r="G70" s="32">
        <f>IFERROR('CASH FLOW DATA'!I4,0)</f>
        <v>23352</v>
      </c>
      <c r="H70" s="32">
        <f>IFERROR('CASH FLOW DATA'!J4,0)</f>
        <v>31198</v>
      </c>
      <c r="I70" s="32">
        <f>IFERROR('CASH FLOW DATA'!K4,0)</f>
        <v>26943</v>
      </c>
      <c r="J70" s="32">
        <f>IFERROR('CASH FLOW DATA'!L4,0)</f>
        <v>41694</v>
      </c>
      <c r="K70" s="32">
        <f>IFERROR('CASH FLOW DATA'!M4,0)</f>
        <v>65106</v>
      </c>
      <c r="L70" s="32">
        <f>IFERROR('CASH FLOW DATA'!N4,0)</f>
        <v>58937</v>
      </c>
    </row>
    <row r="71" spans="1:12">
      <c r="B71" t="s">
        <v>78</v>
      </c>
      <c r="C71" s="32">
        <f>IFERROR('CASH FLOW DATA'!E5,0)</f>
        <v>-2223</v>
      </c>
      <c r="D71" s="32">
        <f>IFERROR('CASH FLOW DATA'!F5,0)</f>
        <v>-4152</v>
      </c>
      <c r="E71" s="32">
        <f>IFERROR('CASH FLOW DATA'!G5,0)</f>
        <v>-10688</v>
      </c>
      <c r="F71" s="32">
        <f>IFERROR('CASH FLOW DATA'!H5,0)</f>
        <v>-9109</v>
      </c>
      <c r="G71" s="32">
        <f>IFERROR('CASH FLOW DATA'!I5,0)</f>
        <v>9950</v>
      </c>
      <c r="H71" s="32">
        <f>IFERROR('CASH FLOW DATA'!J5,0)</f>
        <v>-5505</v>
      </c>
      <c r="I71" s="32">
        <f>IFERROR('CASH FLOW DATA'!K5,0)</f>
        <v>185</v>
      </c>
      <c r="J71" s="32">
        <f>IFERROR('CASH FLOW DATA'!L5,0)</f>
        <v>-2213</v>
      </c>
      <c r="K71" s="32">
        <f>IFERROR('CASH FLOW DATA'!M5,0)</f>
        <v>-1876</v>
      </c>
      <c r="L71" s="32">
        <f>IFERROR('CASH FLOW DATA'!N5,0)</f>
        <v>3573</v>
      </c>
    </row>
    <row r="72" spans="1:12">
      <c r="B72" t="s">
        <v>45</v>
      </c>
      <c r="C72" s="32">
        <f>IFERROR('CASH FLOW DATA'!E6,0)</f>
        <v>-5743</v>
      </c>
      <c r="D72" s="32">
        <f>IFERROR('CASH FLOW DATA'!F6,0)</f>
        <v>-6621</v>
      </c>
      <c r="E72" s="32">
        <f>IFERROR('CASH FLOW DATA'!G6,0)</f>
        <v>-3560</v>
      </c>
      <c r="F72" s="32">
        <f>IFERROR('CASH FLOW DATA'!H6,0)</f>
        <v>2069</v>
      </c>
      <c r="G72" s="32">
        <f>IFERROR('CASH FLOW DATA'!I6,0)</f>
        <v>2326</v>
      </c>
      <c r="H72" s="32">
        <f>IFERROR('CASH FLOW DATA'!J6,0)</f>
        <v>3814</v>
      </c>
      <c r="I72" s="32">
        <f>IFERROR('CASH FLOW DATA'!K6,0)</f>
        <v>472</v>
      </c>
      <c r="J72" s="32">
        <f>IFERROR('CASH FLOW DATA'!L6,0)</f>
        <v>-5665</v>
      </c>
      <c r="K72" s="32">
        <f>IFERROR('CASH FLOW DATA'!M6,0)</f>
        <v>-7265</v>
      </c>
      <c r="L72" s="32">
        <f>IFERROR('CASH FLOW DATA'!N6,0)</f>
        <v>2127</v>
      </c>
    </row>
    <row r="73" spans="1:12">
      <c r="B73" t="s">
        <v>128</v>
      </c>
      <c r="C73" s="32">
        <f>IFERROR('CASH FLOW DATA'!E7,0)</f>
        <v>3947</v>
      </c>
      <c r="D73" s="32">
        <f>IFERROR('CASH FLOW DATA'!F7,0)</f>
        <v>9301</v>
      </c>
      <c r="E73" s="32">
        <f>IFERROR('CASH FLOW DATA'!G7,0)</f>
        <v>7320</v>
      </c>
      <c r="F73" s="32">
        <f>IFERROR('CASH FLOW DATA'!H7,0)</f>
        <v>-4692</v>
      </c>
      <c r="G73" s="32">
        <f>IFERROR('CASH FLOW DATA'!I7,0)</f>
        <v>-8085</v>
      </c>
      <c r="H73" s="32">
        <f>IFERROR('CASH FLOW DATA'!J7,0)</f>
        <v>5748</v>
      </c>
      <c r="I73" s="32">
        <f>IFERROR('CASH FLOW DATA'!K7,0)</f>
        <v>-7012</v>
      </c>
      <c r="J73" s="32">
        <f>IFERROR('CASH FLOW DATA'!L7,0)</f>
        <v>6945</v>
      </c>
      <c r="K73" s="32">
        <f>IFERROR('CASH FLOW DATA'!M7,0)</f>
        <v>13706</v>
      </c>
      <c r="L73" s="32">
        <f>IFERROR('CASH FLOW DATA'!N7,0)</f>
        <v>1303</v>
      </c>
    </row>
    <row r="74" spans="1:12">
      <c r="B74" t="s">
        <v>129</v>
      </c>
      <c r="C74" s="32">
        <f>IFERROR('CASH FLOW DATA'!E8,0)</f>
        <v>-520</v>
      </c>
      <c r="D74" s="32">
        <f>IFERROR('CASH FLOW DATA'!F8,0)</f>
        <v>0</v>
      </c>
      <c r="E74" s="32">
        <f>IFERROR('CASH FLOW DATA'!G8,0)</f>
        <v>0</v>
      </c>
      <c r="F74" s="32">
        <f>IFERROR('CASH FLOW DATA'!H8,0)</f>
        <v>0</v>
      </c>
      <c r="G74" s="32">
        <f>IFERROR('CASH FLOW DATA'!I8,0)</f>
        <v>0</v>
      </c>
      <c r="H74" s="32">
        <f>IFERROR('CASH FLOW DATA'!J8,0)</f>
        <v>0</v>
      </c>
      <c r="I74" s="32">
        <f>IFERROR('CASH FLOW DATA'!K8,0)</f>
        <v>0</v>
      </c>
      <c r="J74" s="32">
        <f>IFERROR('CASH FLOW DATA'!L8,0)</f>
        <v>0</v>
      </c>
      <c r="K74" s="32">
        <f>IFERROR('CASH FLOW DATA'!M8,0)</f>
        <v>0</v>
      </c>
      <c r="L74" s="32">
        <f>IFERROR('CASH FLOW DATA'!N8,0)</f>
        <v>0</v>
      </c>
    </row>
    <row r="75" spans="1:12">
      <c r="B75" t="s">
        <v>130</v>
      </c>
      <c r="C75" s="32">
        <f>IFERROR('CASH FLOW DATA'!E9,0)</f>
        <v>5852</v>
      </c>
      <c r="D75" s="32">
        <f>IFERROR('CASH FLOW DATA'!F9,0)</f>
        <v>4727</v>
      </c>
      <c r="E75" s="32">
        <f>IFERROR('CASH FLOW DATA'!G9,0)</f>
        <v>494</v>
      </c>
      <c r="F75" s="32">
        <f>IFERROR('CASH FLOW DATA'!H9,0)</f>
        <v>4512</v>
      </c>
      <c r="G75" s="32">
        <f>IFERROR('CASH FLOW DATA'!I9,0)</f>
        <v>875</v>
      </c>
      <c r="H75" s="32">
        <f>IFERROR('CASH FLOW DATA'!J9,0)</f>
        <v>-4150</v>
      </c>
      <c r="I75" s="32">
        <f>IFERROR('CASH FLOW DATA'!K9,0)</f>
        <v>-4396</v>
      </c>
      <c r="J75" s="32">
        <f>IFERROR('CASH FLOW DATA'!L9,0)</f>
        <v>-2194</v>
      </c>
      <c r="K75" s="32">
        <f>IFERROR('CASH FLOW DATA'!M9,0)</f>
        <v>2760</v>
      </c>
      <c r="L75" s="32">
        <f>IFERROR('CASH FLOW DATA'!N9,0)</f>
        <v>1153</v>
      </c>
    </row>
    <row r="76" spans="1:12">
      <c r="B76" t="s">
        <v>131</v>
      </c>
      <c r="C76" s="32">
        <f>IFERROR('CASH FLOW DATA'!E10,0)</f>
        <v>1313</v>
      </c>
      <c r="D76" s="32">
        <f>IFERROR('CASH FLOW DATA'!F10,0)</f>
        <v>3254</v>
      </c>
      <c r="E76" s="32">
        <f>IFERROR('CASH FLOW DATA'!G10,0)</f>
        <v>-6434</v>
      </c>
      <c r="F76" s="32">
        <f>IFERROR('CASH FLOW DATA'!H10,0)</f>
        <v>-7221</v>
      </c>
      <c r="G76" s="32">
        <f>IFERROR('CASH FLOW DATA'!I10,0)</f>
        <v>5065</v>
      </c>
      <c r="H76" s="32">
        <f>IFERROR('CASH FLOW DATA'!J10,0)</f>
        <v>-93</v>
      </c>
      <c r="I76" s="32">
        <f>IFERROR('CASH FLOW DATA'!K10,0)</f>
        <v>-10750</v>
      </c>
      <c r="J76" s="32">
        <f>IFERROR('CASH FLOW DATA'!L10,0)</f>
        <v>-3127</v>
      </c>
      <c r="K76" s="32">
        <f>IFERROR('CASH FLOW DATA'!M10,0)</f>
        <v>7325</v>
      </c>
      <c r="L76" s="32">
        <f>IFERROR('CASH FLOW DATA'!N10,0)</f>
        <v>8156</v>
      </c>
    </row>
    <row r="77" spans="1:12">
      <c r="B77" t="s">
        <v>132</v>
      </c>
      <c r="C77" s="32">
        <f>IFERROR('CASH FLOW DATA'!E11,0)</f>
        <v>-2040</v>
      </c>
      <c r="D77" s="32">
        <f>IFERROR('CASH FLOW DATA'!F11,0)</f>
        <v>-1895</v>
      </c>
      <c r="E77" s="32">
        <f>IFERROR('CASH FLOW DATA'!G11,0)</f>
        <v>-3021</v>
      </c>
      <c r="F77" s="32">
        <f>IFERROR('CASH FLOW DATA'!H11,0)</f>
        <v>-2659</v>
      </c>
      <c r="G77" s="32">
        <f>IFERROR('CASH FLOW DATA'!I11,0)</f>
        <v>-1785</v>
      </c>
      <c r="H77" s="32">
        <f>IFERROR('CASH FLOW DATA'!J11,0)</f>
        <v>-2105</v>
      </c>
      <c r="I77" s="32">
        <f>IFERROR('CASH FLOW DATA'!K11,0)</f>
        <v>-1910</v>
      </c>
      <c r="J77" s="32">
        <f>IFERROR('CASH FLOW DATA'!L11,0)</f>
        <v>-3179</v>
      </c>
      <c r="K77" s="32">
        <f>IFERROR('CASH FLOW DATA'!M11,0)</f>
        <v>-4516</v>
      </c>
      <c r="L77" s="32">
        <f>IFERROR('CASH FLOW DATA'!N11,0)</f>
        <v>-3991</v>
      </c>
    </row>
    <row r="78" spans="1:12">
      <c r="B78" s="2" t="s">
        <v>155</v>
      </c>
      <c r="C78" s="40">
        <f>SUM(C70:C77)</f>
        <v>39212</v>
      </c>
      <c r="D78" s="40">
        <f t="shared" ref="D78:L78" si="22">SUM(D70:D77)</f>
        <v>33454</v>
      </c>
      <c r="E78" s="40">
        <f t="shared" si="22"/>
        <v>17423</v>
      </c>
      <c r="F78" s="40">
        <f t="shared" si="22"/>
        <v>11671</v>
      </c>
      <c r="G78" s="40">
        <f t="shared" si="22"/>
        <v>31698</v>
      </c>
      <c r="H78" s="40">
        <f t="shared" si="22"/>
        <v>28907</v>
      </c>
      <c r="I78" s="40">
        <f t="shared" si="22"/>
        <v>3532</v>
      </c>
      <c r="J78" s="40">
        <f t="shared" si="22"/>
        <v>32261</v>
      </c>
      <c r="K78" s="40">
        <f t="shared" si="22"/>
        <v>75240</v>
      </c>
      <c r="L78" s="40">
        <f t="shared" si="22"/>
        <v>71258</v>
      </c>
    </row>
    <row r="80" spans="1:12">
      <c r="B80" s="2" t="s">
        <v>157</v>
      </c>
      <c r="C80" s="2"/>
    </row>
    <row r="81" spans="2:12">
      <c r="B81" t="s">
        <v>134</v>
      </c>
      <c r="C81" s="32">
        <f>IFERROR('CASH FLOW DATA'!E13,0)</f>
        <v>-31503</v>
      </c>
      <c r="D81" s="32">
        <f>IFERROR('CASH FLOW DATA'!F13,0)</f>
        <v>-16072</v>
      </c>
      <c r="E81" s="32">
        <f>IFERROR('CASH FLOW DATA'!G13,0)</f>
        <v>-35079</v>
      </c>
      <c r="F81" s="32">
        <f>IFERROR('CASH FLOW DATA'!H13,0)</f>
        <v>-35304</v>
      </c>
      <c r="G81" s="32">
        <f>IFERROR('CASH FLOW DATA'!I13,0)</f>
        <v>-29702</v>
      </c>
      <c r="H81" s="32">
        <f>IFERROR('CASH FLOW DATA'!J13,0)</f>
        <v>-20205</v>
      </c>
      <c r="I81" s="32">
        <f>IFERROR('CASH FLOW DATA'!K13,0)</f>
        <v>-15168</v>
      </c>
      <c r="J81" s="32">
        <f>IFERROR('CASH FLOW DATA'!L13,0)</f>
        <v>-19230</v>
      </c>
      <c r="K81" s="32">
        <f>IFERROR('CASH FLOW DATA'!M13,0)</f>
        <v>-31414</v>
      </c>
      <c r="L81" s="32">
        <f>IFERROR('CASH FLOW DATA'!N13,0)</f>
        <v>-38042</v>
      </c>
    </row>
    <row r="82" spans="2:12">
      <c r="B82" t="s">
        <v>135</v>
      </c>
      <c r="C82" s="32">
        <f>IFERROR('CASH FLOW DATA'!E14,0)</f>
        <v>59</v>
      </c>
      <c r="D82" s="32">
        <f>IFERROR('CASH FLOW DATA'!F14,0)</f>
        <v>53</v>
      </c>
      <c r="E82" s="32">
        <f>IFERROR('CASH FLOW DATA'!G14,0)</f>
        <v>30</v>
      </c>
      <c r="F82" s="32">
        <f>IFERROR('CASH FLOW DATA'!H14,0)</f>
        <v>67</v>
      </c>
      <c r="G82" s="32">
        <f>IFERROR('CASH FLOW DATA'!I14,0)</f>
        <v>171</v>
      </c>
      <c r="H82" s="32">
        <f>IFERROR('CASH FLOW DATA'!J14,0)</f>
        <v>351</v>
      </c>
      <c r="I82" s="32">
        <f>IFERROR('CASH FLOW DATA'!K14,0)</f>
        <v>230</v>
      </c>
      <c r="J82" s="32">
        <f>IFERROR('CASH FLOW DATA'!L14,0)</f>
        <v>285</v>
      </c>
      <c r="K82" s="32">
        <f>IFERROR('CASH FLOW DATA'!M14,0)</f>
        <v>231</v>
      </c>
      <c r="L82" s="32">
        <f>IFERROR('CASH FLOW DATA'!N14,0)</f>
        <v>974</v>
      </c>
    </row>
    <row r="83" spans="2:12">
      <c r="B83" t="s">
        <v>136</v>
      </c>
      <c r="C83" s="32">
        <f>IFERROR('CASH FLOW DATA'!E15,0)</f>
        <v>-4728</v>
      </c>
      <c r="D83" s="32">
        <f>IFERROR('CASH FLOW DATA'!F15,0)</f>
        <v>-6</v>
      </c>
      <c r="E83" s="32">
        <f>IFERROR('CASH FLOW DATA'!G15,0)</f>
        <v>-329</v>
      </c>
      <c r="F83" s="32">
        <f>IFERROR('CASH FLOW DATA'!H15,0)</f>
        <v>-130</v>
      </c>
      <c r="G83" s="32">
        <f>IFERROR('CASH FLOW DATA'!I15,0)</f>
        <v>-1439</v>
      </c>
      <c r="H83" s="32">
        <f>IFERROR('CASH FLOW DATA'!J15,0)</f>
        <v>-7530</v>
      </c>
      <c r="I83" s="32">
        <f>IFERROR('CASH FLOW DATA'!K15,0)</f>
        <v>-3008</v>
      </c>
      <c r="J83" s="32">
        <f>IFERROR('CASH FLOW DATA'!L15,0)</f>
        <v>-50</v>
      </c>
      <c r="K83" s="32">
        <f>IFERROR('CASH FLOW DATA'!M15,0)</f>
        <v>-74</v>
      </c>
      <c r="L83" s="32">
        <f>IFERROR('CASH FLOW DATA'!N15,0)</f>
        <v>-12677</v>
      </c>
    </row>
    <row r="84" spans="2:12">
      <c r="B84" t="s">
        <v>137</v>
      </c>
      <c r="C84" s="32">
        <f>IFERROR('CASH FLOW DATA'!E16,0)</f>
        <v>89</v>
      </c>
      <c r="D84" s="32">
        <f>IFERROR('CASH FLOW DATA'!F16,0)</f>
        <v>1965</v>
      </c>
      <c r="E84" s="32">
        <f>IFERROR('CASH FLOW DATA'!G16,0)</f>
        <v>2381</v>
      </c>
      <c r="F84" s="32">
        <f>IFERROR('CASH FLOW DATA'!H16,0)</f>
        <v>5644</v>
      </c>
      <c r="G84" s="32">
        <f>IFERROR('CASH FLOW DATA'!I16,0)</f>
        <v>21</v>
      </c>
      <c r="H84" s="32">
        <f>IFERROR('CASH FLOW DATA'!J16,0)</f>
        <v>226</v>
      </c>
      <c r="I84" s="32">
        <f>IFERROR('CASH FLOW DATA'!K16,0)</f>
        <v>104</v>
      </c>
      <c r="J84" s="32">
        <f>IFERROR('CASH FLOW DATA'!L16,0)</f>
        <v>6895</v>
      </c>
      <c r="K84" s="32">
        <f>IFERROR('CASH FLOW DATA'!M16,0)</f>
        <v>10821</v>
      </c>
      <c r="L84" s="32">
        <f>IFERROR('CASH FLOW DATA'!N16,0)</f>
        <v>111</v>
      </c>
    </row>
    <row r="85" spans="2:12">
      <c r="B85" t="s">
        <v>138</v>
      </c>
      <c r="C85" s="32">
        <f>IFERROR('CASH FLOW DATA'!E17,0)</f>
        <v>731</v>
      </c>
      <c r="D85" s="32">
        <f>IFERROR('CASH FLOW DATA'!F17,0)</f>
        <v>638</v>
      </c>
      <c r="E85" s="32">
        <f>IFERROR('CASH FLOW DATA'!G17,0)</f>
        <v>690</v>
      </c>
      <c r="F85" s="32">
        <f>IFERROR('CASH FLOW DATA'!H17,0)</f>
        <v>761</v>
      </c>
      <c r="G85" s="32">
        <f>IFERROR('CASH FLOW DATA'!I17,0)</f>
        <v>1104</v>
      </c>
      <c r="H85" s="32">
        <f>IFERROR('CASH FLOW DATA'!J17,0)</f>
        <v>428</v>
      </c>
      <c r="I85" s="32">
        <f>IFERROR('CASH FLOW DATA'!K17,0)</f>
        <v>653</v>
      </c>
      <c r="J85" s="32">
        <f>IFERROR('CASH FLOW DATA'!L17,0)</f>
        <v>973</v>
      </c>
      <c r="K85" s="32">
        <f>IFERROR('CASH FLOW DATA'!M17,0)</f>
        <v>2493</v>
      </c>
      <c r="L85" s="32">
        <f>IFERROR('CASH FLOW DATA'!N17,0)</f>
        <v>2420</v>
      </c>
    </row>
    <row r="86" spans="2:12">
      <c r="B86" t="s">
        <v>139</v>
      </c>
      <c r="C86" s="32">
        <f>IFERROR('CASH FLOW DATA'!E18,0)</f>
        <v>58</v>
      </c>
      <c r="D86" s="32">
        <f>IFERROR('CASH FLOW DATA'!F18,0)</f>
        <v>620</v>
      </c>
      <c r="E86" s="32">
        <f>IFERROR('CASH FLOW DATA'!G18,0)</f>
        <v>1797</v>
      </c>
      <c r="F86" s="32">
        <f>IFERROR('CASH FLOW DATA'!H18,0)</f>
        <v>232</v>
      </c>
      <c r="G86" s="32">
        <f>IFERROR('CASH FLOW DATA'!I18,0)</f>
        <v>21</v>
      </c>
      <c r="H86" s="32">
        <f>IFERROR('CASH FLOW DATA'!J18,0)</f>
        <v>18</v>
      </c>
      <c r="I86" s="32">
        <f>IFERROR('CASH FLOW DATA'!K18,0)</f>
        <v>32</v>
      </c>
      <c r="J86" s="32">
        <f>IFERROR('CASH FLOW DATA'!L18,0)</f>
        <v>46</v>
      </c>
      <c r="K86" s="32">
        <f>IFERROR('CASH FLOW DATA'!M18,0)</f>
        <v>47</v>
      </c>
      <c r="L86" s="32">
        <f>IFERROR('CASH FLOW DATA'!N18,0)</f>
        <v>64</v>
      </c>
    </row>
    <row r="87" spans="2:12">
      <c r="B87" t="s">
        <v>140</v>
      </c>
      <c r="C87" s="32">
        <f>IFERROR('CASH FLOW DATA'!E19,0)</f>
        <v>0</v>
      </c>
      <c r="D87" s="32">
        <f>IFERROR('CASH FLOW DATA'!F19,0)</f>
        <v>-107</v>
      </c>
      <c r="E87" s="32">
        <f>IFERROR('CASH FLOW DATA'!G19,0)</f>
        <v>-4</v>
      </c>
      <c r="F87" s="32">
        <f>IFERROR('CASH FLOW DATA'!H19,0)</f>
        <v>-9</v>
      </c>
      <c r="G87" s="32">
        <f>IFERROR('CASH FLOW DATA'!I19,0)</f>
        <v>-606</v>
      </c>
      <c r="H87" s="32">
        <f>IFERROR('CASH FLOW DATA'!J19,0)</f>
        <v>-10</v>
      </c>
      <c r="I87" s="32">
        <f>IFERROR('CASH FLOW DATA'!K19,0)</f>
        <v>0</v>
      </c>
      <c r="J87" s="32">
        <f>IFERROR('CASH FLOW DATA'!L19,0)</f>
        <v>0</v>
      </c>
      <c r="K87" s="32">
        <f>IFERROR('CASH FLOW DATA'!M19,0)</f>
        <v>-150</v>
      </c>
      <c r="L87" s="32">
        <f>IFERROR('CASH FLOW DATA'!N19,0)</f>
        <v>0</v>
      </c>
    </row>
    <row r="88" spans="2:12">
      <c r="B88" t="s">
        <v>141</v>
      </c>
      <c r="C88" s="32">
        <f>IFERROR('CASH FLOW DATA'!E20,0)</f>
        <v>0</v>
      </c>
      <c r="D88" s="32">
        <f>IFERROR('CASH FLOW DATA'!F20,0)</f>
        <v>0</v>
      </c>
      <c r="E88" s="32">
        <f>IFERROR('CASH FLOW DATA'!G20,0)</f>
        <v>14</v>
      </c>
      <c r="F88" s="32">
        <f>IFERROR('CASH FLOW DATA'!H20,0)</f>
        <v>533</v>
      </c>
      <c r="G88" s="32">
        <f>IFERROR('CASH FLOW DATA'!I20,0)</f>
        <v>0</v>
      </c>
      <c r="H88" s="32">
        <f>IFERROR('CASH FLOW DATA'!J20,0)</f>
        <v>0</v>
      </c>
      <c r="I88" s="32">
        <f>IFERROR('CASH FLOW DATA'!K20,0)</f>
        <v>0</v>
      </c>
      <c r="J88" s="32">
        <f>IFERROR('CASH FLOW DATA'!L20,0)</f>
        <v>19</v>
      </c>
      <c r="K88" s="32">
        <f>IFERROR('CASH FLOW DATA'!M20,0)</f>
        <v>107</v>
      </c>
      <c r="L88" s="32">
        <f>IFERROR('CASH FLOW DATA'!N20,0)</f>
        <v>765</v>
      </c>
    </row>
    <row r="89" spans="2:12">
      <c r="B89" t="s">
        <v>142</v>
      </c>
      <c r="C89" s="32">
        <f>IFERROR('CASH FLOW DATA'!E21,0)</f>
        <v>-111</v>
      </c>
      <c r="D89" s="32">
        <f>IFERROR('CASH FLOW DATA'!F21,0)</f>
        <v>0</v>
      </c>
      <c r="E89" s="32">
        <f>IFERROR('CASH FLOW DATA'!G21,0)</f>
        <v>0</v>
      </c>
      <c r="F89" s="32">
        <f>IFERROR('CASH FLOW DATA'!H21,0)</f>
        <v>-8</v>
      </c>
      <c r="G89" s="32">
        <f>IFERROR('CASH FLOW DATA'!I21,0)</f>
        <v>-27</v>
      </c>
      <c r="H89" s="32">
        <f>IFERROR('CASH FLOW DATA'!J21,0)</f>
        <v>0</v>
      </c>
      <c r="I89" s="32">
        <f>IFERROR('CASH FLOW DATA'!K21,0)</f>
        <v>-98</v>
      </c>
      <c r="J89" s="32">
        <f>IFERROR('CASH FLOW DATA'!L21,0)</f>
        <v>0</v>
      </c>
      <c r="K89" s="32">
        <f>IFERROR('CASH FLOW DATA'!M21,0)</f>
        <v>0</v>
      </c>
      <c r="L89" s="32">
        <f>IFERROR('CASH FLOW DATA'!N21,0)</f>
        <v>-688</v>
      </c>
    </row>
    <row r="90" spans="2:12">
      <c r="B90" t="s">
        <v>143</v>
      </c>
      <c r="C90" s="32">
        <f>IFERROR('CASH FLOW DATA'!E22,0)</f>
        <v>0</v>
      </c>
      <c r="D90" s="32">
        <f>IFERROR('CASH FLOW DATA'!F22,0)</f>
        <v>0</v>
      </c>
      <c r="E90" s="32">
        <f>IFERROR('CASH FLOW DATA'!G22,0)</f>
        <v>0</v>
      </c>
      <c r="F90" s="32">
        <f>IFERROR('CASH FLOW DATA'!H22,0)</f>
        <v>0</v>
      </c>
      <c r="G90" s="32">
        <f>IFERROR('CASH FLOW DATA'!I22,0)</f>
        <v>0</v>
      </c>
      <c r="H90" s="32">
        <f>IFERROR('CASH FLOW DATA'!J22,0)</f>
        <v>0</v>
      </c>
      <c r="I90" s="32">
        <f>IFERROR('CASH FLOW DATA'!K22,0)</f>
        <v>0</v>
      </c>
      <c r="J90" s="32">
        <f>IFERROR('CASH FLOW DATA'!L22,0)</f>
        <v>0</v>
      </c>
      <c r="K90" s="32">
        <f>IFERROR('CASH FLOW DATA'!M22,0)</f>
        <v>-25</v>
      </c>
      <c r="L90" s="32">
        <f>IFERROR('CASH FLOW DATA'!N22,0)</f>
        <v>-20</v>
      </c>
    </row>
    <row r="91" spans="2:12">
      <c r="B91" t="s">
        <v>144</v>
      </c>
      <c r="C91" s="32">
        <f>IFERROR('CASH FLOW DATA'!E23,0)</f>
        <v>-1289</v>
      </c>
      <c r="D91" s="32">
        <f>IFERROR('CASH FLOW DATA'!F23,0)</f>
        <v>-26663</v>
      </c>
      <c r="E91" s="32">
        <f>IFERROR('CASH FLOW DATA'!G23,0)</f>
        <v>5360</v>
      </c>
      <c r="F91" s="32">
        <f>IFERROR('CASH FLOW DATA'!H23,0)</f>
        <v>7335</v>
      </c>
      <c r="G91" s="32">
        <f>IFERROR('CASH FLOW DATA'!I23,0)</f>
        <v>-2659</v>
      </c>
      <c r="H91" s="32">
        <f>IFERROR('CASH FLOW DATA'!J23,0)</f>
        <v>1051</v>
      </c>
      <c r="I91" s="32">
        <f>IFERROR('CASH FLOW DATA'!K23,0)</f>
        <v>12813</v>
      </c>
      <c r="J91" s="32">
        <f>IFERROR('CASH FLOW DATA'!L23,0)</f>
        <v>-4357</v>
      </c>
      <c r="K91" s="32">
        <f>IFERROR('CASH FLOW DATA'!M23,0)</f>
        <v>-4817</v>
      </c>
      <c r="L91" s="32">
        <f>IFERROR('CASH FLOW DATA'!N23,0)</f>
        <v>-2889</v>
      </c>
    </row>
    <row r="92" spans="2:12">
      <c r="B92" s="2" t="s">
        <v>158</v>
      </c>
      <c r="C92" s="40">
        <f>SUM(C81:C91)</f>
        <v>-36694</v>
      </c>
      <c r="D92" s="40">
        <f t="shared" ref="D92:L92" si="23">SUM(D81:D91)</f>
        <v>-39572</v>
      </c>
      <c r="E92" s="40">
        <f t="shared" si="23"/>
        <v>-25140</v>
      </c>
      <c r="F92" s="40">
        <f t="shared" si="23"/>
        <v>-20879</v>
      </c>
      <c r="G92" s="40">
        <f t="shared" si="23"/>
        <v>-33116</v>
      </c>
      <c r="H92" s="40">
        <f t="shared" si="23"/>
        <v>-25671</v>
      </c>
      <c r="I92" s="40">
        <f t="shared" si="23"/>
        <v>-4442</v>
      </c>
      <c r="J92" s="40">
        <f t="shared" si="23"/>
        <v>-15419</v>
      </c>
      <c r="K92" s="40">
        <f t="shared" si="23"/>
        <v>-22781</v>
      </c>
      <c r="L92" s="40">
        <f t="shared" si="23"/>
        <v>-49982</v>
      </c>
    </row>
    <row r="94" spans="2:12">
      <c r="B94" s="2" t="s">
        <v>159</v>
      </c>
    </row>
    <row r="95" spans="2:12">
      <c r="B95" t="s">
        <v>146</v>
      </c>
      <c r="C95" s="32">
        <f>IFERROR('CASH FLOW DATA'!E25,0)</f>
        <v>7433</v>
      </c>
      <c r="D95" s="32">
        <f>IFERROR('CASH FLOW DATA'!F25,0)</f>
        <v>5</v>
      </c>
      <c r="E95" s="32">
        <f>IFERROR('CASH FLOW DATA'!G25,0)</f>
        <v>0</v>
      </c>
      <c r="F95" s="32">
        <f>IFERROR('CASH FLOW DATA'!H25,0)</f>
        <v>0</v>
      </c>
      <c r="G95" s="32">
        <f>IFERROR('CASH FLOW DATA'!I25,0)</f>
        <v>3889</v>
      </c>
      <c r="H95" s="32">
        <f>IFERROR('CASH FLOW DATA'!J25,0)</f>
        <v>2603</v>
      </c>
      <c r="I95" s="32">
        <f>IFERROR('CASH FLOW DATA'!K25,0)</f>
        <v>19</v>
      </c>
      <c r="J95" s="32">
        <f>IFERROR('CASH FLOW DATA'!L25,0)</f>
        <v>20</v>
      </c>
      <c r="K95" s="32">
        <f>IFERROR('CASH FLOW DATA'!M25,0)</f>
        <v>82</v>
      </c>
      <c r="L95" s="32">
        <f>IFERROR('CASH FLOW DATA'!N25,0)</f>
        <v>1108</v>
      </c>
    </row>
    <row r="96" spans="2:12">
      <c r="B96" t="s">
        <v>147</v>
      </c>
      <c r="C96" s="32">
        <f>IFERROR('CASH FLOW DATA'!E26,0)</f>
        <v>0</v>
      </c>
      <c r="D96" s="32">
        <f>IFERROR('CASH FLOW DATA'!F26,0)</f>
        <v>0</v>
      </c>
      <c r="E96" s="32">
        <f>IFERROR('CASH FLOW DATA'!G26,0)</f>
        <v>0</v>
      </c>
      <c r="F96" s="32">
        <f>IFERROR('CASH FLOW DATA'!H26,0)</f>
        <v>0</v>
      </c>
      <c r="G96" s="32">
        <f>IFERROR('CASH FLOW DATA'!I26,0)</f>
        <v>0</v>
      </c>
      <c r="H96" s="32">
        <f>IFERROR('CASH FLOW DATA'!J26,0)</f>
        <v>0</v>
      </c>
      <c r="I96" s="32">
        <f>IFERROR('CASH FLOW DATA'!K26,0)</f>
        <v>0</v>
      </c>
      <c r="J96" s="32">
        <f>IFERROR('CASH FLOW DATA'!L26,0)</f>
        <v>0</v>
      </c>
      <c r="K96" s="32">
        <f>IFERROR('CASH FLOW DATA'!M26,0)</f>
        <v>0</v>
      </c>
      <c r="L96" s="32">
        <f>IFERROR('CASH FLOW DATA'!N26,0)</f>
        <v>0</v>
      </c>
    </row>
    <row r="97" spans="2:12">
      <c r="B97" t="s">
        <v>148</v>
      </c>
      <c r="C97" s="32">
        <f>IFERROR('CASH FLOW DATA'!E27,0)</f>
        <v>19519</v>
      </c>
      <c r="D97" s="32">
        <f>IFERROR('CASH FLOW DATA'!F27,0)</f>
        <v>33390</v>
      </c>
      <c r="E97" s="32">
        <f>IFERROR('CASH FLOW DATA'!G27,0)</f>
        <v>37482</v>
      </c>
      <c r="F97" s="32">
        <f>IFERROR('CASH FLOW DATA'!H27,0)</f>
        <v>51128</v>
      </c>
      <c r="G97" s="32">
        <f>IFERROR('CASH FLOW DATA'!I27,0)</f>
        <v>38297</v>
      </c>
      <c r="H97" s="32">
        <f>IFERROR('CASH FLOW DATA'!J27,0)</f>
        <v>46641</v>
      </c>
      <c r="I97" s="32">
        <f>IFERROR('CASH FLOW DATA'!K27,0)</f>
        <v>46578</v>
      </c>
      <c r="J97" s="32">
        <f>IFERROR('CASH FLOW DATA'!L27,0)</f>
        <v>43934</v>
      </c>
      <c r="K97" s="32">
        <f>IFERROR('CASH FLOW DATA'!M27,0)</f>
        <v>18829</v>
      </c>
      <c r="L97" s="32">
        <f>IFERROR('CASH FLOW DATA'!N27,0)</f>
        <v>13384</v>
      </c>
    </row>
    <row r="98" spans="2:12">
      <c r="B98" t="s">
        <v>149</v>
      </c>
      <c r="C98" s="32">
        <f>IFERROR('CASH FLOW DATA'!E28,0)</f>
        <v>-24924</v>
      </c>
      <c r="D98" s="32">
        <f>IFERROR('CASH FLOW DATA'!F28,0)</f>
        <v>-21732</v>
      </c>
      <c r="E98" s="32">
        <f>IFERROR('CASH FLOW DATA'!G28,0)</f>
        <v>-29964</v>
      </c>
      <c r="F98" s="32">
        <f>IFERROR('CASH FLOW DATA'!H28,0)</f>
        <v>-35198</v>
      </c>
      <c r="G98" s="32">
        <f>IFERROR('CASH FLOW DATA'!I28,0)</f>
        <v>-29847</v>
      </c>
      <c r="H98" s="32">
        <f>IFERROR('CASH FLOW DATA'!J28,0)</f>
        <v>-29709</v>
      </c>
      <c r="I98" s="32">
        <f>IFERROR('CASH FLOW DATA'!K28,0)</f>
        <v>-42816</v>
      </c>
      <c r="J98" s="32">
        <f>IFERROR('CASH FLOW DATA'!L28,0)</f>
        <v>-62557</v>
      </c>
      <c r="K98" s="32">
        <f>IFERROR('CASH FLOW DATA'!M28,0)</f>
        <v>-47414</v>
      </c>
      <c r="L98" s="32">
        <f>IFERROR('CASH FLOW DATA'!N28,0)</f>
        <v>-21443</v>
      </c>
    </row>
    <row r="99" spans="2:12">
      <c r="B99" t="s">
        <v>150</v>
      </c>
      <c r="C99" s="32">
        <f>IFERROR('CASH FLOW DATA'!E29,0)</f>
        <v>-5716</v>
      </c>
      <c r="D99" s="32">
        <f>IFERROR('CASH FLOW DATA'!F29,0)</f>
        <v>-5336</v>
      </c>
      <c r="E99" s="32">
        <f>IFERROR('CASH FLOW DATA'!G29,0)</f>
        <v>-5411</v>
      </c>
      <c r="F99" s="32">
        <f>IFERROR('CASH FLOW DATA'!H29,0)</f>
        <v>-7005</v>
      </c>
      <c r="G99" s="32">
        <f>IFERROR('CASH FLOW DATA'!I29,0)</f>
        <v>-7518</v>
      </c>
      <c r="H99" s="32">
        <f>IFERROR('CASH FLOW DATA'!J29,0)</f>
        <v>-8123</v>
      </c>
      <c r="I99" s="32">
        <f>IFERROR('CASH FLOW DATA'!K29,0)</f>
        <v>-9251</v>
      </c>
      <c r="J99" s="32">
        <f>IFERROR('CASH FLOW DATA'!L29,0)</f>
        <v>-9336</v>
      </c>
      <c r="K99" s="32">
        <f>IFERROR('CASH FLOW DATA'!M29,0)</f>
        <v>-9332</v>
      </c>
      <c r="L99" s="32">
        <f>IFERROR('CASH FLOW DATA'!N29,0)</f>
        <v>-5814</v>
      </c>
    </row>
    <row r="100" spans="2:12">
      <c r="B100" t="s">
        <v>151</v>
      </c>
      <c r="C100" s="32">
        <f>IFERROR('CASH FLOW DATA'!E30,0)</f>
        <v>-108</v>
      </c>
      <c r="D100" s="32">
        <f>IFERROR('CASH FLOW DATA'!F30,0)</f>
        <v>-121</v>
      </c>
      <c r="E100" s="32">
        <f>IFERROR('CASH FLOW DATA'!G30,0)</f>
        <v>-96</v>
      </c>
      <c r="F100" s="32">
        <f>IFERROR('CASH FLOW DATA'!H30,0)</f>
        <v>-95</v>
      </c>
      <c r="G100" s="32">
        <f>IFERROR('CASH FLOW DATA'!I30,0)</f>
        <v>-57</v>
      </c>
      <c r="H100" s="32">
        <f>IFERROR('CASH FLOW DATA'!J30,0)</f>
        <v>-30</v>
      </c>
      <c r="I100" s="32">
        <f>IFERROR('CASH FLOW DATA'!K30,0)</f>
        <v>-100</v>
      </c>
      <c r="J100" s="32">
        <f>IFERROR('CASH FLOW DATA'!L30,0)</f>
        <v>-141</v>
      </c>
      <c r="K100" s="32">
        <f>IFERROR('CASH FLOW DATA'!M30,0)</f>
        <v>-1059</v>
      </c>
      <c r="L100" s="32">
        <f>IFERROR('CASH FLOW DATA'!N30,0)</f>
        <v>-2492</v>
      </c>
    </row>
    <row r="101" spans="2:12">
      <c r="B101" t="s">
        <v>152</v>
      </c>
      <c r="C101" s="32">
        <f>IFERROR('CASH FLOW DATA'!E31,0)</f>
        <v>0</v>
      </c>
      <c r="D101" s="32">
        <f>IFERROR('CASH FLOW DATA'!F31,0)</f>
        <v>0</v>
      </c>
      <c r="E101" s="32">
        <f>IFERROR('CASH FLOW DATA'!G31,0)</f>
        <v>0</v>
      </c>
      <c r="F101" s="32">
        <f>IFERROR('CASH FLOW DATA'!H31,0)</f>
        <v>0</v>
      </c>
      <c r="G101" s="32">
        <f>IFERROR('CASH FLOW DATA'!I31,0)</f>
        <v>-1346</v>
      </c>
      <c r="H101" s="32">
        <f>IFERROR('CASH FLOW DATA'!J31,0)</f>
        <v>-1477</v>
      </c>
      <c r="I101" s="32">
        <f>IFERROR('CASH FLOW DATA'!K31,0)</f>
        <v>-1559</v>
      </c>
      <c r="J101" s="32">
        <f>IFERROR('CASH FLOW DATA'!L31,0)</f>
        <v>-1517</v>
      </c>
      <c r="K101" s="32">
        <f>IFERROR('CASH FLOW DATA'!M31,0)</f>
        <v>-1924</v>
      </c>
      <c r="L101" s="32">
        <f>IFERROR('CASH FLOW DATA'!N31,0)</f>
        <v>-2393</v>
      </c>
    </row>
    <row r="102" spans="2:12">
      <c r="B102" t="s">
        <v>153</v>
      </c>
      <c r="C102" s="32">
        <f>IFERROR('CASH FLOW DATA'!E32,0)</f>
        <v>0</v>
      </c>
      <c r="D102" s="32">
        <f>IFERROR('CASH FLOW DATA'!F32,0)</f>
        <v>0</v>
      </c>
      <c r="E102" s="32">
        <f>IFERROR('CASH FLOW DATA'!G32,0)</f>
        <v>0</v>
      </c>
      <c r="F102" s="32">
        <f>IFERROR('CASH FLOW DATA'!H32,0)</f>
        <v>0</v>
      </c>
      <c r="G102" s="32">
        <f>IFERROR('CASH FLOW DATA'!I32,0)</f>
        <v>-29</v>
      </c>
      <c r="H102" s="32">
        <f>IFERROR('CASH FLOW DATA'!J32,0)</f>
        <v>0</v>
      </c>
      <c r="I102" s="32">
        <f>IFERROR('CASH FLOW DATA'!K32,0)</f>
        <v>3750</v>
      </c>
      <c r="J102" s="32">
        <f>IFERROR('CASH FLOW DATA'!L32,0)</f>
        <v>3355</v>
      </c>
      <c r="K102" s="32">
        <f>IFERROR('CASH FLOW DATA'!M32,0)</f>
        <v>3812</v>
      </c>
      <c r="L102" s="32">
        <f>IFERROR('CASH FLOW DATA'!N32,0)</f>
        <v>-1136</v>
      </c>
    </row>
    <row r="103" spans="2:12">
      <c r="B103" s="2" t="s">
        <v>160</v>
      </c>
      <c r="C103" s="40">
        <f>SUM(C95:C102)</f>
        <v>-3796</v>
      </c>
      <c r="D103" s="40">
        <f t="shared" ref="D103:L103" si="24">SUM(D95:D102)</f>
        <v>6206</v>
      </c>
      <c r="E103" s="40">
        <f t="shared" si="24"/>
        <v>2011</v>
      </c>
      <c r="F103" s="40">
        <f t="shared" si="24"/>
        <v>8830</v>
      </c>
      <c r="G103" s="40">
        <f t="shared" si="24"/>
        <v>3389</v>
      </c>
      <c r="H103" s="40">
        <f t="shared" si="24"/>
        <v>9905</v>
      </c>
      <c r="I103" s="40">
        <f t="shared" si="24"/>
        <v>-3379</v>
      </c>
      <c r="J103" s="40">
        <f t="shared" si="24"/>
        <v>-26242</v>
      </c>
      <c r="K103" s="40">
        <f t="shared" si="24"/>
        <v>-37006</v>
      </c>
      <c r="L103" s="40">
        <f t="shared" si="24"/>
        <v>-18786</v>
      </c>
    </row>
    <row r="105" spans="2:12">
      <c r="B105" s="2" t="s">
        <v>161</v>
      </c>
      <c r="C105" s="40">
        <f>IFERROR(SUM(C103,C92,C78),0)</f>
        <v>-1278</v>
      </c>
      <c r="D105" s="40">
        <f t="shared" ref="D105:L105" si="25">IFERROR(SUM(D103,D92,D78),0)</f>
        <v>88</v>
      </c>
      <c r="E105" s="40">
        <f t="shared" si="25"/>
        <v>-5706</v>
      </c>
      <c r="F105" s="40">
        <f t="shared" si="25"/>
        <v>-378</v>
      </c>
      <c r="G105" s="40">
        <f t="shared" si="25"/>
        <v>1971</v>
      </c>
      <c r="H105" s="40">
        <f t="shared" si="25"/>
        <v>13141</v>
      </c>
      <c r="I105" s="40">
        <f t="shared" si="25"/>
        <v>-4289</v>
      </c>
      <c r="J105" s="40">
        <f t="shared" si="25"/>
        <v>-9400</v>
      </c>
      <c r="K105" s="40">
        <f t="shared" si="25"/>
        <v>15453</v>
      </c>
      <c r="L105" s="40">
        <f t="shared" si="25"/>
        <v>2490</v>
      </c>
    </row>
  </sheetData>
  <mergeCells count="1">
    <mergeCell ref="B2:G2"/>
  </mergeCells>
  <pageMargins left="0.7" right="0.7" top="0.75" bottom="0.75" header="0.3" footer="0.3"/>
  <pageSetup orientation="portrait" r:id="rId1"/>
  <ignoredErrors>
    <ignoredError sqref="M5 M8 C13 D13:M13 M19 M22 M28" formulaRange="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BBE25-BA00-4568-BA2E-E2BB7D079E13}">
  <dimension ref="A2:O67"/>
  <sheetViews>
    <sheetView showGridLines="0" workbookViewId="0">
      <selection activeCell="N65" sqref="N65"/>
    </sheetView>
  </sheetViews>
  <sheetFormatPr defaultRowHeight="14.4"/>
  <cols>
    <col min="1" max="1" width="2" customWidth="1"/>
    <col min="4" max="4" width="22.88671875" customWidth="1"/>
    <col min="7" max="7" width="11.6640625" customWidth="1"/>
    <col min="8" max="8" width="10.21875" customWidth="1"/>
    <col min="9" max="11" width="10.44140625" bestFit="1" customWidth="1"/>
  </cols>
  <sheetData>
    <row r="2" spans="2:11">
      <c r="B2" s="88" t="s">
        <v>232</v>
      </c>
      <c r="C2" s="88"/>
      <c r="D2" s="88"/>
      <c r="E2" s="89"/>
      <c r="F2" s="89"/>
      <c r="G2" s="89">
        <f>'RAW FS'!J2</f>
        <v>44256</v>
      </c>
      <c r="H2" s="89">
        <f>'RAW FS'!K2</f>
        <v>44621</v>
      </c>
      <c r="I2" s="89">
        <f>'RAW FS'!L2</f>
        <v>44986</v>
      </c>
      <c r="J2" s="89">
        <f>'RAW FS'!M2</f>
        <v>45352</v>
      </c>
      <c r="K2" s="89">
        <f>'RAW FS'!N2</f>
        <v>45717</v>
      </c>
    </row>
    <row r="4" spans="2:11">
      <c r="B4" s="2" t="s">
        <v>233</v>
      </c>
    </row>
    <row r="5" spans="2:11">
      <c r="B5" s="90" t="str">
        <f>'RAW FS'!B35</f>
        <v>Inventories</v>
      </c>
      <c r="C5" s="90"/>
      <c r="D5" s="90"/>
      <c r="E5" s="90"/>
      <c r="F5" s="90"/>
      <c r="G5" s="104">
        <f>'RAW FS'!J35</f>
        <v>3799</v>
      </c>
      <c r="H5" s="104">
        <f>'RAW FS'!K35</f>
        <v>6153</v>
      </c>
      <c r="I5" s="104">
        <f>'RAW FS'!L35</f>
        <v>6211</v>
      </c>
      <c r="J5" s="104">
        <f>'RAW FS'!M35</f>
        <v>5923</v>
      </c>
      <c r="K5" s="104">
        <f>'RAW FS'!N35</f>
        <v>6719</v>
      </c>
    </row>
    <row r="6" spans="2:11">
      <c r="B6" s="90" t="str">
        <f>'RAW FS'!B36</f>
        <v>Trade receivables -</v>
      </c>
      <c r="C6" s="90"/>
      <c r="D6" s="90"/>
      <c r="E6" s="90"/>
      <c r="F6" s="90"/>
      <c r="G6" s="104">
        <f>'RAW FS'!J36</f>
        <v>2602</v>
      </c>
      <c r="H6" s="104">
        <f>'RAW FS'!K36</f>
        <v>3871</v>
      </c>
      <c r="I6" s="104">
        <f>'RAW FS'!L36</f>
        <v>4637</v>
      </c>
      <c r="J6" s="104">
        <f>'RAW FS'!M36</f>
        <v>4889</v>
      </c>
      <c r="K6" s="104">
        <f>'RAW FS'!N36</f>
        <v>4314</v>
      </c>
    </row>
    <row r="7" spans="2:11">
      <c r="B7" s="90" t="str">
        <f>'RAW FS'!B38</f>
        <v>Loans n Advances</v>
      </c>
      <c r="C7" s="90"/>
      <c r="D7" s="90"/>
      <c r="E7" s="90"/>
      <c r="F7" s="90"/>
      <c r="G7" s="104">
        <f>'RAW FS'!C38</f>
        <v>7</v>
      </c>
      <c r="H7" s="104">
        <f>'RAW FS'!D38</f>
        <v>8</v>
      </c>
      <c r="I7" s="104">
        <f>'RAW FS'!E38</f>
        <v>9</v>
      </c>
      <c r="J7" s="104">
        <f>'RAW FS'!F38</f>
        <v>14</v>
      </c>
      <c r="K7" s="104">
        <f>'RAW FS'!G38</f>
        <v>13</v>
      </c>
    </row>
    <row r="8" spans="2:11">
      <c r="B8" s="47" t="str">
        <f>'RAW FS'!B39</f>
        <v>Other asset items</v>
      </c>
      <c r="C8" s="47"/>
      <c r="D8" s="47"/>
      <c r="E8" s="47"/>
      <c r="F8" s="47"/>
      <c r="G8" s="106">
        <f>'RAW FS'!C39</f>
        <v>603</v>
      </c>
      <c r="H8" s="106">
        <f>'RAW FS'!D39</f>
        <v>817</v>
      </c>
      <c r="I8" s="106">
        <f>'RAW FS'!E39</f>
        <v>705</v>
      </c>
      <c r="J8" s="106">
        <f>'RAW FS'!F39</f>
        <v>1303</v>
      </c>
      <c r="K8" s="106">
        <f>'RAW FS'!G39</f>
        <v>1678</v>
      </c>
    </row>
    <row r="9" spans="2:11" ht="15" thickBot="1">
      <c r="B9" s="91" t="s">
        <v>237</v>
      </c>
      <c r="C9" s="91"/>
      <c r="D9" s="91"/>
      <c r="E9" s="91"/>
      <c r="F9" s="91"/>
      <c r="G9" s="107">
        <f>'RAW FS'!C40</f>
        <v>8075</v>
      </c>
      <c r="H9" s="107">
        <f>'RAW FS'!D40</f>
        <v>8914</v>
      </c>
      <c r="I9" s="107">
        <f>'RAW FS'!E40</f>
        <v>10559</v>
      </c>
      <c r="J9" s="107">
        <f>'RAW FS'!F40</f>
        <v>12405</v>
      </c>
      <c r="K9" s="107">
        <f>'RAW FS'!G40</f>
        <v>13763</v>
      </c>
    </row>
    <row r="10" spans="2:11" ht="15" thickTop="1"/>
    <row r="11" spans="2:11">
      <c r="B11" s="2" t="s">
        <v>234</v>
      </c>
    </row>
    <row r="12" spans="2:11">
      <c r="B12" s="90" t="str">
        <f>'RAW FS'!B12</f>
        <v>Trade Payables</v>
      </c>
      <c r="C12" s="90"/>
      <c r="D12" s="90"/>
      <c r="E12" s="90"/>
      <c r="F12" s="90"/>
      <c r="G12" s="104">
        <f>'RAW FS'!J12</f>
        <v>3379</v>
      </c>
      <c r="H12" s="104">
        <f>'RAW FS'!K12</f>
        <v>4164</v>
      </c>
      <c r="I12" s="104">
        <f>'RAW FS'!L12</f>
        <v>3635</v>
      </c>
      <c r="J12" s="104">
        <f>'RAW FS'!M12</f>
        <v>3831</v>
      </c>
      <c r="K12" s="104">
        <f>'RAW FS'!N12</f>
        <v>3848</v>
      </c>
    </row>
    <row r="13" spans="2:11">
      <c r="B13" s="90" t="str">
        <f>'RAW FS'!B13</f>
        <v>Advance from Customers</v>
      </c>
      <c r="C13" s="90"/>
      <c r="D13" s="90"/>
      <c r="E13" s="90"/>
      <c r="F13" s="90"/>
      <c r="G13" s="104">
        <f>'RAW FS'!J13</f>
        <v>41</v>
      </c>
      <c r="H13" s="104">
        <f>'RAW FS'!K13</f>
        <v>76</v>
      </c>
      <c r="I13" s="104">
        <f>'RAW FS'!L13</f>
        <v>108</v>
      </c>
      <c r="J13" s="104">
        <f>'RAW FS'!M13</f>
        <v>154</v>
      </c>
      <c r="K13" s="104">
        <f>'RAW FS'!N13</f>
        <v>173</v>
      </c>
    </row>
    <row r="14" spans="2:11">
      <c r="B14" s="47" t="str">
        <f>'RAW FS'!B14</f>
        <v>Other liability items</v>
      </c>
      <c r="C14" s="47"/>
      <c r="D14" s="47"/>
      <c r="E14" s="47"/>
      <c r="F14" s="47"/>
      <c r="G14" s="106">
        <f>'RAW FS'!J14</f>
        <v>2613</v>
      </c>
      <c r="H14" s="106">
        <f>'RAW FS'!K14</f>
        <v>2932</v>
      </c>
      <c r="I14" s="106">
        <f>'RAW FS'!L14</f>
        <v>3657</v>
      </c>
      <c r="J14" s="106">
        <f>'RAW FS'!M14</f>
        <v>4017</v>
      </c>
      <c r="K14" s="106">
        <f>'RAW FS'!N14</f>
        <v>3985</v>
      </c>
    </row>
    <row r="15" spans="2:11" ht="15" thickBot="1">
      <c r="B15" s="91" t="s">
        <v>235</v>
      </c>
      <c r="C15" s="92"/>
      <c r="D15" s="92"/>
      <c r="E15" s="92"/>
      <c r="F15" s="92"/>
      <c r="G15" s="107">
        <f>'RAW FS'!J15</f>
        <v>20355</v>
      </c>
      <c r="H15" s="107">
        <f>'RAW FS'!K15</f>
        <v>22958</v>
      </c>
      <c r="I15" s="107">
        <f>'RAW FS'!L15</f>
        <v>25779</v>
      </c>
      <c r="J15" s="107">
        <f>'RAW FS'!M15</f>
        <v>29901</v>
      </c>
      <c r="K15" s="107">
        <f>'RAW FS'!N15</f>
        <v>30355</v>
      </c>
    </row>
    <row r="16" spans="2:11" ht="15.6" thickTop="1" thickBot="1"/>
    <row r="17" spans="1:15" ht="15.6" thickTop="1" thickBot="1">
      <c r="A17" t="s">
        <v>95</v>
      </c>
      <c r="B17" s="93" t="s">
        <v>236</v>
      </c>
      <c r="C17" s="94"/>
      <c r="D17" s="94"/>
      <c r="E17" s="94"/>
      <c r="F17" s="94"/>
      <c r="G17" s="105">
        <f>G9-G15</f>
        <v>-12280</v>
      </c>
      <c r="H17" s="105">
        <f t="shared" ref="H17:K17" si="0">H9-H15</f>
        <v>-14044</v>
      </c>
      <c r="I17" s="105">
        <f t="shared" si="0"/>
        <v>-15220</v>
      </c>
      <c r="J17" s="105">
        <f t="shared" si="0"/>
        <v>-17496</v>
      </c>
      <c r="K17" s="108">
        <f t="shared" si="0"/>
        <v>-16592</v>
      </c>
    </row>
    <row r="18" spans="1:15" ht="15" thickTop="1"/>
    <row r="20" spans="1:15">
      <c r="B20" s="2" t="s">
        <v>238</v>
      </c>
    </row>
    <row r="21" spans="1:15">
      <c r="B21" s="90" t="str">
        <f>'RAW FS'!B18</f>
        <v>Land</v>
      </c>
      <c r="C21" s="90"/>
      <c r="D21" s="90"/>
      <c r="E21" s="90"/>
      <c r="F21" s="90"/>
      <c r="G21" s="104">
        <f>'RAW FS'!J18</f>
        <v>644</v>
      </c>
      <c r="H21" s="104">
        <f>'RAW FS'!K18</f>
        <v>644</v>
      </c>
      <c r="I21" s="104">
        <f>'RAW FS'!L18</f>
        <v>804</v>
      </c>
      <c r="J21" s="104">
        <f>'RAW FS'!M18</f>
        <v>1126</v>
      </c>
      <c r="K21" s="104">
        <f>'RAW FS'!N18</f>
        <v>1050</v>
      </c>
    </row>
    <row r="22" spans="1:15">
      <c r="B22" s="90" t="str">
        <f>'RAW FS'!B19</f>
        <v>Building</v>
      </c>
      <c r="C22" s="90"/>
      <c r="D22" s="90"/>
      <c r="E22" s="90"/>
      <c r="F22" s="90"/>
      <c r="G22" s="104">
        <f>'RAW FS'!J19</f>
        <v>2249</v>
      </c>
      <c r="H22" s="104">
        <f>'RAW FS'!K19</f>
        <v>2325</v>
      </c>
      <c r="I22" s="104">
        <f>'RAW FS'!L19</f>
        <v>2883</v>
      </c>
      <c r="J22" s="104">
        <f>'RAW FS'!M19</f>
        <v>3390</v>
      </c>
      <c r="K22" s="104">
        <f>'RAW FS'!N19</f>
        <v>4136</v>
      </c>
    </row>
    <row r="23" spans="1:15">
      <c r="B23" s="90" t="str">
        <f>'RAW FS'!B20</f>
        <v>Plant Machinery</v>
      </c>
      <c r="C23" s="90"/>
      <c r="D23" s="90"/>
      <c r="E23" s="90"/>
      <c r="F23" s="90"/>
      <c r="G23" s="104">
        <f>'RAW FS'!J20</f>
        <v>4340</v>
      </c>
      <c r="H23" s="104">
        <f>'RAW FS'!K20</f>
        <v>4531</v>
      </c>
      <c r="I23" s="104">
        <f>'RAW FS'!L20</f>
        <v>4825</v>
      </c>
      <c r="J23" s="104">
        <f>'RAW FS'!M20</f>
        <v>5422</v>
      </c>
      <c r="K23" s="104">
        <f>'RAW FS'!N20</f>
        <v>7576</v>
      </c>
      <c r="O23" s="112"/>
    </row>
    <row r="24" spans="1:15">
      <c r="B24" s="90" t="str">
        <f>'RAW FS'!B21</f>
        <v>Equipments</v>
      </c>
      <c r="C24" s="90"/>
      <c r="D24" s="90"/>
      <c r="E24" s="90"/>
      <c r="F24" s="90"/>
      <c r="G24" s="104">
        <f>'RAW FS'!J21</f>
        <v>243</v>
      </c>
      <c r="H24" s="104">
        <f>'RAW FS'!K21</f>
        <v>253</v>
      </c>
      <c r="I24" s="104">
        <f>'RAW FS'!L21</f>
        <v>270</v>
      </c>
      <c r="J24" s="104">
        <f>'RAW FS'!M21</f>
        <v>298</v>
      </c>
      <c r="K24" s="104">
        <f>'RAW FS'!N21</f>
        <v>325</v>
      </c>
    </row>
    <row r="25" spans="1:15">
      <c r="B25" s="90" t="str">
        <f>'RAW FS'!B22</f>
        <v>Furniture n fittings</v>
      </c>
      <c r="C25" s="90"/>
      <c r="D25" s="90"/>
      <c r="E25" s="90"/>
      <c r="F25" s="90"/>
      <c r="G25" s="104">
        <f>'RAW FS'!J22</f>
        <v>99</v>
      </c>
      <c r="H25" s="104">
        <f>'RAW FS'!K22</f>
        <v>113</v>
      </c>
      <c r="I25" s="104">
        <f>'RAW FS'!L22</f>
        <v>146</v>
      </c>
      <c r="J25" s="104">
        <f>'RAW FS'!M22</f>
        <v>175</v>
      </c>
      <c r="K25" s="104">
        <f>'RAW FS'!N22</f>
        <v>203</v>
      </c>
    </row>
    <row r="26" spans="1:15">
      <c r="B26" s="90" t="str">
        <f>'RAW FS'!B23</f>
        <v>Vehicles</v>
      </c>
      <c r="C26" s="90"/>
      <c r="D26" s="90"/>
      <c r="E26" s="90"/>
      <c r="F26" s="90"/>
      <c r="G26" s="104">
        <f>'RAW FS'!J23</f>
        <v>38</v>
      </c>
      <c r="H26" s="104">
        <f>'RAW FS'!K23</f>
        <v>32</v>
      </c>
      <c r="I26" s="104">
        <f>'RAW FS'!L23</f>
        <v>36</v>
      </c>
      <c r="J26" s="104">
        <f>'RAW FS'!M23</f>
        <v>40</v>
      </c>
      <c r="K26" s="104">
        <f>'RAW FS'!N23</f>
        <v>39</v>
      </c>
    </row>
    <row r="27" spans="1:15">
      <c r="B27" s="90" t="str">
        <f>'RAW FS'!B24</f>
        <v>Intangible Assets</v>
      </c>
      <c r="C27" s="90"/>
      <c r="D27" s="90"/>
      <c r="E27" s="90"/>
      <c r="F27" s="90"/>
      <c r="G27" s="104">
        <f>'RAW FS'!J24</f>
        <v>476</v>
      </c>
      <c r="H27" s="104">
        <f>'RAW FS'!K24</f>
        <v>345</v>
      </c>
      <c r="I27" s="104">
        <f>'RAW FS'!L24</f>
        <v>422</v>
      </c>
      <c r="J27" s="104">
        <f>'RAW FS'!M24</f>
        <v>850</v>
      </c>
      <c r="K27" s="104">
        <f>'RAW FS'!N24</f>
        <v>827</v>
      </c>
    </row>
    <row r="28" spans="1:15">
      <c r="B28" s="47" t="str">
        <f>'RAW FS'!B25</f>
        <v>Other fixed assets</v>
      </c>
      <c r="C28" s="47"/>
      <c r="D28" s="47"/>
      <c r="E28" s="47"/>
      <c r="F28" s="47"/>
      <c r="G28" s="106">
        <f>'RAW FS'!J25</f>
        <v>302</v>
      </c>
      <c r="H28" s="106">
        <f>'RAW FS'!K25</f>
        <v>294</v>
      </c>
      <c r="I28" s="106">
        <f>'RAW FS'!L25</f>
        <v>289</v>
      </c>
      <c r="J28" s="106">
        <f>'RAW FS'!M25</f>
        <v>321</v>
      </c>
      <c r="K28" s="106">
        <f>'RAW FS'!N25</f>
        <v>328</v>
      </c>
    </row>
    <row r="29" spans="1:15">
      <c r="B29" s="95" t="str">
        <f>'RAW FS'!B26</f>
        <v>Gross Block</v>
      </c>
      <c r="C29" s="95"/>
      <c r="D29" s="95"/>
      <c r="E29" s="95"/>
      <c r="F29" s="95"/>
      <c r="G29" s="109">
        <f>'RAW FS'!J26</f>
        <v>8392</v>
      </c>
      <c r="H29" s="109">
        <f>'RAW FS'!K26</f>
        <v>8538</v>
      </c>
      <c r="I29" s="109">
        <f>'RAW FS'!L26</f>
        <v>9676</v>
      </c>
      <c r="J29" s="109">
        <f>'RAW FS'!M26</f>
        <v>11622</v>
      </c>
      <c r="K29" s="109">
        <f>'RAW FS'!N26</f>
        <v>14484</v>
      </c>
    </row>
    <row r="30" spans="1:15">
      <c r="B30" s="86" t="str">
        <f>'RAW FS'!B27</f>
        <v>Accumulated Depreciation</v>
      </c>
      <c r="C30" s="86"/>
      <c r="D30" s="86"/>
      <c r="E30" s="86"/>
      <c r="F30" s="86"/>
      <c r="G30" s="110">
        <f>'RAW FS'!J27</f>
        <v>2533</v>
      </c>
      <c r="H30" s="110">
        <f>'RAW FS'!K27</f>
        <v>3019</v>
      </c>
      <c r="I30" s="110">
        <f>'RAW FS'!L27</f>
        <v>3905</v>
      </c>
      <c r="J30" s="110">
        <f>'RAW FS'!M27</f>
        <v>4475</v>
      </c>
      <c r="K30" s="110">
        <f>'RAW FS'!N27</f>
        <v>5264</v>
      </c>
    </row>
    <row r="31" spans="1:15" ht="15" thickBot="1">
      <c r="A31" t="s">
        <v>95</v>
      </c>
      <c r="B31" s="91" t="s">
        <v>239</v>
      </c>
      <c r="C31" s="92"/>
      <c r="D31" s="92"/>
      <c r="E31" s="92"/>
      <c r="F31" s="92"/>
      <c r="G31" s="111">
        <f>G29-G30</f>
        <v>5859</v>
      </c>
      <c r="H31" s="111">
        <f t="shared" ref="H31:K31" si="1">H29-H30</f>
        <v>5519</v>
      </c>
      <c r="I31" s="111">
        <f t="shared" si="1"/>
        <v>5771</v>
      </c>
      <c r="J31" s="111">
        <f t="shared" si="1"/>
        <v>7147</v>
      </c>
      <c r="K31" s="111">
        <f t="shared" si="1"/>
        <v>9220</v>
      </c>
    </row>
    <row r="32" spans="1:15" ht="15" thickTop="1"/>
    <row r="34" spans="1:11">
      <c r="A34" t="s">
        <v>95</v>
      </c>
      <c r="B34" s="2" t="s">
        <v>240</v>
      </c>
      <c r="G34" s="112">
        <f>G31+G17</f>
        <v>-6421</v>
      </c>
      <c r="H34" s="112">
        <f t="shared" ref="H34:K34" si="2">H31+H17</f>
        <v>-8525</v>
      </c>
      <c r="I34" s="112">
        <f t="shared" si="2"/>
        <v>-9449</v>
      </c>
      <c r="J34" s="112">
        <f t="shared" si="2"/>
        <v>-10349</v>
      </c>
      <c r="K34" s="112">
        <f t="shared" si="2"/>
        <v>-7372</v>
      </c>
    </row>
    <row r="35" spans="1:11">
      <c r="B35" s="2" t="s">
        <v>241</v>
      </c>
      <c r="G35" s="112">
        <f>'INCOME STATEMENT'!H25+'INCOME STATEMENT'!H19</f>
        <v>8740.7199999999921</v>
      </c>
      <c r="H35" s="112">
        <f>'INCOME STATEMENT'!I25+'INCOME STATEMENT'!I19</f>
        <v>-115.59999999998763</v>
      </c>
      <c r="I35" s="112">
        <f>'INCOME STATEMENT'!J25+'INCOME STATEMENT'!J19</f>
        <v>6955.4399999999623</v>
      </c>
      <c r="J35" s="112">
        <f>'INCOME STATEMENT'!K25+'INCOME STATEMENT'!K19</f>
        <v>30585</v>
      </c>
      <c r="K35" s="112">
        <f>'INCOME STATEMENT'!L25+'INCOME STATEMENT'!L19</f>
        <v>31960</v>
      </c>
    </row>
    <row r="36" spans="1:11" ht="15" thickBot="1"/>
    <row r="37" spans="1:11" ht="15.6" thickTop="1" thickBot="1">
      <c r="A37" t="s">
        <v>95</v>
      </c>
      <c r="B37" s="119" t="s">
        <v>242</v>
      </c>
      <c r="C37" s="120"/>
      <c r="D37" s="120"/>
      <c r="E37" s="120"/>
      <c r="F37" s="120"/>
      <c r="G37" s="121">
        <f>G35/G34</f>
        <v>-1.3612708300887699</v>
      </c>
      <c r="H37" s="121">
        <f t="shared" ref="H37:K37" si="3">H35/H34</f>
        <v>1.3560117302051335E-2</v>
      </c>
      <c r="I37" s="121">
        <f t="shared" si="3"/>
        <v>-0.73610329135357844</v>
      </c>
      <c r="J37" s="121">
        <f t="shared" si="3"/>
        <v>-2.9553580056044062</v>
      </c>
      <c r="K37" s="122">
        <f t="shared" si="3"/>
        <v>-4.3353228431904505</v>
      </c>
    </row>
    <row r="38" spans="1:11" ht="15" thickTop="1"/>
    <row r="40" spans="1:11">
      <c r="B40" s="96" t="s">
        <v>243</v>
      </c>
      <c r="C40" s="96"/>
      <c r="D40" s="96"/>
      <c r="E40" s="96" t="s">
        <v>222</v>
      </c>
      <c r="F40" s="96"/>
      <c r="G40" s="97">
        <f>G2</f>
        <v>44256</v>
      </c>
      <c r="H40" s="97">
        <f t="shared" ref="H40:K40" si="4">H2</f>
        <v>44621</v>
      </c>
      <c r="I40" s="97">
        <f t="shared" si="4"/>
        <v>44986</v>
      </c>
      <c r="J40" s="97">
        <f t="shared" si="4"/>
        <v>45352</v>
      </c>
      <c r="K40" s="97">
        <f t="shared" si="4"/>
        <v>45717</v>
      </c>
    </row>
    <row r="42" spans="1:11">
      <c r="B42" s="90" t="s">
        <v>244</v>
      </c>
      <c r="C42" s="90"/>
      <c r="D42" s="90"/>
      <c r="E42" s="90"/>
      <c r="F42" s="90"/>
      <c r="G42" s="104">
        <f>-SUM('RAW FS'!J58,'RAW FS'!J59)</f>
        <v>254</v>
      </c>
      <c r="H42" s="104">
        <f>-SUM('RAW FS'!K58,'RAW FS'!K59)</f>
        <v>511</v>
      </c>
      <c r="I42" s="104">
        <f>-SUM('RAW FS'!L58,'RAW FS'!L59)</f>
        <v>1420</v>
      </c>
      <c r="J42" s="104">
        <f>-SUM('RAW FS'!M58,'RAW FS'!M59)</f>
        <v>2491</v>
      </c>
      <c r="K42" s="104">
        <f>-SUM('RAW FS'!N58,'RAW FS'!N59)</f>
        <v>1820</v>
      </c>
    </row>
    <row r="43" spans="1:11">
      <c r="B43" s="90" t="s">
        <v>245</v>
      </c>
      <c r="C43" s="90"/>
      <c r="D43" s="90"/>
      <c r="E43" s="90"/>
      <c r="F43" s="90"/>
      <c r="G43" s="104"/>
      <c r="H43" s="104">
        <f>H17-G17</f>
        <v>-1764</v>
      </c>
      <c r="I43" s="104">
        <f t="shared" ref="I43:K43" si="5">I17-H17</f>
        <v>-1176</v>
      </c>
      <c r="J43" s="104">
        <f t="shared" si="5"/>
        <v>-2276</v>
      </c>
      <c r="K43" s="104">
        <f t="shared" si="5"/>
        <v>904</v>
      </c>
    </row>
    <row r="44" spans="1:11">
      <c r="B44" s="90"/>
      <c r="C44" s="90"/>
      <c r="D44" s="90"/>
      <c r="E44" s="90"/>
      <c r="F44" s="90"/>
      <c r="G44" s="104"/>
      <c r="H44" s="104"/>
      <c r="I44" s="104"/>
      <c r="J44" s="104"/>
      <c r="K44" s="104"/>
    </row>
    <row r="45" spans="1:11">
      <c r="B45" s="90" t="s">
        <v>241</v>
      </c>
      <c r="C45" s="90"/>
      <c r="D45" s="90"/>
      <c r="E45" s="90"/>
      <c r="F45" s="90"/>
      <c r="G45" s="104">
        <f>G35</f>
        <v>8740.7199999999921</v>
      </c>
      <c r="H45" s="104">
        <f t="shared" ref="H45:K45" si="6">H35</f>
        <v>-115.59999999998763</v>
      </c>
      <c r="I45" s="104">
        <f t="shared" si="6"/>
        <v>6955.4399999999623</v>
      </c>
      <c r="J45" s="104">
        <f t="shared" si="6"/>
        <v>30585</v>
      </c>
      <c r="K45" s="104">
        <f t="shared" si="6"/>
        <v>31960</v>
      </c>
    </row>
    <row r="46" spans="1:11">
      <c r="B46" s="90" t="s">
        <v>246</v>
      </c>
      <c r="C46" s="90"/>
      <c r="D46" s="90"/>
      <c r="E46" s="90"/>
      <c r="F46" s="90"/>
      <c r="G46" s="98">
        <v>0.25</v>
      </c>
      <c r="H46" s="98">
        <v>0.25</v>
      </c>
      <c r="I46" s="98">
        <v>0.25</v>
      </c>
      <c r="J46" s="98">
        <v>0.25</v>
      </c>
      <c r="K46" s="98">
        <v>0.25</v>
      </c>
    </row>
    <row r="47" spans="1:11">
      <c r="B47" s="90" t="s">
        <v>247</v>
      </c>
      <c r="C47" s="90"/>
      <c r="D47" s="90"/>
      <c r="E47" s="90"/>
      <c r="F47" s="90"/>
      <c r="G47" s="104">
        <f>G45*(1-G46)</f>
        <v>6555.5399999999936</v>
      </c>
      <c r="H47" s="104">
        <f t="shared" ref="H47:K47" si="7">H45*(1-H46)</f>
        <v>-86.699999999990723</v>
      </c>
      <c r="I47" s="104">
        <f t="shared" si="7"/>
        <v>5216.5799999999717</v>
      </c>
      <c r="J47" s="104">
        <f t="shared" si="7"/>
        <v>22938.75</v>
      </c>
      <c r="K47" s="104">
        <f t="shared" si="7"/>
        <v>23970</v>
      </c>
    </row>
    <row r="48" spans="1:11">
      <c r="B48" s="90"/>
      <c r="C48" s="90"/>
      <c r="D48" s="90"/>
      <c r="E48" s="90"/>
      <c r="F48" s="90"/>
      <c r="G48" s="104"/>
      <c r="H48" s="104"/>
      <c r="I48" s="104"/>
      <c r="J48" s="104"/>
      <c r="K48" s="104"/>
    </row>
    <row r="49" spans="2:11" ht="15" thickBot="1">
      <c r="B49" s="47" t="s">
        <v>248</v>
      </c>
      <c r="C49" s="47"/>
      <c r="D49" s="47"/>
      <c r="E49" s="47"/>
      <c r="F49" s="47"/>
      <c r="G49" s="106"/>
      <c r="H49" s="106">
        <f>SUM(H42:H43)</f>
        <v>-1253</v>
      </c>
      <c r="I49" s="106">
        <f t="shared" ref="I49:K49" si="8">SUM(I42:I43)</f>
        <v>244</v>
      </c>
      <c r="J49" s="106">
        <f t="shared" si="8"/>
        <v>215</v>
      </c>
      <c r="K49" s="106">
        <f t="shared" si="8"/>
        <v>2724</v>
      </c>
    </row>
    <row r="50" spans="2:11" ht="15" thickBot="1">
      <c r="B50" s="99" t="s">
        <v>249</v>
      </c>
      <c r="C50" s="99"/>
      <c r="D50" s="99"/>
      <c r="E50" s="99"/>
      <c r="F50" s="99"/>
      <c r="G50" s="99"/>
      <c r="H50" s="100">
        <f>H49/H47</f>
        <v>14.452133794695895</v>
      </c>
      <c r="I50" s="100">
        <f t="shared" ref="I50:K50" si="9">I49/I47</f>
        <v>4.6773940014339148E-2</v>
      </c>
      <c r="J50" s="100">
        <f t="shared" si="9"/>
        <v>9.3727862241839675E-3</v>
      </c>
      <c r="K50" s="100">
        <f t="shared" si="9"/>
        <v>0.11364205256570713</v>
      </c>
    </row>
    <row r="51" spans="2:11" ht="15.6" thickTop="1" thickBot="1"/>
    <row r="52" spans="2:11" ht="15" thickTop="1">
      <c r="I52" s="113" t="s">
        <v>250</v>
      </c>
      <c r="J52" s="114"/>
      <c r="K52" s="115">
        <f>AVERAGE(H50:K50)</f>
        <v>3.6554806433750309</v>
      </c>
    </row>
    <row r="53" spans="2:11" ht="15" thickBot="1">
      <c r="I53" s="116" t="s">
        <v>251</v>
      </c>
      <c r="J53" s="117"/>
      <c r="K53" s="118">
        <f>MEDIAN(H50:K50)</f>
        <v>8.0207996290023148E-2</v>
      </c>
    </row>
    <row r="54" spans="2:11" ht="15" thickTop="1"/>
    <row r="57" spans="2:11">
      <c r="B57" s="96" t="s">
        <v>252</v>
      </c>
      <c r="C57" s="96"/>
      <c r="D57" s="96"/>
      <c r="E57" s="101"/>
      <c r="F57" s="101"/>
      <c r="G57" s="97">
        <f>G40</f>
        <v>44256</v>
      </c>
      <c r="H57" s="97">
        <f t="shared" ref="H57:K57" si="10">H40</f>
        <v>44621</v>
      </c>
      <c r="I57" s="97">
        <f t="shared" si="10"/>
        <v>44986</v>
      </c>
      <c r="J57" s="97">
        <f t="shared" si="10"/>
        <v>45352</v>
      </c>
      <c r="K57" s="97">
        <f t="shared" si="10"/>
        <v>45717</v>
      </c>
    </row>
    <row r="59" spans="2:11">
      <c r="B59" s="90" t="s">
        <v>249</v>
      </c>
      <c r="C59" s="90"/>
      <c r="D59" s="90"/>
      <c r="E59" s="90"/>
      <c r="F59" s="90"/>
      <c r="G59" s="102"/>
      <c r="H59" s="102">
        <f>H50</f>
        <v>14.452133794695895</v>
      </c>
      <c r="I59" s="102">
        <f t="shared" ref="I59:K59" si="11">I50</f>
        <v>4.6773940014339148E-2</v>
      </c>
      <c r="J59" s="102">
        <f t="shared" si="11"/>
        <v>9.3727862241839675E-3</v>
      </c>
      <c r="K59" s="102">
        <f t="shared" si="11"/>
        <v>0.11364205256570713</v>
      </c>
    </row>
    <row r="60" spans="2:11">
      <c r="B60" s="90" t="s">
        <v>242</v>
      </c>
      <c r="C60" s="90"/>
      <c r="D60" s="90"/>
      <c r="E60" s="90"/>
      <c r="F60" s="90"/>
      <c r="G60" s="90"/>
      <c r="H60" s="102">
        <f>H37</f>
        <v>1.3560117302051335E-2</v>
      </c>
      <c r="I60" s="102">
        <f t="shared" ref="I60:K60" si="12">I37</f>
        <v>-0.73610329135357844</v>
      </c>
      <c r="J60" s="102">
        <f t="shared" si="12"/>
        <v>-2.9553580056044062</v>
      </c>
      <c r="K60" s="102">
        <f t="shared" si="12"/>
        <v>-4.3353228431904505</v>
      </c>
    </row>
    <row r="62" spans="2:11" ht="15" thickBot="1">
      <c r="B62" s="91" t="s">
        <v>253</v>
      </c>
      <c r="C62" s="91"/>
      <c r="D62" s="91"/>
      <c r="E62" s="91"/>
      <c r="F62" s="91"/>
      <c r="G62" s="91"/>
      <c r="H62" s="103">
        <f>H59*H60</f>
        <v>0.19597262952101663</v>
      </c>
      <c r="I62" s="103">
        <f t="shared" ref="I62:K62" si="13">I59*I60</f>
        <v>-3.4430451194129894E-2</v>
      </c>
      <c r="J62" s="103">
        <f t="shared" si="13"/>
        <v>-2.7699938802460782E-2</v>
      </c>
      <c r="K62" s="103">
        <f t="shared" si="13"/>
        <v>-0.49267498643516006</v>
      </c>
    </row>
    <row r="63" spans="2:11" ht="15" thickTop="1"/>
    <row r="64" spans="2:11" ht="15" thickBot="1"/>
    <row r="65" spans="9:11" ht="15" thickTop="1">
      <c r="I65" s="113" t="s">
        <v>250</v>
      </c>
      <c r="J65" s="114"/>
      <c r="K65" s="115">
        <f>AVERAGE(H62:K62)</f>
        <v>-8.970818672768352E-2</v>
      </c>
    </row>
    <row r="66" spans="9:11" ht="15" thickBot="1">
      <c r="I66" s="116" t="s">
        <v>251</v>
      </c>
      <c r="J66" s="117"/>
      <c r="K66" s="118">
        <f>MEDIAN(H62:K62)</f>
        <v>-3.106519499829534E-2</v>
      </c>
    </row>
    <row r="67" spans="9:11" ht="15" thickTop="1"/>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2471D-96D7-4FFA-98DC-CA22C196961E}">
  <dimension ref="A1:M42"/>
  <sheetViews>
    <sheetView showGridLines="0" zoomScale="102" workbookViewId="0">
      <selection activeCell="G4" sqref="G4"/>
    </sheetView>
  </sheetViews>
  <sheetFormatPr defaultRowHeight="14.4"/>
  <cols>
    <col min="1" max="1" width="1.88671875" customWidth="1"/>
    <col min="5" max="5" width="12.33203125" bestFit="1" customWidth="1"/>
    <col min="7" max="7" width="12.33203125" bestFit="1" customWidth="1"/>
    <col min="8" max="8" width="9.88671875" bestFit="1" customWidth="1"/>
    <col min="9" max="12" width="9.44140625" bestFit="1" customWidth="1"/>
  </cols>
  <sheetData>
    <row r="1" spans="1:12">
      <c r="A1" s="82"/>
    </row>
    <row r="2" spans="1:12">
      <c r="B2" s="125" t="s">
        <v>254</v>
      </c>
      <c r="C2" s="126"/>
      <c r="D2" s="125"/>
      <c r="E2" s="126"/>
      <c r="F2" s="126"/>
      <c r="G2" s="127">
        <f>'INTRISIC GROWTH'!G2</f>
        <v>44256</v>
      </c>
      <c r="H2" s="127">
        <f>G2+365</f>
        <v>44621</v>
      </c>
      <c r="I2" s="127">
        <f t="shared" ref="I2:K2" si="0">H2+365</f>
        <v>44986</v>
      </c>
      <c r="J2" s="127">
        <f t="shared" si="0"/>
        <v>45351</v>
      </c>
      <c r="K2" s="127">
        <f t="shared" si="0"/>
        <v>45716</v>
      </c>
      <c r="L2" s="127">
        <f>K2+365</f>
        <v>46081</v>
      </c>
    </row>
    <row r="3" spans="1:12">
      <c r="G3" s="134"/>
    </row>
    <row r="4" spans="1:12">
      <c r="B4" s="90" t="s">
        <v>241</v>
      </c>
      <c r="C4" s="90"/>
      <c r="D4" s="90"/>
      <c r="E4" s="90"/>
      <c r="F4" s="90"/>
      <c r="G4" s="135">
        <f>'INCOME STATEMENT'!H16-'INCOME STATEMENT'!H22</f>
        <v>8740.7199999999903</v>
      </c>
      <c r="H4" s="129">
        <f>G4*(1+$E$14)</f>
        <v>10554.419399999988</v>
      </c>
      <c r="I4" s="129">
        <f t="shared" ref="I4:L4" si="1">H4*(1+$E$14)</f>
        <v>12744.461425499985</v>
      </c>
      <c r="J4" s="129">
        <f t="shared" si="1"/>
        <v>15388.937171291233</v>
      </c>
      <c r="K4" s="129">
        <f t="shared" si="1"/>
        <v>18582.141634334163</v>
      </c>
      <c r="L4" s="129">
        <f t="shared" si="1"/>
        <v>22437.9360234585</v>
      </c>
    </row>
    <row r="5" spans="1:12">
      <c r="B5" s="90" t="s">
        <v>255</v>
      </c>
      <c r="C5" s="90"/>
      <c r="D5" s="90"/>
      <c r="E5" s="90"/>
      <c r="F5" s="90"/>
      <c r="G5" s="136">
        <v>0.25</v>
      </c>
      <c r="H5" s="102">
        <v>0.25</v>
      </c>
      <c r="I5" s="102">
        <v>0.25</v>
      </c>
      <c r="J5" s="102">
        <v>0.25</v>
      </c>
      <c r="K5" s="102">
        <v>0.25</v>
      </c>
      <c r="L5" s="102">
        <v>0.25</v>
      </c>
    </row>
    <row r="6" spans="1:12">
      <c r="B6" s="90" t="s">
        <v>247</v>
      </c>
      <c r="C6" s="90"/>
      <c r="D6" s="90"/>
      <c r="E6" s="90"/>
      <c r="F6" s="90"/>
      <c r="G6" s="135">
        <f>G4*(1-G5)</f>
        <v>6555.5399999999927</v>
      </c>
      <c r="H6" s="128">
        <f t="shared" ref="H6:L6" si="2">H4*(1-H5)</f>
        <v>7915.814549999991</v>
      </c>
      <c r="I6" s="128">
        <f t="shared" si="2"/>
        <v>9558.3460691249893</v>
      </c>
      <c r="J6" s="129">
        <f t="shared" si="2"/>
        <v>11541.702878468424</v>
      </c>
      <c r="K6" s="129">
        <f t="shared" si="2"/>
        <v>13936.606225750622</v>
      </c>
      <c r="L6" s="129">
        <f t="shared" si="2"/>
        <v>16828.452017593874</v>
      </c>
    </row>
    <row r="7" spans="1:12">
      <c r="B7" s="90" t="s">
        <v>256</v>
      </c>
      <c r="C7" s="90"/>
      <c r="D7" s="90"/>
      <c r="E7" s="90"/>
      <c r="F7" s="90"/>
      <c r="G7" s="137">
        <v>0.85499999999999998</v>
      </c>
      <c r="H7" s="102">
        <f>G7</f>
        <v>0.85499999999999998</v>
      </c>
      <c r="I7" s="102">
        <f t="shared" ref="I7:L7" si="3">H7</f>
        <v>0.85499999999999998</v>
      </c>
      <c r="J7" s="102">
        <f t="shared" si="3"/>
        <v>0.85499999999999998</v>
      </c>
      <c r="K7" s="102">
        <f t="shared" si="3"/>
        <v>0.85499999999999998</v>
      </c>
      <c r="L7" s="102">
        <f t="shared" si="3"/>
        <v>0.85499999999999998</v>
      </c>
    </row>
    <row r="8" spans="1:12">
      <c r="B8" s="90" t="s">
        <v>257</v>
      </c>
      <c r="C8" s="90"/>
      <c r="D8" s="90"/>
      <c r="E8" s="90"/>
      <c r="F8" s="90"/>
      <c r="G8" s="135">
        <f>G6*(1-G7)</f>
        <v>950.55329999999901</v>
      </c>
      <c r="H8" s="128">
        <f t="shared" ref="H8:L8" si="4">H6*(1-H7)</f>
        <v>1147.7931097499988</v>
      </c>
      <c r="I8" s="128">
        <f t="shared" si="4"/>
        <v>1385.9601800231237</v>
      </c>
      <c r="J8" s="128">
        <f t="shared" si="4"/>
        <v>1673.5469173779218</v>
      </c>
      <c r="K8" s="128">
        <f t="shared" si="4"/>
        <v>2020.8079027338404</v>
      </c>
      <c r="L8" s="128">
        <f t="shared" si="4"/>
        <v>2440.1255425511122</v>
      </c>
    </row>
    <row r="9" spans="1:12">
      <c r="B9" s="90" t="s">
        <v>258</v>
      </c>
      <c r="C9" s="90"/>
      <c r="D9" s="90"/>
      <c r="E9" s="90"/>
      <c r="F9" s="90"/>
      <c r="G9" s="138"/>
      <c r="H9" s="90">
        <v>0.5</v>
      </c>
      <c r="I9" s="90">
        <f>+H9+1</f>
        <v>1.5</v>
      </c>
      <c r="J9" s="90">
        <f t="shared" ref="J9:L9" si="5">+I9+1</f>
        <v>2.5</v>
      </c>
      <c r="K9" s="90">
        <f t="shared" si="5"/>
        <v>3.5</v>
      </c>
      <c r="L9" s="90">
        <f t="shared" si="5"/>
        <v>4.5</v>
      </c>
    </row>
    <row r="10" spans="1:12">
      <c r="B10" s="47" t="s">
        <v>259</v>
      </c>
      <c r="C10" s="47"/>
      <c r="D10" s="47"/>
      <c r="E10" s="47"/>
      <c r="F10" s="47"/>
      <c r="G10" s="139"/>
      <c r="H10" s="130">
        <f>1/(1+$E$16)^H9</f>
        <v>0.93413079867871796</v>
      </c>
      <c r="I10" s="130">
        <f t="shared" ref="I10:L10" si="6">1/(1+$E$16)^I9</f>
        <v>0.81512286097619391</v>
      </c>
      <c r="J10" s="130">
        <f t="shared" si="6"/>
        <v>0.71127649299842399</v>
      </c>
      <c r="K10" s="130">
        <f t="shared" si="6"/>
        <v>0.62066011605447124</v>
      </c>
      <c r="L10" s="130">
        <f t="shared" si="6"/>
        <v>0.54158823390442512</v>
      </c>
    </row>
    <row r="11" spans="1:12" ht="15" thickBot="1">
      <c r="B11" s="91" t="s">
        <v>260</v>
      </c>
      <c r="C11" s="92"/>
      <c r="D11" s="92"/>
      <c r="E11" s="92"/>
      <c r="F11" s="92"/>
      <c r="G11" s="140"/>
      <c r="H11" s="131">
        <f>H8*H10</f>
        <v>1072.1888943286958</v>
      </c>
      <c r="I11" s="131">
        <f t="shared" ref="I11:L11" si="7">I8*I10</f>
        <v>1129.7278271395294</v>
      </c>
      <c r="J11" s="131">
        <f t="shared" si="7"/>
        <v>1190.3545822608914</v>
      </c>
      <c r="K11" s="131">
        <f t="shared" si="7"/>
        <v>1254.2348674345781</v>
      </c>
      <c r="L11" s="131">
        <f t="shared" si="7"/>
        <v>1321.5432830953339</v>
      </c>
    </row>
    <row r="12" spans="1:12" ht="15" thickTop="1"/>
    <row r="14" spans="1:12">
      <c r="B14" s="132" t="s">
        <v>261</v>
      </c>
      <c r="C14" s="132"/>
      <c r="D14" s="132"/>
      <c r="E14" s="133">
        <v>0.20749999999999999</v>
      </c>
    </row>
    <row r="15" spans="1:12">
      <c r="B15" s="132" t="s">
        <v>262</v>
      </c>
      <c r="C15" s="132"/>
      <c r="D15" s="132"/>
      <c r="E15" s="133">
        <v>6.7000000000000004E-2</v>
      </c>
    </row>
    <row r="16" spans="1:12">
      <c r="B16" s="132" t="s">
        <v>263</v>
      </c>
      <c r="C16" s="132"/>
      <c r="D16" s="132"/>
      <c r="E16" s="133">
        <v>0.14599999999999999</v>
      </c>
    </row>
    <row r="20" spans="2:13">
      <c r="B20" s="125" t="s">
        <v>264</v>
      </c>
      <c r="C20" s="126"/>
      <c r="D20" s="126"/>
      <c r="E20" s="126"/>
      <c r="I20" s="125" t="s">
        <v>326</v>
      </c>
      <c r="J20" s="126"/>
      <c r="K20" s="126"/>
      <c r="L20" s="126"/>
      <c r="M20" s="126"/>
    </row>
    <row r="21" spans="2:13">
      <c r="H21" s="123">
        <f>G39</f>
        <v>108.55464884384536</v>
      </c>
      <c r="I21" s="165">
        <v>0.1</v>
      </c>
      <c r="J21" s="165">
        <v>0.12</v>
      </c>
      <c r="K21" s="16">
        <v>0.14599999999999999</v>
      </c>
      <c r="L21" s="165">
        <v>0.16</v>
      </c>
      <c r="M21" s="165">
        <v>0.18</v>
      </c>
    </row>
    <row r="22" spans="2:13">
      <c r="B22" t="s">
        <v>265</v>
      </c>
      <c r="E22" s="74">
        <f>L8*(1+E14)</f>
        <v>2946.451592630468</v>
      </c>
      <c r="H22" s="165">
        <v>0.02</v>
      </c>
      <c r="I22">
        <f t="dataTable" ref="I22:M25" dt2D="1" dtr="1" r1="E23" r2="E24"/>
        <v>108.55464884384536</v>
      </c>
      <c r="J22">
        <v>108.55464884384536</v>
      </c>
      <c r="K22">
        <v>108.55464884384536</v>
      </c>
      <c r="L22">
        <v>108.55464884384536</v>
      </c>
      <c r="M22">
        <v>108.55464884384536</v>
      </c>
    </row>
    <row r="23" spans="2:13">
      <c r="B23" t="s">
        <v>263</v>
      </c>
      <c r="E23" s="5">
        <f>E16</f>
        <v>0.14599999999999999</v>
      </c>
      <c r="H23" s="165">
        <v>0.04</v>
      </c>
      <c r="I23">
        <v>108.55464884384536</v>
      </c>
      <c r="J23">
        <v>108.55464884384536</v>
      </c>
      <c r="K23">
        <v>108.55464884384536</v>
      </c>
      <c r="L23">
        <v>108.55464884384536</v>
      </c>
      <c r="M23">
        <v>108.55464884384536</v>
      </c>
    </row>
    <row r="24" spans="2:13">
      <c r="B24" t="s">
        <v>266</v>
      </c>
      <c r="E24" s="5">
        <f>E15</f>
        <v>6.7000000000000004E-2</v>
      </c>
      <c r="H24" s="16">
        <v>6.7000000000000004E-2</v>
      </c>
      <c r="I24">
        <v>108.55464884384536</v>
      </c>
      <c r="J24">
        <v>108.55464884384536</v>
      </c>
      <c r="K24">
        <v>108.55464884384536</v>
      </c>
      <c r="L24">
        <v>108.55464884384536</v>
      </c>
      <c r="M24">
        <v>108.55464884384536</v>
      </c>
    </row>
    <row r="25" spans="2:13" ht="15" thickBot="1">
      <c r="B25" s="91" t="s">
        <v>267</v>
      </c>
      <c r="C25" s="92"/>
      <c r="D25" s="92"/>
      <c r="E25" s="131">
        <f>E22/(E23-E24)</f>
        <v>37296.85560291732</v>
      </c>
      <c r="H25" s="165">
        <v>0.08</v>
      </c>
      <c r="I25">
        <v>108.55464884384536</v>
      </c>
      <c r="J25">
        <v>108.55464884384536</v>
      </c>
      <c r="K25">
        <v>108.55464884384536</v>
      </c>
      <c r="L25">
        <v>108.55464884384536</v>
      </c>
      <c r="M25">
        <v>108.55464884384536</v>
      </c>
    </row>
    <row r="26" spans="2:13" ht="15" thickTop="1"/>
    <row r="28" spans="2:13">
      <c r="B28" s="141" t="s">
        <v>268</v>
      </c>
      <c r="C28" s="142"/>
      <c r="D28" s="142"/>
      <c r="E28" s="142"/>
    </row>
    <row r="30" spans="2:13">
      <c r="B30" t="s">
        <v>260</v>
      </c>
      <c r="G30" s="74">
        <f>SUM(H11:L11)</f>
        <v>5968.0494542590295</v>
      </c>
    </row>
    <row r="31" spans="2:13">
      <c r="B31" t="s">
        <v>269</v>
      </c>
      <c r="G31" s="74">
        <f>E25*L10</f>
        <v>20199.538156172355</v>
      </c>
    </row>
    <row r="32" spans="2:13" ht="15" thickBot="1">
      <c r="B32" s="91" t="s">
        <v>270</v>
      </c>
      <c r="C32" s="91"/>
      <c r="D32" s="91"/>
      <c r="E32" s="91"/>
      <c r="F32" s="91"/>
      <c r="G32" s="143">
        <f>G30+G31</f>
        <v>26167.587610431387</v>
      </c>
    </row>
    <row r="33" spans="2:7" ht="15" thickTop="1"/>
    <row r="34" spans="2:7" ht="4.2" customHeight="1"/>
    <row r="35" spans="2:7">
      <c r="B35" t="s">
        <v>271</v>
      </c>
      <c r="G35">
        <f>'Data Sheet'!K69</f>
        <v>40834</v>
      </c>
    </row>
    <row r="36" spans="2:7">
      <c r="B36" t="s">
        <v>272</v>
      </c>
      <c r="G36">
        <f>'RAW FS'!N6+'RAW FS'!N7</f>
        <v>864</v>
      </c>
    </row>
    <row r="37" spans="2:7">
      <c r="B37" s="2" t="s">
        <v>273</v>
      </c>
      <c r="G37" s="2">
        <f>G33+G35-G36</f>
        <v>39970</v>
      </c>
    </row>
    <row r="38" spans="2:7">
      <c r="B38" t="s">
        <v>274</v>
      </c>
      <c r="G38" s="74">
        <f>'Data Sheet'!B6</f>
        <v>368.20164245104229</v>
      </c>
    </row>
    <row r="39" spans="2:7" ht="15" thickBot="1">
      <c r="B39" s="91" t="s">
        <v>275</v>
      </c>
      <c r="C39" s="91"/>
      <c r="D39" s="91"/>
      <c r="E39" s="91"/>
      <c r="F39" s="91"/>
      <c r="G39" s="143">
        <f>G37/G38</f>
        <v>108.55464884384536</v>
      </c>
    </row>
    <row r="40" spans="2:7" ht="15" thickTop="1"/>
    <row r="41" spans="2:7">
      <c r="B41" t="s">
        <v>276</v>
      </c>
      <c r="G41">
        <v>702</v>
      </c>
    </row>
    <row r="42" spans="2:7">
      <c r="B42" t="s">
        <v>277</v>
      </c>
      <c r="G42" s="124">
        <f>G41/G39</f>
        <v>6.4667889167033197</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990BE-7B75-40FD-AEDA-5F6EEE7D1A62}">
  <dimension ref="B1:W32"/>
  <sheetViews>
    <sheetView showGridLines="0" zoomScale="90" zoomScaleNormal="90" workbookViewId="0">
      <selection activeCell="J32" sqref="J32"/>
    </sheetView>
  </sheetViews>
  <sheetFormatPr defaultRowHeight="14.4"/>
  <cols>
    <col min="1" max="1" width="2" customWidth="1"/>
    <col min="2" max="2" width="18.44140625" customWidth="1"/>
    <col min="3" max="3" width="8.21875" customWidth="1"/>
    <col min="4" max="4" width="8.88671875" customWidth="1"/>
    <col min="5" max="5" width="13.109375" customWidth="1"/>
    <col min="6" max="6" width="10.109375" customWidth="1"/>
    <col min="7" max="8" width="10.44140625" customWidth="1"/>
    <col min="9" max="9" width="1.44140625" customWidth="1"/>
    <col min="10" max="10" width="1.88671875" customWidth="1"/>
    <col min="11" max="11" width="1.77734375" customWidth="1"/>
    <col min="12" max="12" width="11.88671875" customWidth="1"/>
    <col min="13" max="13" width="10.33203125" customWidth="1"/>
    <col min="14" max="14" width="8.44140625" customWidth="1"/>
    <col min="15" max="15" width="1.6640625" customWidth="1"/>
    <col min="16" max="16" width="5.21875" customWidth="1"/>
    <col min="17" max="17" width="0.88671875" customWidth="1"/>
    <col min="18" max="18" width="1.21875" customWidth="1"/>
    <col min="19" max="19" width="9.33203125" customWidth="1"/>
    <col min="20" max="20" width="14.109375" bestFit="1" customWidth="1"/>
    <col min="21" max="21" width="12.6640625" bestFit="1" customWidth="1"/>
    <col min="22" max="22" width="10" customWidth="1"/>
    <col min="23" max="23" width="6.5546875" customWidth="1"/>
  </cols>
  <sheetData>
    <row r="1" spans="2:23">
      <c r="P1" s="151"/>
    </row>
    <row r="2" spans="2:23" ht="18">
      <c r="B2" s="144" t="s">
        <v>278</v>
      </c>
      <c r="C2" s="145"/>
      <c r="D2" s="145"/>
    </row>
    <row r="4" spans="2:23" ht="15.6">
      <c r="B4" s="146"/>
      <c r="C4" s="146"/>
      <c r="D4" s="212" t="s">
        <v>285</v>
      </c>
      <c r="E4" s="212"/>
      <c r="F4" s="212"/>
      <c r="G4" s="212"/>
      <c r="H4" s="212"/>
      <c r="I4" s="212"/>
      <c r="J4" s="146"/>
      <c r="K4" s="212" t="s">
        <v>288</v>
      </c>
      <c r="L4" s="212"/>
      <c r="M4" s="212"/>
      <c r="N4" s="212"/>
      <c r="O4" s="212"/>
      <c r="P4" s="212"/>
      <c r="Q4" s="146"/>
      <c r="R4" s="146"/>
      <c r="S4" s="212" t="s">
        <v>319</v>
      </c>
      <c r="T4" s="212"/>
      <c r="U4" s="212"/>
      <c r="V4" s="148"/>
      <c r="W4" s="148"/>
    </row>
    <row r="5" spans="2:23" ht="46.8">
      <c r="B5" s="147" t="s">
        <v>279</v>
      </c>
      <c r="C5" s="147" t="s">
        <v>280</v>
      </c>
      <c r="D5" s="161" t="s">
        <v>276</v>
      </c>
      <c r="E5" s="161" t="s">
        <v>281</v>
      </c>
      <c r="F5" s="161" t="s">
        <v>282</v>
      </c>
      <c r="G5" s="146" t="s">
        <v>283</v>
      </c>
      <c r="H5" s="161" t="s">
        <v>284</v>
      </c>
      <c r="I5" s="146"/>
      <c r="J5" s="146"/>
      <c r="K5" s="146"/>
      <c r="L5" s="146" t="s">
        <v>286</v>
      </c>
      <c r="M5" s="146" t="s">
        <v>104</v>
      </c>
      <c r="N5" s="146" t="s">
        <v>287</v>
      </c>
      <c r="O5" s="146"/>
      <c r="P5" s="146"/>
      <c r="Q5" s="146"/>
      <c r="R5" s="146"/>
      <c r="S5" s="161" t="s">
        <v>310</v>
      </c>
      <c r="T5" s="161" t="s">
        <v>311</v>
      </c>
      <c r="U5" s="146" t="s">
        <v>312</v>
      </c>
      <c r="V5" s="148"/>
      <c r="W5" s="148"/>
    </row>
    <row r="6" spans="2:23" ht="15.6">
      <c r="B6" s="152" t="str">
        <f>DATA!C5</f>
        <v>Tata Motors</v>
      </c>
      <c r="C6" s="150"/>
      <c r="D6" s="153">
        <f>DATA!D5</f>
        <v>701.35</v>
      </c>
      <c r="E6" s="153">
        <f>DATA!E5</f>
        <v>368.2</v>
      </c>
      <c r="F6" s="153">
        <f>E6*D6</f>
        <v>258237.07</v>
      </c>
      <c r="G6" s="153">
        <f>DATA!Q5</f>
        <v>30706</v>
      </c>
      <c r="H6" s="153">
        <f>F6+G6</f>
        <v>288943.07</v>
      </c>
      <c r="I6" s="154"/>
      <c r="J6" s="154"/>
      <c r="K6" s="154"/>
      <c r="L6" s="153">
        <f>DATA!K5</f>
        <v>437968</v>
      </c>
      <c r="M6" s="153">
        <f>DATA!M5</f>
        <v>58272</v>
      </c>
      <c r="N6" s="153">
        <f>DATA!L5</f>
        <v>21494</v>
      </c>
      <c r="O6" s="150"/>
      <c r="P6" s="150"/>
      <c r="Q6" s="150"/>
      <c r="R6" s="150"/>
      <c r="S6" s="155">
        <f>$H6/L6</f>
        <v>0.65973557428853247</v>
      </c>
      <c r="T6" s="155">
        <f>$H6/M6</f>
        <v>4.9585233045030206</v>
      </c>
      <c r="U6" s="155">
        <f>F6/N6</f>
        <v>12.01437936168233</v>
      </c>
    </row>
    <row r="7" spans="2:23" ht="15.6">
      <c r="B7" s="156" t="str">
        <f>DATA!C3</f>
        <v>Maruti Suzuki</v>
      </c>
      <c r="C7" s="90"/>
      <c r="D7" s="157">
        <f>DATA!D3</f>
        <v>16097</v>
      </c>
      <c r="E7" s="157">
        <f>DATA!E3</f>
        <v>31.44</v>
      </c>
      <c r="F7" s="157">
        <f>E7*D7</f>
        <v>506089.68</v>
      </c>
      <c r="G7" s="157">
        <f>DATA!Q3</f>
        <v>-465.9</v>
      </c>
      <c r="H7" s="157">
        <f>F7+G7</f>
        <v>505623.77999999997</v>
      </c>
      <c r="I7" s="158"/>
      <c r="J7" s="158"/>
      <c r="K7" s="158"/>
      <c r="L7" s="157">
        <f>DATA!K3</f>
        <v>155738.79999999999</v>
      </c>
      <c r="M7" s="157">
        <f>DATA!M3</f>
        <v>25744</v>
      </c>
      <c r="N7" s="157">
        <f>DATA!L3</f>
        <v>14532.9</v>
      </c>
      <c r="O7" s="90"/>
      <c r="P7" s="90"/>
      <c r="Q7" s="90"/>
      <c r="R7" s="90"/>
      <c r="S7" s="159">
        <f>$H7/L7</f>
        <v>3.2466140743347194</v>
      </c>
      <c r="T7" s="159">
        <f t="shared" ref="T7:T14" si="0">$H7/M7</f>
        <v>19.640451367308888</v>
      </c>
      <c r="U7" s="159">
        <f>F7/N7</f>
        <v>34.823722725677598</v>
      </c>
    </row>
    <row r="8" spans="2:23" ht="13.2" customHeight="1">
      <c r="B8" s="156" t="str">
        <f>DATA!C4</f>
        <v>M &amp; M</v>
      </c>
      <c r="C8" s="90"/>
      <c r="D8" s="157">
        <f>DATA!D4</f>
        <v>3614.6</v>
      </c>
      <c r="E8" s="157">
        <f>DATA!E4</f>
        <v>124.35</v>
      </c>
      <c r="F8" s="157">
        <f t="shared" ref="F8:F14" si="1">E8*D8</f>
        <v>449475.50999999995</v>
      </c>
      <c r="G8" s="157">
        <f>DATA!Q4</f>
        <v>108409.74</v>
      </c>
      <c r="H8" s="157">
        <f t="shared" ref="H8:H14" si="2">F8+G8</f>
        <v>557885.25</v>
      </c>
      <c r="I8" s="158"/>
      <c r="J8" s="158"/>
      <c r="K8" s="158"/>
      <c r="L8" s="157">
        <f>DATA!K4</f>
        <v>167522.29</v>
      </c>
      <c r="M8" s="157">
        <f>DATA!M4</f>
        <v>35883.19</v>
      </c>
      <c r="N8" s="157">
        <f>DATA!L4</f>
        <v>14903.97</v>
      </c>
      <c r="O8" s="90"/>
      <c r="P8" s="90"/>
      <c r="Q8" s="90"/>
      <c r="R8" s="90"/>
      <c r="S8" s="159">
        <f t="shared" ref="S8:S14" si="3">$H8/L8</f>
        <v>3.3302150418311496</v>
      </c>
      <c r="T8" s="159">
        <f t="shared" si="0"/>
        <v>15.547259036891647</v>
      </c>
      <c r="U8" s="159">
        <f t="shared" ref="U8:U14" si="4">F8/N8</f>
        <v>30.158106195865933</v>
      </c>
    </row>
    <row r="9" spans="2:23" hidden="1">
      <c r="B9" s="90"/>
      <c r="C9" s="90"/>
      <c r="D9" s="158"/>
      <c r="E9" s="158"/>
      <c r="F9" s="158"/>
      <c r="G9" s="158"/>
      <c r="H9" s="158"/>
      <c r="I9" s="158"/>
      <c r="J9" s="158"/>
      <c r="K9" s="158"/>
      <c r="L9" s="158"/>
      <c r="M9" s="158"/>
      <c r="N9" s="158"/>
      <c r="O9" s="90"/>
      <c r="P9" s="90"/>
      <c r="Q9" s="90"/>
      <c r="R9" s="90"/>
      <c r="S9" s="160"/>
      <c r="T9" s="160"/>
      <c r="U9" s="160"/>
    </row>
    <row r="10" spans="2:23" ht="15.6">
      <c r="B10" s="156" t="str">
        <f>DATA!C6</f>
        <v>Hyundai Motor I</v>
      </c>
      <c r="C10" s="90"/>
      <c r="D10" s="157">
        <f>DATA!D6</f>
        <v>2721.5</v>
      </c>
      <c r="E10" s="157">
        <f>DATA!E6</f>
        <v>81.25</v>
      </c>
      <c r="F10" s="157">
        <f t="shared" si="1"/>
        <v>221121.875</v>
      </c>
      <c r="G10" s="157">
        <f>DATA!Q6</f>
        <v>-7288.06</v>
      </c>
      <c r="H10" s="157">
        <f t="shared" si="2"/>
        <v>213833.815</v>
      </c>
      <c r="I10" s="158"/>
      <c r="J10" s="158"/>
      <c r="K10" s="158"/>
      <c r="L10" s="157">
        <f>DATA!K6</f>
        <v>66704.55</v>
      </c>
      <c r="M10" s="157">
        <f>DATA!M6</f>
        <v>9436.11</v>
      </c>
      <c r="N10" s="157">
        <f>DATA!L6</f>
        <v>5380.19</v>
      </c>
      <c r="O10" s="90"/>
      <c r="P10" s="90"/>
      <c r="Q10" s="90"/>
      <c r="R10" s="90"/>
      <c r="S10" s="159">
        <f t="shared" si="3"/>
        <v>3.205685594161118</v>
      </c>
      <c r="T10" s="159">
        <f t="shared" si="0"/>
        <v>22.661225335440133</v>
      </c>
      <c r="U10" s="159">
        <f t="shared" si="4"/>
        <v>41.099268799057285</v>
      </c>
    </row>
    <row r="11" spans="2:23" ht="15.6">
      <c r="B11" s="156" t="str">
        <f>DATA!C7</f>
        <v>Force Motors</v>
      </c>
      <c r="C11" s="90"/>
      <c r="D11" s="157">
        <f>DATA!D7</f>
        <v>18111</v>
      </c>
      <c r="E11" s="157">
        <f>DATA!E7</f>
        <v>1.32</v>
      </c>
      <c r="F11" s="157">
        <f t="shared" si="1"/>
        <v>23906.52</v>
      </c>
      <c r="G11" s="157">
        <f>DATA!Q7</f>
        <v>-489.98</v>
      </c>
      <c r="H11" s="157">
        <f t="shared" si="2"/>
        <v>23416.54</v>
      </c>
      <c r="I11" s="158"/>
      <c r="J11" s="158"/>
      <c r="K11" s="158"/>
      <c r="L11" s="157">
        <f>DATA!K7</f>
        <v>8484.08</v>
      </c>
      <c r="M11" s="157">
        <f>DATA!M7</f>
        <v>1237.76</v>
      </c>
      <c r="N11" s="157">
        <f>DATA!L7</f>
        <v>861.49</v>
      </c>
      <c r="O11" s="90"/>
      <c r="P11" s="90"/>
      <c r="Q11" s="90"/>
      <c r="R11" s="90"/>
      <c r="S11" s="159">
        <f t="shared" si="3"/>
        <v>2.7600564822585363</v>
      </c>
      <c r="T11" s="159">
        <f t="shared" si="0"/>
        <v>18.91848177352637</v>
      </c>
      <c r="U11" s="159">
        <f t="shared" si="4"/>
        <v>27.750200234477475</v>
      </c>
    </row>
    <row r="12" spans="2:23" ht="15.6">
      <c r="B12" s="156" t="str">
        <f>DATA!C8</f>
        <v>Olectra Greentec</v>
      </c>
      <c r="C12" s="90"/>
      <c r="D12" s="157">
        <f>DATA!D8</f>
        <v>1671</v>
      </c>
      <c r="E12" s="157">
        <f>DATA!E8</f>
        <v>8.2100000000000009</v>
      </c>
      <c r="F12" s="157">
        <f t="shared" si="1"/>
        <v>13718.910000000002</v>
      </c>
      <c r="G12" s="157">
        <f>DATA!Q8</f>
        <v>84.56</v>
      </c>
      <c r="H12" s="157">
        <f t="shared" si="2"/>
        <v>13803.470000000001</v>
      </c>
      <c r="I12" s="158"/>
      <c r="J12" s="158"/>
      <c r="K12" s="158"/>
      <c r="L12" s="157">
        <f>DATA!K8</f>
        <v>1835.18</v>
      </c>
      <c r="M12" s="157">
        <f>DATA!M8</f>
        <v>281.79000000000002</v>
      </c>
      <c r="N12" s="157">
        <f>DATA!L8</f>
        <v>140.97999999999999</v>
      </c>
      <c r="O12" s="90"/>
      <c r="P12" s="90"/>
      <c r="Q12" s="90"/>
      <c r="R12" s="90"/>
      <c r="S12" s="159">
        <f t="shared" si="3"/>
        <v>7.5215891629159</v>
      </c>
      <c r="T12" s="159">
        <f t="shared" si="0"/>
        <v>48.984953334043084</v>
      </c>
      <c r="U12" s="159">
        <f t="shared" si="4"/>
        <v>97.311037026528609</v>
      </c>
    </row>
    <row r="13" spans="2:23" ht="15.6">
      <c r="B13" s="156" t="str">
        <f>DATA!C9</f>
        <v>Mercury EV-Tech</v>
      </c>
      <c r="C13" s="90"/>
      <c r="D13" s="157">
        <f>DATA!D9</f>
        <v>49.55</v>
      </c>
      <c r="E13" s="157">
        <f>DATA!E9</f>
        <v>19</v>
      </c>
      <c r="F13" s="157">
        <f t="shared" si="1"/>
        <v>941.44999999999993</v>
      </c>
      <c r="G13" s="157">
        <f>DATA!Q9</f>
        <v>-50.19</v>
      </c>
      <c r="H13" s="157">
        <f t="shared" si="2"/>
        <v>891.26</v>
      </c>
      <c r="I13" s="158"/>
      <c r="J13" s="158"/>
      <c r="K13" s="158"/>
      <c r="L13" s="157">
        <f>DATA!K9</f>
        <v>108.33</v>
      </c>
      <c r="M13" s="157">
        <f>DATA!M9</f>
        <v>13.29</v>
      </c>
      <c r="N13" s="157">
        <f>DATA!L9</f>
        <v>9.41</v>
      </c>
      <c r="O13" s="90"/>
      <c r="P13" s="90"/>
      <c r="Q13" s="90"/>
      <c r="R13" s="90"/>
      <c r="S13" s="159">
        <f t="shared" si="3"/>
        <v>8.2272685313394263</v>
      </c>
      <c r="T13" s="159">
        <f t="shared" si="0"/>
        <v>67.06245297215952</v>
      </c>
      <c r="U13" s="159">
        <f t="shared" si="4"/>
        <v>100.04782146652497</v>
      </c>
    </row>
    <row r="14" spans="2:23" ht="15.6">
      <c r="B14" s="156" t="str">
        <f>DATA!C10</f>
        <v>Hindustan Motors</v>
      </c>
      <c r="C14" s="90"/>
      <c r="D14" s="157">
        <f>DATA!D10</f>
        <v>20.79</v>
      </c>
      <c r="E14" s="157">
        <f>DATA!E10</f>
        <v>20.87</v>
      </c>
      <c r="F14" s="157">
        <f t="shared" si="1"/>
        <v>433.88729999999998</v>
      </c>
      <c r="G14" s="157">
        <f>DATA!Q10</f>
        <v>0.52000000000000313</v>
      </c>
      <c r="H14" s="157">
        <f t="shared" si="2"/>
        <v>434.40729999999996</v>
      </c>
      <c r="I14" s="158"/>
      <c r="J14" s="158"/>
      <c r="K14" s="158"/>
      <c r="L14" s="157">
        <f>DATA!K10</f>
        <v>1.38</v>
      </c>
      <c r="M14" s="157">
        <f>DATA!M10</f>
        <v>15.02</v>
      </c>
      <c r="N14" s="157">
        <f>DATA!L10</f>
        <v>11.65</v>
      </c>
      <c r="O14" s="90"/>
      <c r="P14" s="90"/>
      <c r="Q14" s="90"/>
      <c r="R14" s="90"/>
      <c r="S14" s="159">
        <f t="shared" si="3"/>
        <v>314.78789855072466</v>
      </c>
      <c r="T14" s="159">
        <f t="shared" si="0"/>
        <v>28.9219241011984</v>
      </c>
      <c r="U14" s="159">
        <f t="shared" si="4"/>
        <v>37.243545064377678</v>
      </c>
    </row>
    <row r="16" spans="2:23">
      <c r="B16" s="150" t="s">
        <v>313</v>
      </c>
      <c r="C16" s="150"/>
      <c r="D16" s="150"/>
      <c r="E16" s="150"/>
      <c r="F16" s="150"/>
      <c r="G16" s="150"/>
      <c r="H16" s="150"/>
      <c r="I16" s="150"/>
      <c r="J16" s="150"/>
      <c r="K16" s="150"/>
      <c r="L16" s="150"/>
      <c r="M16" s="150"/>
      <c r="N16" s="150"/>
      <c r="O16" s="150"/>
      <c r="P16" s="150"/>
      <c r="Q16" s="150"/>
      <c r="R16" s="150"/>
      <c r="S16" s="163">
        <f>MAX(S6:S14)</f>
        <v>314.78789855072466</v>
      </c>
      <c r="T16" s="163">
        <f t="shared" ref="T16:U16" si="5">MAX(T6:T14)</f>
        <v>67.06245297215952</v>
      </c>
      <c r="U16" s="163">
        <f t="shared" si="5"/>
        <v>100.04782146652497</v>
      </c>
    </row>
    <row r="17" spans="2:21">
      <c r="B17" s="150" t="s">
        <v>314</v>
      </c>
      <c r="C17" s="150"/>
      <c r="D17" s="150"/>
      <c r="E17" s="150"/>
      <c r="F17" s="150"/>
      <c r="G17" s="150"/>
      <c r="H17" s="150"/>
      <c r="I17" s="150"/>
      <c r="J17" s="150"/>
      <c r="K17" s="150"/>
      <c r="L17" s="150"/>
      <c r="M17" s="150"/>
      <c r="N17" s="150"/>
      <c r="O17" s="150"/>
      <c r="P17" s="150"/>
      <c r="Q17" s="150"/>
      <c r="R17" s="150"/>
      <c r="S17" s="163">
        <f>QUARTILE(S6:S14,3)</f>
        <v>7.6980090050217811</v>
      </c>
      <c r="T17" s="163">
        <f t="shared" ref="T17:U17" si="6">QUARTILE(T6:T14,3)</f>
        <v>33.937681409409571</v>
      </c>
      <c r="U17" s="163">
        <f t="shared" si="6"/>
        <v>55.152210855925119</v>
      </c>
    </row>
    <row r="18" spans="2:21">
      <c r="B18" s="149" t="s">
        <v>315</v>
      </c>
      <c r="C18" s="150"/>
      <c r="D18" s="150"/>
      <c r="E18" s="150"/>
      <c r="F18" s="150"/>
      <c r="G18" s="150"/>
      <c r="H18" s="150"/>
      <c r="I18" s="150"/>
      <c r="J18" s="150"/>
      <c r="K18" s="150"/>
      <c r="L18" s="150"/>
      <c r="M18" s="150"/>
      <c r="N18" s="150"/>
      <c r="O18" s="150"/>
      <c r="P18" s="150"/>
      <c r="Q18" s="150"/>
      <c r="R18" s="150"/>
      <c r="S18" s="164">
        <f>AVERAGE(S6:S14)</f>
        <v>42.967382876481757</v>
      </c>
      <c r="T18" s="164">
        <f t="shared" ref="T18:U18" si="7">AVERAGE(T6:T14)</f>
        <v>28.336908903133882</v>
      </c>
      <c r="U18" s="164">
        <f t="shared" si="7"/>
        <v>47.556010109273977</v>
      </c>
    </row>
    <row r="19" spans="2:21">
      <c r="B19" s="149" t="s">
        <v>316</v>
      </c>
      <c r="C19" s="150"/>
      <c r="D19" s="150"/>
      <c r="E19" s="150"/>
      <c r="F19" s="150"/>
      <c r="G19" s="150"/>
      <c r="H19" s="150"/>
      <c r="I19" s="150"/>
      <c r="J19" s="150"/>
      <c r="K19" s="150"/>
      <c r="L19" s="150"/>
      <c r="M19" s="150"/>
      <c r="N19" s="150"/>
      <c r="O19" s="150"/>
      <c r="P19" s="150"/>
      <c r="Q19" s="150"/>
      <c r="R19" s="150"/>
      <c r="S19" s="164">
        <f>MEDIAN(S6:S14)</f>
        <v>3.2884145580829345</v>
      </c>
      <c r="T19" s="164">
        <f t="shared" ref="T19:U19" si="8">MEDIAN(T6:T14)</f>
        <v>21.15083835137451</v>
      </c>
      <c r="U19" s="164">
        <f t="shared" si="8"/>
        <v>36.033633895027634</v>
      </c>
    </row>
    <row r="20" spans="2:21">
      <c r="B20" s="150" t="s">
        <v>317</v>
      </c>
      <c r="C20" s="150"/>
      <c r="D20" s="150"/>
      <c r="E20" s="150"/>
      <c r="F20" s="150"/>
      <c r="G20" s="150"/>
      <c r="H20" s="150"/>
      <c r="I20" s="150"/>
      <c r="J20" s="150"/>
      <c r="K20" s="150"/>
      <c r="L20" s="150"/>
      <c r="M20" s="150"/>
      <c r="N20" s="150"/>
      <c r="O20" s="150"/>
      <c r="P20" s="150"/>
      <c r="Q20" s="150"/>
      <c r="R20" s="150"/>
      <c r="S20" s="163">
        <f>QUARTILE(S6:S14,1)</f>
        <v>3.0942783161854726</v>
      </c>
      <c r="T20" s="163">
        <f t="shared" ref="T20:U20" si="9">QUARTILE(T6:T14,1)</f>
        <v>18.07567608936769</v>
      </c>
      <c r="U20" s="163">
        <f t="shared" si="9"/>
        <v>29.556129705518821</v>
      </c>
    </row>
    <row r="21" spans="2:21">
      <c r="B21" s="150" t="s">
        <v>318</v>
      </c>
      <c r="C21" s="150"/>
      <c r="D21" s="150"/>
      <c r="E21" s="150"/>
      <c r="F21" s="150"/>
      <c r="G21" s="150"/>
      <c r="H21" s="150"/>
      <c r="I21" s="150"/>
      <c r="J21" s="150"/>
      <c r="K21" s="150"/>
      <c r="L21" s="150"/>
      <c r="M21" s="150"/>
      <c r="N21" s="150"/>
      <c r="O21" s="150"/>
      <c r="P21" s="150"/>
      <c r="Q21" s="150"/>
      <c r="R21" s="150"/>
      <c r="S21" s="163">
        <f>MIN(S6:S14)</f>
        <v>0.65973557428853247</v>
      </c>
      <c r="T21" s="163">
        <f t="shared" ref="T21:U21" si="10">MIN(T6:T14)</f>
        <v>4.9585233045030206</v>
      </c>
      <c r="U21" s="163">
        <f t="shared" si="10"/>
        <v>12.01437936168233</v>
      </c>
    </row>
    <row r="23" spans="2:21" ht="15.6">
      <c r="B23" s="141" t="s">
        <v>320</v>
      </c>
      <c r="C23" s="142"/>
      <c r="D23" s="142"/>
      <c r="E23" s="142"/>
      <c r="F23" s="142"/>
      <c r="G23" s="142"/>
      <c r="H23" s="142"/>
      <c r="I23" s="142"/>
      <c r="J23" s="142"/>
      <c r="K23" s="142"/>
      <c r="L23" s="142"/>
      <c r="M23" s="142"/>
      <c r="N23" s="142"/>
      <c r="O23" s="142"/>
      <c r="P23" s="142"/>
      <c r="Q23" s="142"/>
      <c r="R23" s="142"/>
      <c r="S23" s="146" t="s">
        <v>310</v>
      </c>
      <c r="T23" s="146" t="s">
        <v>311</v>
      </c>
      <c r="U23" s="146" t="s">
        <v>312</v>
      </c>
    </row>
    <row r="24" spans="2:21" ht="5.4" customHeight="1"/>
    <row r="25" spans="2:21">
      <c r="B25" s="90" t="s">
        <v>321</v>
      </c>
      <c r="C25" s="90"/>
      <c r="D25" s="90"/>
      <c r="E25" s="90"/>
      <c r="F25" s="90"/>
      <c r="G25" s="90"/>
      <c r="H25" s="90"/>
      <c r="I25" s="90"/>
      <c r="J25" s="90"/>
      <c r="K25" s="90"/>
      <c r="L25" s="90"/>
      <c r="M25" s="90"/>
      <c r="N25" s="90"/>
      <c r="O25" s="90"/>
      <c r="P25" s="90"/>
      <c r="Q25" s="90"/>
      <c r="R25" s="90"/>
      <c r="S25" s="90">
        <f>S$19*L6</f>
        <v>1440220.3471744666</v>
      </c>
      <c r="T25" s="90">
        <f t="shared" ref="T25" si="11">T$19*M6</f>
        <v>1232501.6524112956</v>
      </c>
      <c r="U25" s="90">
        <f>+U27+U26</f>
        <v>805212.92693972401</v>
      </c>
    </row>
    <row r="26" spans="2:21">
      <c r="B26" s="90" t="s">
        <v>283</v>
      </c>
      <c r="C26" s="90"/>
      <c r="D26" s="90"/>
      <c r="E26" s="90"/>
      <c r="F26" s="90"/>
      <c r="G26" s="90"/>
      <c r="H26" s="90"/>
      <c r="I26" s="90"/>
      <c r="J26" s="90"/>
      <c r="K26" s="90"/>
      <c r="L26" s="90"/>
      <c r="M26" s="90"/>
      <c r="N26" s="90"/>
      <c r="O26" s="90"/>
      <c r="P26" s="90"/>
      <c r="Q26" s="90"/>
      <c r="R26" s="90"/>
      <c r="S26" s="90">
        <f>$G$6</f>
        <v>30706</v>
      </c>
      <c r="T26" s="90">
        <f t="shared" ref="T26:U26" si="12">$G$6</f>
        <v>30706</v>
      </c>
      <c r="U26" s="90">
        <f t="shared" si="12"/>
        <v>30706</v>
      </c>
    </row>
    <row r="27" spans="2:21">
      <c r="B27" s="90" t="s">
        <v>322</v>
      </c>
      <c r="C27" s="90"/>
      <c r="D27" s="90"/>
      <c r="E27" s="90"/>
      <c r="F27" s="90"/>
      <c r="G27" s="90"/>
      <c r="H27" s="90"/>
      <c r="I27" s="90"/>
      <c r="J27" s="90"/>
      <c r="K27" s="90"/>
      <c r="L27" s="90"/>
      <c r="M27" s="90"/>
      <c r="N27" s="90"/>
      <c r="O27" s="90"/>
      <c r="P27" s="90"/>
      <c r="Q27" s="90"/>
      <c r="R27" s="90"/>
      <c r="S27" s="90">
        <f>S25-S26</f>
        <v>1409514.3471744666</v>
      </c>
      <c r="T27" s="90">
        <f t="shared" ref="T27" si="13">T25-T26</f>
        <v>1201795.6524112956</v>
      </c>
      <c r="U27" s="90">
        <f>U19*N6</f>
        <v>774506.92693972401</v>
      </c>
    </row>
    <row r="28" spans="2:21">
      <c r="B28" s="90" t="s">
        <v>323</v>
      </c>
      <c r="C28" s="90"/>
      <c r="D28" s="90"/>
      <c r="E28" s="90"/>
      <c r="F28" s="90"/>
      <c r="G28" s="90"/>
      <c r="H28" s="90"/>
      <c r="I28" s="90"/>
      <c r="J28" s="90"/>
      <c r="K28" s="90"/>
      <c r="L28" s="90"/>
      <c r="M28" s="90"/>
      <c r="N28" s="90"/>
      <c r="O28" s="90"/>
      <c r="P28" s="90"/>
      <c r="Q28" s="90"/>
      <c r="R28" s="90"/>
      <c r="S28" s="90">
        <f>$E$6</f>
        <v>368.2</v>
      </c>
      <c r="T28" s="90">
        <f t="shared" ref="T28:U28" si="14">$E$6</f>
        <v>368.2</v>
      </c>
      <c r="U28" s="90">
        <f t="shared" si="14"/>
        <v>368.2</v>
      </c>
    </row>
    <row r="29" spans="2:21" ht="6" customHeight="1"/>
    <row r="30" spans="2:21" ht="13.8" customHeight="1" thickBot="1">
      <c r="B30" s="91" t="s">
        <v>324</v>
      </c>
      <c r="C30" s="92"/>
      <c r="D30" s="92"/>
      <c r="E30" s="92"/>
      <c r="F30" s="92"/>
      <c r="G30" s="92"/>
      <c r="H30" s="92"/>
      <c r="I30" s="92"/>
      <c r="J30" s="92"/>
      <c r="K30" s="92"/>
      <c r="L30" s="92"/>
      <c r="M30" s="92"/>
      <c r="N30" s="92"/>
      <c r="O30" s="92"/>
      <c r="P30" s="92"/>
      <c r="Q30" s="92"/>
      <c r="R30" s="92"/>
      <c r="S30" s="91">
        <f>S27/S28</f>
        <v>3828.1215295341299</v>
      </c>
      <c r="T30" s="91">
        <f t="shared" ref="T30:U30" si="15">T27/T28</f>
        <v>3263.9751559242141</v>
      </c>
      <c r="U30" s="91">
        <f t="shared" si="15"/>
        <v>2103.4951845185337</v>
      </c>
    </row>
    <row r="31" spans="2:21" ht="15" thickTop="1">
      <c r="B31" s="162" t="s">
        <v>325</v>
      </c>
      <c r="C31" s="162"/>
      <c r="D31" s="162"/>
    </row>
    <row r="32" spans="2:21">
      <c r="S32" t="str">
        <f>IF(S30&gt;D6,"UNDERVALUED","OVERVALUED")</f>
        <v>UNDERVALUED</v>
      </c>
      <c r="T32" t="str">
        <f t="shared" ref="T32:U32" si="16">IF(T30&gt;E6,"UNDERVALUED","OVERVALUED")</f>
        <v>UNDERVALUED</v>
      </c>
      <c r="U32" t="str">
        <f t="shared" si="16"/>
        <v>OVERVALUED</v>
      </c>
    </row>
  </sheetData>
  <mergeCells count="3">
    <mergeCell ref="D4:I4"/>
    <mergeCell ref="K4:P4"/>
    <mergeCell ref="S4:U4"/>
  </mergeCells>
  <pageMargins left="0.7" right="0.7" top="0.75" bottom="0.75" header="0.3" footer="0.3"/>
  <pageSetup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AB130-985F-47F3-B924-73475ACCD539}">
  <dimension ref="B1:Q17"/>
  <sheetViews>
    <sheetView workbookViewId="0">
      <selection activeCell="Q3" sqref="Q3"/>
    </sheetView>
  </sheetViews>
  <sheetFormatPr defaultRowHeight="14.4"/>
  <cols>
    <col min="2" max="2" width="5.44140625" bestFit="1" customWidth="1"/>
    <col min="3" max="3" width="16.109375" bestFit="1" customWidth="1"/>
    <col min="4" max="4" width="9.5546875" bestFit="1" customWidth="1"/>
    <col min="5" max="5" width="15.77734375" bestFit="1" customWidth="1"/>
    <col min="6" max="6" width="10.44140625" bestFit="1" customWidth="1"/>
    <col min="7" max="7" width="13.77734375" bestFit="1" customWidth="1"/>
    <col min="8" max="8" width="13.6640625" customWidth="1"/>
    <col min="9" max="9" width="10.44140625" bestFit="1" customWidth="1"/>
    <col min="10" max="10" width="12.77734375" bestFit="1" customWidth="1"/>
    <col min="11" max="11" width="13.77734375" bestFit="1" customWidth="1"/>
    <col min="12" max="12" width="9.5546875" bestFit="1" customWidth="1"/>
    <col min="16" max="16" width="18.88671875" customWidth="1"/>
  </cols>
  <sheetData>
    <row r="1" spans="2:17">
      <c r="F1" t="s">
        <v>222</v>
      </c>
    </row>
    <row r="2" spans="2:17">
      <c r="B2" t="s">
        <v>289</v>
      </c>
      <c r="C2" t="s">
        <v>290</v>
      </c>
      <c r="D2" t="s">
        <v>296</v>
      </c>
      <c r="E2" t="s">
        <v>297</v>
      </c>
      <c r="F2" t="s">
        <v>304</v>
      </c>
      <c r="G2" t="s">
        <v>298</v>
      </c>
      <c r="H2" t="s">
        <v>299</v>
      </c>
      <c r="I2" t="s">
        <v>309</v>
      </c>
      <c r="J2" t="s">
        <v>300</v>
      </c>
      <c r="K2" t="s">
        <v>301</v>
      </c>
      <c r="L2" t="s">
        <v>302</v>
      </c>
      <c r="M2" t="s">
        <v>305</v>
      </c>
      <c r="N2" t="s">
        <v>303</v>
      </c>
      <c r="P2" t="s">
        <v>167</v>
      </c>
      <c r="Q2" t="s">
        <v>283</v>
      </c>
    </row>
    <row r="3" spans="2:17">
      <c r="B3">
        <v>1</v>
      </c>
      <c r="C3" t="s">
        <v>291</v>
      </c>
      <c r="D3">
        <v>16097</v>
      </c>
      <c r="E3">
        <v>31.44</v>
      </c>
      <c r="F3">
        <f>D3*E3</f>
        <v>506089.68</v>
      </c>
      <c r="G3">
        <v>87</v>
      </c>
      <c r="H3">
        <v>552.9</v>
      </c>
      <c r="I3">
        <f>+F3+G3-H3</f>
        <v>505623.77999999997</v>
      </c>
      <c r="J3">
        <v>505872.83</v>
      </c>
      <c r="K3">
        <v>155738.79999999999</v>
      </c>
      <c r="L3">
        <v>14532.9</v>
      </c>
      <c r="M3">
        <v>25744</v>
      </c>
      <c r="N3">
        <v>506338.73</v>
      </c>
      <c r="P3" s="46">
        <f>M3/F3</f>
        <v>5.0868454776631683E-2</v>
      </c>
      <c r="Q3">
        <f>G3-H3</f>
        <v>-465.9</v>
      </c>
    </row>
    <row r="4" spans="2:17">
      <c r="B4">
        <v>2</v>
      </c>
      <c r="C4" t="s">
        <v>292</v>
      </c>
      <c r="D4">
        <v>3614.6</v>
      </c>
      <c r="E4">
        <v>124.35</v>
      </c>
      <c r="F4">
        <f t="shared" ref="F4:F10" si="0">D4*E4</f>
        <v>449475.50999999995</v>
      </c>
      <c r="G4">
        <v>129024.58</v>
      </c>
      <c r="H4">
        <v>20614.84</v>
      </c>
      <c r="I4">
        <f t="shared" ref="I4:I10" si="1">+F4+G4-H4</f>
        <v>557885.25</v>
      </c>
      <c r="J4">
        <v>558046.18999999994</v>
      </c>
      <c r="K4">
        <v>167522.29</v>
      </c>
      <c r="L4">
        <v>14903.97</v>
      </c>
      <c r="M4">
        <v>35883.19</v>
      </c>
      <c r="N4">
        <v>449636.45</v>
      </c>
      <c r="P4" s="46">
        <f t="shared" ref="P4:P10" si="2">M4/F4</f>
        <v>7.9833470793547814E-2</v>
      </c>
      <c r="Q4">
        <f t="shared" ref="Q4:Q10" si="3">G4-H4</f>
        <v>108409.74</v>
      </c>
    </row>
    <row r="5" spans="2:17">
      <c r="B5">
        <v>3</v>
      </c>
      <c r="C5" t="s">
        <v>293</v>
      </c>
      <c r="D5">
        <v>701.35</v>
      </c>
      <c r="E5">
        <v>368.2</v>
      </c>
      <c r="F5">
        <f t="shared" si="0"/>
        <v>258237.07</v>
      </c>
      <c r="G5">
        <v>71540</v>
      </c>
      <c r="H5">
        <v>40834</v>
      </c>
      <c r="I5">
        <f t="shared" si="1"/>
        <v>288943.07</v>
      </c>
      <c r="J5">
        <v>288999.87</v>
      </c>
      <c r="K5">
        <v>437968</v>
      </c>
      <c r="L5">
        <v>21494</v>
      </c>
      <c r="M5">
        <v>58272</v>
      </c>
      <c r="N5">
        <v>258293.87</v>
      </c>
      <c r="P5" s="46">
        <f t="shared" si="2"/>
        <v>0.22565311788892276</v>
      </c>
      <c r="Q5">
        <f t="shared" si="3"/>
        <v>30706</v>
      </c>
    </row>
    <row r="6" spans="2:17">
      <c r="B6">
        <v>4</v>
      </c>
      <c r="C6" t="s">
        <v>294</v>
      </c>
      <c r="D6">
        <v>2721.5</v>
      </c>
      <c r="E6">
        <v>81.25</v>
      </c>
      <c r="F6">
        <f t="shared" si="0"/>
        <v>221121.875</v>
      </c>
      <c r="G6">
        <v>847.29</v>
      </c>
      <c r="H6">
        <v>8135.35</v>
      </c>
      <c r="I6">
        <f t="shared" si="1"/>
        <v>213833.815</v>
      </c>
      <c r="J6">
        <v>214040.17</v>
      </c>
      <c r="K6">
        <v>66704.55</v>
      </c>
      <c r="L6">
        <v>5380.19</v>
      </c>
      <c r="M6">
        <v>9436.11</v>
      </c>
      <c r="N6">
        <v>221328.23</v>
      </c>
      <c r="P6" s="46">
        <f t="shared" si="2"/>
        <v>4.2673796972823246E-2</v>
      </c>
      <c r="Q6">
        <f t="shared" si="3"/>
        <v>-7288.06</v>
      </c>
    </row>
    <row r="7" spans="2:17">
      <c r="B7">
        <v>5</v>
      </c>
      <c r="C7" t="s">
        <v>295</v>
      </c>
      <c r="D7">
        <v>18111</v>
      </c>
      <c r="E7">
        <v>1.32</v>
      </c>
      <c r="F7">
        <f t="shared" si="0"/>
        <v>23906.52</v>
      </c>
      <c r="G7">
        <v>17.43</v>
      </c>
      <c r="H7">
        <v>507.41</v>
      </c>
      <c r="I7">
        <f t="shared" si="1"/>
        <v>23416.54</v>
      </c>
      <c r="J7">
        <v>23384.44</v>
      </c>
      <c r="K7">
        <v>8484.08</v>
      </c>
      <c r="L7">
        <v>861.49</v>
      </c>
      <c r="M7">
        <v>1237.76</v>
      </c>
      <c r="N7">
        <v>23874.42</v>
      </c>
      <c r="P7" s="46">
        <f t="shared" si="2"/>
        <v>5.1774996946439715E-2</v>
      </c>
      <c r="Q7">
        <f t="shared" si="3"/>
        <v>-489.98</v>
      </c>
    </row>
    <row r="8" spans="2:17">
      <c r="B8">
        <v>6</v>
      </c>
      <c r="C8" t="s">
        <v>306</v>
      </c>
      <c r="D8">
        <v>1671</v>
      </c>
      <c r="E8">
        <v>8.2100000000000009</v>
      </c>
      <c r="F8">
        <f t="shared" si="0"/>
        <v>13718.910000000002</v>
      </c>
      <c r="G8">
        <v>254.85</v>
      </c>
      <c r="H8">
        <v>170.29</v>
      </c>
      <c r="I8">
        <f t="shared" si="1"/>
        <v>13803.470000000001</v>
      </c>
      <c r="J8">
        <v>13794.47</v>
      </c>
      <c r="K8">
        <v>1835.18</v>
      </c>
      <c r="L8">
        <v>140.97999999999999</v>
      </c>
      <c r="M8">
        <v>281.79000000000002</v>
      </c>
      <c r="N8">
        <v>13709.91</v>
      </c>
      <c r="P8" s="46">
        <f t="shared" si="2"/>
        <v>2.0540261580548308E-2</v>
      </c>
      <c r="Q8">
        <f t="shared" si="3"/>
        <v>84.56</v>
      </c>
    </row>
    <row r="9" spans="2:17">
      <c r="B9">
        <v>7</v>
      </c>
      <c r="C9" t="s">
        <v>307</v>
      </c>
      <c r="D9">
        <v>49.55</v>
      </c>
      <c r="E9">
        <v>19</v>
      </c>
      <c r="F9">
        <f t="shared" si="0"/>
        <v>941.44999999999993</v>
      </c>
      <c r="G9">
        <v>5.52</v>
      </c>
      <c r="H9">
        <v>55.71</v>
      </c>
      <c r="I9">
        <f t="shared" si="1"/>
        <v>891.25999999999988</v>
      </c>
      <c r="J9">
        <v>891.12</v>
      </c>
      <c r="K9">
        <v>108.33</v>
      </c>
      <c r="L9">
        <v>9.41</v>
      </c>
      <c r="M9">
        <v>13.29</v>
      </c>
      <c r="N9">
        <v>941.31</v>
      </c>
      <c r="P9" s="46">
        <f t="shared" si="2"/>
        <v>1.4116522385681661E-2</v>
      </c>
      <c r="Q9">
        <f t="shared" si="3"/>
        <v>-50.19</v>
      </c>
    </row>
    <row r="10" spans="2:17">
      <c r="B10">
        <v>8</v>
      </c>
      <c r="C10" t="s">
        <v>308</v>
      </c>
      <c r="D10">
        <v>20.79</v>
      </c>
      <c r="E10">
        <v>20.87</v>
      </c>
      <c r="F10">
        <f t="shared" si="0"/>
        <v>433.88729999999998</v>
      </c>
      <c r="G10">
        <v>17.920000000000002</v>
      </c>
      <c r="H10">
        <v>17.399999999999999</v>
      </c>
      <c r="I10">
        <f t="shared" si="1"/>
        <v>434.40730000000002</v>
      </c>
      <c r="J10">
        <v>431.72</v>
      </c>
      <c r="K10">
        <v>1.38</v>
      </c>
      <c r="L10">
        <v>11.65</v>
      </c>
      <c r="M10">
        <v>15.02</v>
      </c>
      <c r="N10">
        <v>431.2</v>
      </c>
      <c r="P10" s="46">
        <f t="shared" si="2"/>
        <v>3.4617284257916749E-2</v>
      </c>
      <c r="Q10">
        <f t="shared" si="3"/>
        <v>0.52000000000000313</v>
      </c>
    </row>
    <row r="11" spans="2:17">
      <c r="D11" s="123"/>
      <c r="E11" s="123"/>
      <c r="F11" s="123"/>
      <c r="G11" s="123"/>
      <c r="H11" s="123"/>
      <c r="I11" s="123"/>
      <c r="J11" s="123"/>
      <c r="K11" s="123"/>
      <c r="L11" s="123"/>
      <c r="M11" s="123"/>
    </row>
    <row r="12" spans="2:17">
      <c r="D12" s="123"/>
      <c r="E12" s="123"/>
      <c r="F12" s="123"/>
      <c r="G12" s="123"/>
      <c r="H12" s="123"/>
      <c r="I12" s="123"/>
      <c r="J12" s="123"/>
      <c r="K12" s="123"/>
      <c r="L12" s="123"/>
      <c r="M12" s="123"/>
    </row>
    <row r="13" spans="2:17">
      <c r="D13" s="123"/>
      <c r="E13" s="123"/>
      <c r="F13" s="123"/>
      <c r="G13" s="123"/>
      <c r="H13" s="123"/>
      <c r="I13" s="123"/>
      <c r="J13" s="123"/>
      <c r="K13" s="123"/>
      <c r="L13" s="123"/>
      <c r="M13" s="123"/>
    </row>
    <row r="14" spans="2:17">
      <c r="D14" s="123"/>
      <c r="E14" s="123"/>
      <c r="F14" s="123"/>
      <c r="G14" s="123"/>
      <c r="H14" s="123"/>
      <c r="I14" s="123"/>
      <c r="J14" s="123"/>
      <c r="K14" s="123"/>
      <c r="L14" s="123"/>
      <c r="M14" s="123"/>
    </row>
    <row r="15" spans="2:17">
      <c r="D15" s="123"/>
      <c r="E15" s="123"/>
      <c r="F15" s="123"/>
      <c r="G15" s="123"/>
      <c r="H15" s="123"/>
      <c r="I15" s="123"/>
      <c r="J15" s="123"/>
      <c r="K15" s="123"/>
      <c r="L15" s="123"/>
      <c r="M15" s="123"/>
    </row>
    <row r="16" spans="2:17">
      <c r="D16" s="123"/>
      <c r="E16" s="123"/>
      <c r="F16" s="123"/>
      <c r="G16" s="123"/>
      <c r="H16" s="123"/>
      <c r="I16" s="123"/>
      <c r="J16" s="123"/>
      <c r="K16" s="123"/>
      <c r="L16" s="123"/>
      <c r="M16" s="123"/>
    </row>
    <row r="17" spans="4:13">
      <c r="D17" s="123"/>
      <c r="E17" s="123"/>
      <c r="F17" s="123"/>
      <c r="G17" s="123"/>
      <c r="H17" s="123"/>
      <c r="I17" s="123"/>
      <c r="J17" s="123"/>
      <c r="K17" s="123"/>
      <c r="L17" s="123"/>
      <c r="M17" s="123"/>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BF8C7-C1BF-47EC-AD72-3F841732663D}">
  <dimension ref="A1:N76"/>
  <sheetViews>
    <sheetView showGridLines="0" workbookViewId="0">
      <selection activeCell="B48" sqref="B48"/>
    </sheetView>
  </sheetViews>
  <sheetFormatPr defaultRowHeight="14.4"/>
  <cols>
    <col min="1" max="1" width="2" customWidth="1"/>
    <col min="2" max="2" width="22.77734375" bestFit="1" customWidth="1"/>
    <col min="3" max="3" width="9.109375" customWidth="1"/>
    <col min="4" max="4" width="11" customWidth="1"/>
    <col min="5" max="6" width="11.44140625" customWidth="1"/>
    <col min="7" max="7" width="8.6640625" customWidth="1"/>
    <col min="8" max="8" width="10.77734375" customWidth="1"/>
    <col min="9" max="9" width="9.6640625" customWidth="1"/>
    <col min="10" max="10" width="9.88671875" customWidth="1"/>
    <col min="11" max="11" width="9.77734375" customWidth="1"/>
    <col min="12" max="12" width="8.44140625" customWidth="1"/>
    <col min="13" max="13" width="9.5546875" customWidth="1"/>
    <col min="14" max="14" width="10.33203125" bestFit="1" customWidth="1"/>
  </cols>
  <sheetData>
    <row r="1" spans="1:14">
      <c r="A1" s="82"/>
    </row>
    <row r="2" spans="1:14">
      <c r="B2" s="2" t="s">
        <v>197</v>
      </c>
      <c r="C2" s="87">
        <v>41699</v>
      </c>
      <c r="D2" s="87">
        <v>42064</v>
      </c>
      <c r="E2" s="87">
        <v>42430</v>
      </c>
      <c r="F2" s="87">
        <v>42795</v>
      </c>
      <c r="G2" s="87">
        <v>43160</v>
      </c>
      <c r="H2" s="87">
        <v>43525</v>
      </c>
      <c r="I2" s="87">
        <v>43891</v>
      </c>
      <c r="J2" s="87">
        <v>44256</v>
      </c>
      <c r="K2" s="87">
        <v>44621</v>
      </c>
      <c r="L2" s="87">
        <v>44986</v>
      </c>
      <c r="M2" s="87">
        <v>45352</v>
      </c>
      <c r="N2" s="87">
        <v>45717</v>
      </c>
    </row>
    <row r="3" spans="1:14">
      <c r="B3" s="2" t="s">
        <v>200</v>
      </c>
      <c r="C3">
        <v>96</v>
      </c>
      <c r="D3">
        <v>96</v>
      </c>
      <c r="E3">
        <v>96</v>
      </c>
      <c r="F3">
        <v>96</v>
      </c>
      <c r="G3">
        <v>96</v>
      </c>
      <c r="H3">
        <v>96</v>
      </c>
      <c r="I3">
        <v>96</v>
      </c>
      <c r="J3">
        <v>96</v>
      </c>
      <c r="K3">
        <v>96</v>
      </c>
      <c r="L3">
        <v>96</v>
      </c>
      <c r="M3">
        <v>96</v>
      </c>
      <c r="N3">
        <v>96</v>
      </c>
    </row>
    <row r="4" spans="1:14">
      <c r="B4" s="2" t="s">
        <v>25</v>
      </c>
      <c r="C4" s="35">
        <v>3943</v>
      </c>
      <c r="D4" s="35">
        <v>4646</v>
      </c>
      <c r="E4" s="35">
        <v>6429</v>
      </c>
      <c r="F4" s="35">
        <v>7508</v>
      </c>
      <c r="G4" s="35">
        <v>8314</v>
      </c>
      <c r="H4" s="35">
        <v>9375</v>
      </c>
      <c r="I4" s="35">
        <v>10034</v>
      </c>
      <c r="J4" s="35">
        <v>12710</v>
      </c>
      <c r="K4" s="35">
        <v>13716</v>
      </c>
      <c r="L4" s="35">
        <v>15896</v>
      </c>
      <c r="M4" s="35">
        <v>18632</v>
      </c>
      <c r="N4" s="35">
        <v>19304</v>
      </c>
    </row>
    <row r="5" spans="1:14">
      <c r="B5" s="2" t="s">
        <v>201</v>
      </c>
      <c r="H5" s="35"/>
      <c r="I5" s="35"/>
      <c r="J5" s="35"/>
      <c r="K5" s="35"/>
      <c r="L5" s="35"/>
      <c r="M5" s="35"/>
      <c r="N5" s="35"/>
    </row>
    <row r="6" spans="1:14">
      <c r="B6" t="s">
        <v>202</v>
      </c>
      <c r="C6">
        <v>41</v>
      </c>
      <c r="D6">
        <v>78</v>
      </c>
      <c r="E6">
        <v>73</v>
      </c>
      <c r="F6">
        <v>41</v>
      </c>
      <c r="G6">
        <v>28</v>
      </c>
      <c r="H6">
        <v>19</v>
      </c>
      <c r="I6">
        <v>19</v>
      </c>
      <c r="J6">
        <v>15</v>
      </c>
      <c r="K6">
        <v>45</v>
      </c>
      <c r="L6">
        <v>76</v>
      </c>
      <c r="M6">
        <v>54</v>
      </c>
      <c r="N6">
        <v>260</v>
      </c>
    </row>
    <row r="7" spans="1:14">
      <c r="B7" t="s">
        <v>203</v>
      </c>
      <c r="C7">
        <v>199</v>
      </c>
      <c r="D7">
        <v>332</v>
      </c>
      <c r="E7">
        <v>231</v>
      </c>
      <c r="F7">
        <v>504</v>
      </c>
      <c r="G7">
        <v>492</v>
      </c>
      <c r="H7">
        <v>597</v>
      </c>
      <c r="I7">
        <v>321</v>
      </c>
      <c r="J7">
        <v>334</v>
      </c>
      <c r="K7">
        <v>731</v>
      </c>
      <c r="L7">
        <v>896</v>
      </c>
      <c r="M7" s="35">
        <v>1053</v>
      </c>
      <c r="N7">
        <v>604</v>
      </c>
    </row>
    <row r="8" spans="1:14">
      <c r="B8" t="s">
        <v>204</v>
      </c>
      <c r="C8">
        <v>0</v>
      </c>
      <c r="D8">
        <v>0</v>
      </c>
      <c r="E8">
        <v>0</v>
      </c>
      <c r="F8">
        <v>0</v>
      </c>
      <c r="G8">
        <v>0</v>
      </c>
      <c r="H8">
        <v>693</v>
      </c>
      <c r="I8">
        <v>764</v>
      </c>
      <c r="J8">
        <v>745</v>
      </c>
      <c r="K8">
        <v>811</v>
      </c>
      <c r="L8">
        <v>960</v>
      </c>
      <c r="M8" s="35">
        <v>1367</v>
      </c>
      <c r="N8" s="35">
        <v>1427</v>
      </c>
    </row>
    <row r="9" spans="1:14">
      <c r="B9" t="s">
        <v>205</v>
      </c>
      <c r="C9">
        <v>9</v>
      </c>
      <c r="D9">
        <v>8</v>
      </c>
      <c r="E9">
        <v>20</v>
      </c>
      <c r="F9">
        <v>15</v>
      </c>
      <c r="G9">
        <v>13</v>
      </c>
      <c r="H9">
        <v>11</v>
      </c>
      <c r="I9">
        <v>15</v>
      </c>
      <c r="J9">
        <v>0</v>
      </c>
      <c r="K9">
        <v>0</v>
      </c>
      <c r="L9">
        <v>0</v>
      </c>
      <c r="M9">
        <v>0</v>
      </c>
      <c r="N9">
        <v>0</v>
      </c>
    </row>
    <row r="10" spans="1:14">
      <c r="B10" s="2" t="s">
        <v>206</v>
      </c>
      <c r="C10" s="35"/>
      <c r="D10" s="35"/>
      <c r="E10" s="35"/>
      <c r="F10" s="35"/>
      <c r="G10" s="35"/>
      <c r="H10" s="35"/>
      <c r="I10" s="35"/>
      <c r="J10" s="35"/>
      <c r="K10" s="35"/>
      <c r="L10" s="35"/>
      <c r="M10" s="35"/>
      <c r="N10" s="35"/>
    </row>
    <row r="11" spans="1:14">
      <c r="B11" t="s">
        <v>207</v>
      </c>
      <c r="C11">
        <v>246</v>
      </c>
      <c r="D11">
        <v>264</v>
      </c>
      <c r="E11">
        <v>384</v>
      </c>
      <c r="F11">
        <v>375</v>
      </c>
      <c r="G11">
        <v>328</v>
      </c>
      <c r="H11">
        <v>361</v>
      </c>
      <c r="I11">
        <v>404</v>
      </c>
      <c r="J11">
        <v>423</v>
      </c>
      <c r="K11">
        <v>388</v>
      </c>
      <c r="L11">
        <v>454</v>
      </c>
      <c r="M11">
        <v>695</v>
      </c>
      <c r="N11">
        <v>659</v>
      </c>
    </row>
    <row r="12" spans="1:14">
      <c r="B12" t="s">
        <v>208</v>
      </c>
      <c r="C12" s="35">
        <v>1746</v>
      </c>
      <c r="D12" s="35">
        <v>1549</v>
      </c>
      <c r="E12" s="35">
        <v>1565</v>
      </c>
      <c r="F12" s="35">
        <v>1923</v>
      </c>
      <c r="G12" s="35">
        <v>2160</v>
      </c>
      <c r="H12" s="35">
        <v>2394</v>
      </c>
      <c r="I12" s="35">
        <v>2137</v>
      </c>
      <c r="J12" s="35">
        <v>3379</v>
      </c>
      <c r="K12" s="35">
        <v>4164</v>
      </c>
      <c r="L12" s="35">
        <v>3635</v>
      </c>
      <c r="M12" s="35">
        <v>3831</v>
      </c>
      <c r="N12" s="35">
        <v>3848</v>
      </c>
    </row>
    <row r="13" spans="1:14">
      <c r="B13" t="s">
        <v>209</v>
      </c>
      <c r="C13">
        <v>0</v>
      </c>
      <c r="D13">
        <v>5</v>
      </c>
      <c r="E13">
        <v>12</v>
      </c>
      <c r="F13">
        <v>17</v>
      </c>
      <c r="G13">
        <v>16</v>
      </c>
      <c r="H13">
        <v>13</v>
      </c>
      <c r="I13">
        <v>29</v>
      </c>
      <c r="J13">
        <v>41</v>
      </c>
      <c r="K13">
        <v>76</v>
      </c>
      <c r="L13">
        <v>108</v>
      </c>
      <c r="M13">
        <v>154</v>
      </c>
      <c r="N13">
        <v>173</v>
      </c>
    </row>
    <row r="14" spans="1:14">
      <c r="B14" t="s">
        <v>210</v>
      </c>
      <c r="C14" s="35">
        <v>1795</v>
      </c>
      <c r="D14" s="35">
        <v>1937</v>
      </c>
      <c r="E14" s="35">
        <v>1750</v>
      </c>
      <c r="F14" s="35">
        <v>1925</v>
      </c>
      <c r="G14" s="35">
        <v>2316</v>
      </c>
      <c r="H14" s="35">
        <v>2690</v>
      </c>
      <c r="I14" s="35">
        <v>2320</v>
      </c>
      <c r="J14" s="35">
        <v>2613</v>
      </c>
      <c r="K14" s="35">
        <v>2932</v>
      </c>
      <c r="L14" s="35">
        <v>3657</v>
      </c>
      <c r="M14" s="35">
        <v>4017</v>
      </c>
      <c r="N14" s="35">
        <v>3985</v>
      </c>
    </row>
    <row r="15" spans="1:14">
      <c r="B15" s="2" t="s">
        <v>198</v>
      </c>
      <c r="C15" s="83">
        <v>8075</v>
      </c>
      <c r="D15" s="83">
        <v>8914</v>
      </c>
      <c r="E15" s="83">
        <v>10559</v>
      </c>
      <c r="F15" s="83">
        <v>12405</v>
      </c>
      <c r="G15" s="83">
        <v>13763</v>
      </c>
      <c r="H15" s="83">
        <v>16249</v>
      </c>
      <c r="I15" s="83">
        <v>16138</v>
      </c>
      <c r="J15" s="83">
        <v>20355</v>
      </c>
      <c r="K15" s="83">
        <v>22958</v>
      </c>
      <c r="L15" s="83">
        <v>25779</v>
      </c>
      <c r="M15" s="83">
        <v>29901</v>
      </c>
      <c r="N15" s="83">
        <v>30355</v>
      </c>
    </row>
    <row r="16" spans="1:14">
      <c r="B16" s="2"/>
      <c r="C16" s="83"/>
      <c r="D16" s="83"/>
      <c r="E16" s="83"/>
      <c r="F16" s="83"/>
      <c r="G16" s="83"/>
      <c r="H16" s="83"/>
      <c r="I16" s="83"/>
      <c r="J16" s="83"/>
      <c r="K16" s="83"/>
      <c r="L16" s="83"/>
      <c r="M16" s="83"/>
      <c r="N16" s="83"/>
    </row>
    <row r="17" spans="2:14">
      <c r="B17" s="2" t="s">
        <v>211</v>
      </c>
      <c r="C17" s="35"/>
      <c r="D17" s="35"/>
      <c r="E17" s="35"/>
      <c r="F17" s="35"/>
      <c r="G17" s="35"/>
      <c r="H17" s="35"/>
      <c r="I17" s="35"/>
      <c r="J17" s="35"/>
      <c r="K17" s="35"/>
      <c r="L17" s="35"/>
      <c r="M17" s="35"/>
      <c r="N17" s="35"/>
    </row>
    <row r="18" spans="2:14">
      <c r="B18" t="s">
        <v>212</v>
      </c>
      <c r="C18">
        <v>247</v>
      </c>
      <c r="D18">
        <v>251</v>
      </c>
      <c r="E18">
        <v>429</v>
      </c>
      <c r="F18">
        <v>408</v>
      </c>
      <c r="G18">
        <v>586</v>
      </c>
      <c r="H18">
        <v>605</v>
      </c>
      <c r="I18">
        <v>640</v>
      </c>
      <c r="J18">
        <v>644</v>
      </c>
      <c r="K18">
        <v>644</v>
      </c>
      <c r="L18">
        <v>804</v>
      </c>
      <c r="M18" s="35">
        <v>1126</v>
      </c>
      <c r="N18" s="35">
        <v>1050</v>
      </c>
    </row>
    <row r="19" spans="2:14">
      <c r="B19" t="s">
        <v>213</v>
      </c>
      <c r="C19">
        <v>931</v>
      </c>
      <c r="D19">
        <v>962</v>
      </c>
      <c r="E19">
        <v>923</v>
      </c>
      <c r="F19">
        <v>931</v>
      </c>
      <c r="G19">
        <v>957</v>
      </c>
      <c r="H19" s="35">
        <v>2402</v>
      </c>
      <c r="I19" s="35">
        <v>2257</v>
      </c>
      <c r="J19" s="35">
        <v>2249</v>
      </c>
      <c r="K19" s="35">
        <v>2325</v>
      </c>
      <c r="L19" s="35">
        <v>2883</v>
      </c>
      <c r="M19" s="35">
        <v>3390</v>
      </c>
      <c r="N19" s="35">
        <v>4136</v>
      </c>
    </row>
    <row r="20" spans="2:14">
      <c r="B20" t="s">
        <v>214</v>
      </c>
      <c r="C20" s="35">
        <v>2054</v>
      </c>
      <c r="D20" s="35">
        <v>2132</v>
      </c>
      <c r="E20" s="35">
        <v>1793</v>
      </c>
      <c r="F20" s="35">
        <v>1980</v>
      </c>
      <c r="G20" s="35">
        <v>2157</v>
      </c>
      <c r="H20" s="35">
        <v>4006</v>
      </c>
      <c r="I20" s="35">
        <v>4208</v>
      </c>
      <c r="J20" s="35">
        <v>4340</v>
      </c>
      <c r="K20" s="35">
        <v>4531</v>
      </c>
      <c r="L20" s="35">
        <v>4825</v>
      </c>
      <c r="M20" s="35">
        <v>5422</v>
      </c>
      <c r="N20" s="35">
        <v>7576</v>
      </c>
    </row>
    <row r="21" spans="2:14">
      <c r="B21" t="s">
        <v>215</v>
      </c>
      <c r="C21">
        <v>155</v>
      </c>
      <c r="D21">
        <v>171</v>
      </c>
      <c r="E21">
        <v>97</v>
      </c>
      <c r="F21">
        <v>119</v>
      </c>
      <c r="G21">
        <v>200</v>
      </c>
      <c r="H21">
        <v>221</v>
      </c>
      <c r="I21">
        <v>241</v>
      </c>
      <c r="J21">
        <v>243</v>
      </c>
      <c r="K21">
        <v>253</v>
      </c>
      <c r="L21">
        <v>270</v>
      </c>
      <c r="M21">
        <v>298</v>
      </c>
      <c r="N21">
        <v>325</v>
      </c>
    </row>
    <row r="22" spans="2:14">
      <c r="B22" t="s">
        <v>216</v>
      </c>
      <c r="C22">
        <v>71</v>
      </c>
      <c r="D22">
        <v>83</v>
      </c>
      <c r="E22">
        <v>49</v>
      </c>
      <c r="F22">
        <v>59</v>
      </c>
      <c r="G22">
        <v>72</v>
      </c>
      <c r="H22">
        <v>88</v>
      </c>
      <c r="I22">
        <v>94</v>
      </c>
      <c r="J22">
        <v>99</v>
      </c>
      <c r="K22">
        <v>113</v>
      </c>
      <c r="L22">
        <v>146</v>
      </c>
      <c r="M22">
        <v>175</v>
      </c>
      <c r="N22">
        <v>203</v>
      </c>
    </row>
    <row r="23" spans="2:14">
      <c r="B23" t="s">
        <v>217</v>
      </c>
      <c r="C23">
        <v>14</v>
      </c>
      <c r="D23">
        <v>18</v>
      </c>
      <c r="E23">
        <v>11</v>
      </c>
      <c r="F23">
        <v>14</v>
      </c>
      <c r="G23">
        <v>27</v>
      </c>
      <c r="H23">
        <v>47</v>
      </c>
      <c r="I23">
        <v>43</v>
      </c>
      <c r="J23">
        <v>38</v>
      </c>
      <c r="K23">
        <v>32</v>
      </c>
      <c r="L23">
        <v>36</v>
      </c>
      <c r="M23">
        <v>40</v>
      </c>
      <c r="N23">
        <v>39</v>
      </c>
    </row>
    <row r="24" spans="2:14">
      <c r="B24" t="s">
        <v>218</v>
      </c>
      <c r="C24">
        <v>203</v>
      </c>
      <c r="D24">
        <v>351</v>
      </c>
      <c r="E24">
        <v>339</v>
      </c>
      <c r="F24">
        <v>276</v>
      </c>
      <c r="G24">
        <v>468</v>
      </c>
      <c r="H24">
        <v>512</v>
      </c>
      <c r="I24">
        <v>505</v>
      </c>
      <c r="J24">
        <v>476</v>
      </c>
      <c r="K24">
        <v>345</v>
      </c>
      <c r="L24">
        <v>422</v>
      </c>
      <c r="M24">
        <v>850</v>
      </c>
      <c r="N24">
        <v>827</v>
      </c>
    </row>
    <row r="25" spans="2:14">
      <c r="B25" t="s">
        <v>219</v>
      </c>
      <c r="C25">
        <v>128</v>
      </c>
      <c r="D25">
        <v>145</v>
      </c>
      <c r="E25">
        <v>103</v>
      </c>
      <c r="F25">
        <v>128</v>
      </c>
      <c r="G25">
        <v>238</v>
      </c>
      <c r="H25">
        <v>261</v>
      </c>
      <c r="I25">
        <v>293</v>
      </c>
      <c r="J25">
        <v>302</v>
      </c>
      <c r="K25">
        <v>294</v>
      </c>
      <c r="L25">
        <v>289</v>
      </c>
      <c r="M25">
        <v>321</v>
      </c>
      <c r="N25">
        <v>328</v>
      </c>
    </row>
    <row r="26" spans="2:14">
      <c r="B26" s="2" t="s">
        <v>220</v>
      </c>
      <c r="C26" s="83">
        <v>3804</v>
      </c>
      <c r="D26" s="83">
        <v>4112</v>
      </c>
      <c r="E26" s="83">
        <v>3744</v>
      </c>
      <c r="F26" s="83">
        <v>3914</v>
      </c>
      <c r="G26" s="83">
        <v>4705</v>
      </c>
      <c r="H26" s="83">
        <v>8141</v>
      </c>
      <c r="I26" s="83">
        <v>8282</v>
      </c>
      <c r="J26" s="83">
        <v>8392</v>
      </c>
      <c r="K26" s="83">
        <v>8538</v>
      </c>
      <c r="L26" s="83">
        <v>9676</v>
      </c>
      <c r="M26" s="83">
        <v>11622</v>
      </c>
      <c r="N26" s="83">
        <v>14484</v>
      </c>
    </row>
    <row r="27" spans="2:14">
      <c r="B27" s="84" t="s">
        <v>221</v>
      </c>
      <c r="C27" s="85">
        <v>1242</v>
      </c>
      <c r="D27" s="85">
        <v>1452</v>
      </c>
      <c r="E27" s="86">
        <v>327</v>
      </c>
      <c r="F27" s="86">
        <v>610</v>
      </c>
      <c r="G27" s="86">
        <v>973</v>
      </c>
      <c r="H27" s="85">
        <v>1644</v>
      </c>
      <c r="I27" s="85">
        <v>2010</v>
      </c>
      <c r="J27" s="85">
        <v>2533</v>
      </c>
      <c r="K27" s="85">
        <v>3019</v>
      </c>
      <c r="L27" s="85">
        <v>3905</v>
      </c>
      <c r="M27" s="85">
        <v>4475</v>
      </c>
      <c r="N27" s="85">
        <v>5264</v>
      </c>
    </row>
    <row r="28" spans="2:14">
      <c r="B28" s="2" t="s">
        <v>223</v>
      </c>
      <c r="C28" s="35">
        <f>C26-C27</f>
        <v>2562</v>
      </c>
      <c r="D28" s="35">
        <f t="shared" ref="D28:N28" si="0">D26-D27</f>
        <v>2660</v>
      </c>
      <c r="E28" s="35">
        <f t="shared" si="0"/>
        <v>3417</v>
      </c>
      <c r="F28" s="35">
        <f t="shared" si="0"/>
        <v>3304</v>
      </c>
      <c r="G28" s="35">
        <f t="shared" si="0"/>
        <v>3732</v>
      </c>
      <c r="H28" s="35">
        <f t="shared" si="0"/>
        <v>6497</v>
      </c>
      <c r="I28" s="35">
        <f t="shared" si="0"/>
        <v>6272</v>
      </c>
      <c r="J28" s="35">
        <f t="shared" si="0"/>
        <v>5859</v>
      </c>
      <c r="K28" s="35">
        <f t="shared" si="0"/>
        <v>5519</v>
      </c>
      <c r="L28" s="35">
        <f t="shared" si="0"/>
        <v>5771</v>
      </c>
      <c r="M28" s="35">
        <f t="shared" si="0"/>
        <v>7147</v>
      </c>
      <c r="N28" s="35">
        <f t="shared" si="0"/>
        <v>9220</v>
      </c>
    </row>
    <row r="30" spans="2:14">
      <c r="B30" s="2" t="s">
        <v>224</v>
      </c>
      <c r="C30">
        <v>72</v>
      </c>
      <c r="D30">
        <v>196</v>
      </c>
      <c r="E30">
        <v>107</v>
      </c>
      <c r="F30">
        <v>258</v>
      </c>
      <c r="G30" s="35">
        <v>1405</v>
      </c>
      <c r="H30">
        <v>210</v>
      </c>
      <c r="I30">
        <v>140</v>
      </c>
      <c r="J30">
        <v>183</v>
      </c>
      <c r="K30">
        <v>426</v>
      </c>
      <c r="L30" s="35">
        <v>1020</v>
      </c>
      <c r="M30" s="35">
        <v>2698</v>
      </c>
      <c r="N30" s="35">
        <v>1254</v>
      </c>
    </row>
    <row r="31" spans="2:14">
      <c r="B31" s="2" t="s">
        <v>29</v>
      </c>
      <c r="C31" s="35">
        <v>1424</v>
      </c>
      <c r="D31" s="35">
        <v>1588</v>
      </c>
      <c r="E31" s="35">
        <v>2712</v>
      </c>
      <c r="F31" s="35">
        <v>2652</v>
      </c>
      <c r="G31" s="35">
        <v>2141</v>
      </c>
      <c r="H31" s="35">
        <v>2569</v>
      </c>
      <c r="I31" s="35">
        <v>2019</v>
      </c>
      <c r="J31" s="35">
        <v>4737</v>
      </c>
      <c r="K31" s="35">
        <v>3248</v>
      </c>
      <c r="L31" s="35">
        <v>4262</v>
      </c>
      <c r="M31" s="35">
        <v>4588</v>
      </c>
      <c r="N31" s="35">
        <v>4725</v>
      </c>
    </row>
    <row r="32" spans="2:14">
      <c r="C32" s="35"/>
      <c r="D32" s="35"/>
      <c r="E32" s="35"/>
      <c r="F32" s="35"/>
      <c r="G32" s="35"/>
      <c r="H32" s="35"/>
      <c r="I32" s="35"/>
      <c r="J32" s="35"/>
      <c r="K32" s="35"/>
      <c r="L32" s="35"/>
      <c r="M32" s="35"/>
      <c r="N32" s="35"/>
    </row>
    <row r="33" spans="2:14">
      <c r="C33" s="35"/>
      <c r="D33" s="35"/>
      <c r="E33" s="35"/>
      <c r="F33" s="35"/>
      <c r="G33" s="35"/>
      <c r="H33" s="35"/>
      <c r="I33" s="35"/>
      <c r="J33" s="35"/>
      <c r="K33" s="35"/>
      <c r="L33" s="35"/>
      <c r="M33" s="35"/>
      <c r="N33" s="35"/>
    </row>
    <row r="34" spans="2:14">
      <c r="B34" s="2" t="s">
        <v>225</v>
      </c>
      <c r="C34" s="35"/>
      <c r="D34" s="35"/>
      <c r="E34" s="35"/>
      <c r="F34" s="35"/>
      <c r="G34" s="35"/>
      <c r="H34" s="35"/>
      <c r="I34" s="35"/>
      <c r="J34" s="35"/>
      <c r="K34" s="35"/>
      <c r="L34" s="35"/>
      <c r="M34" s="35"/>
      <c r="N34" s="35"/>
    </row>
    <row r="35" spans="2:14">
      <c r="B35" t="s">
        <v>226</v>
      </c>
      <c r="C35" s="35">
        <v>2070</v>
      </c>
      <c r="D35" s="35">
        <v>2259</v>
      </c>
      <c r="E35" s="35">
        <v>1998</v>
      </c>
      <c r="F35" s="35">
        <v>2627</v>
      </c>
      <c r="G35" s="35">
        <v>2658</v>
      </c>
      <c r="H35" s="35">
        <v>3150</v>
      </c>
      <c r="I35" s="35">
        <v>3390</v>
      </c>
      <c r="J35" s="35">
        <v>3799</v>
      </c>
      <c r="K35" s="35">
        <v>6153</v>
      </c>
      <c r="L35" s="35">
        <v>6211</v>
      </c>
      <c r="M35" s="35">
        <v>5923</v>
      </c>
      <c r="N35" s="35">
        <v>6719</v>
      </c>
    </row>
    <row r="36" spans="2:14">
      <c r="B36" t="s">
        <v>227</v>
      </c>
      <c r="C36" s="35">
        <v>1110</v>
      </c>
      <c r="D36" s="35">
        <v>1182</v>
      </c>
      <c r="E36" s="35">
        <v>1187</v>
      </c>
      <c r="F36" s="35">
        <v>1447</v>
      </c>
      <c r="G36" s="35">
        <v>1731</v>
      </c>
      <c r="H36" s="35">
        <v>1907</v>
      </c>
      <c r="I36" s="35">
        <v>1795</v>
      </c>
      <c r="J36" s="35">
        <v>2602</v>
      </c>
      <c r="K36" s="35">
        <v>3871</v>
      </c>
      <c r="L36" s="35">
        <v>4637</v>
      </c>
      <c r="M36" s="35">
        <v>4889</v>
      </c>
      <c r="N36" s="35">
        <v>4314</v>
      </c>
    </row>
    <row r="37" spans="2:14">
      <c r="B37" t="s">
        <v>228</v>
      </c>
      <c r="C37">
        <v>229</v>
      </c>
      <c r="D37">
        <v>204</v>
      </c>
      <c r="E37">
        <v>424</v>
      </c>
      <c r="F37">
        <v>801</v>
      </c>
      <c r="G37">
        <v>405</v>
      </c>
      <c r="H37">
        <v>445</v>
      </c>
      <c r="I37">
        <v>783</v>
      </c>
      <c r="J37">
        <v>611</v>
      </c>
      <c r="K37">
        <v>864</v>
      </c>
      <c r="L37">
        <v>844</v>
      </c>
      <c r="M37">
        <v>1084</v>
      </c>
      <c r="N37">
        <v>782</v>
      </c>
    </row>
    <row r="38" spans="2:14">
      <c r="B38" t="s">
        <v>229</v>
      </c>
      <c r="C38" s="35">
        <v>7</v>
      </c>
      <c r="D38" s="35">
        <v>8</v>
      </c>
      <c r="E38" s="35">
        <v>9</v>
      </c>
      <c r="F38" s="35">
        <v>14</v>
      </c>
      <c r="G38" s="35">
        <v>13</v>
      </c>
      <c r="H38" s="35">
        <v>16</v>
      </c>
      <c r="I38" s="35">
        <v>12</v>
      </c>
      <c r="J38" s="35">
        <v>11</v>
      </c>
      <c r="K38" s="35">
        <v>8</v>
      </c>
      <c r="L38" s="35">
        <v>12</v>
      </c>
      <c r="M38" s="35">
        <v>17</v>
      </c>
      <c r="N38" s="35">
        <v>22</v>
      </c>
    </row>
    <row r="39" spans="2:14">
      <c r="B39" t="s">
        <v>230</v>
      </c>
      <c r="C39">
        <v>603</v>
      </c>
      <c r="D39">
        <v>817</v>
      </c>
      <c r="E39">
        <v>705</v>
      </c>
      <c r="F39">
        <v>1303</v>
      </c>
      <c r="G39">
        <v>1678</v>
      </c>
      <c r="H39">
        <v>1456</v>
      </c>
      <c r="I39">
        <v>1727</v>
      </c>
      <c r="J39">
        <v>2555</v>
      </c>
      <c r="K39">
        <v>2869</v>
      </c>
      <c r="L39">
        <v>3024</v>
      </c>
      <c r="M39">
        <v>3555</v>
      </c>
      <c r="N39">
        <v>3319</v>
      </c>
    </row>
    <row r="40" spans="2:14">
      <c r="B40" s="84" t="s">
        <v>231</v>
      </c>
      <c r="C40" s="84">
        <v>8075</v>
      </c>
      <c r="D40" s="84">
        <v>8914</v>
      </c>
      <c r="E40" s="84">
        <v>10559</v>
      </c>
      <c r="F40" s="84">
        <v>12405</v>
      </c>
      <c r="G40" s="84">
        <v>13763</v>
      </c>
      <c r="H40" s="84">
        <v>16249</v>
      </c>
      <c r="I40" s="84">
        <v>16138</v>
      </c>
      <c r="J40" s="84">
        <v>20355</v>
      </c>
      <c r="K40" s="84">
        <v>22958</v>
      </c>
      <c r="L40" s="84">
        <v>25779</v>
      </c>
      <c r="M40" s="84">
        <v>29901</v>
      </c>
      <c r="N40" s="84">
        <v>30355</v>
      </c>
    </row>
    <row r="41" spans="2:14">
      <c r="M41" s="35"/>
    </row>
    <row r="43" spans="2:14">
      <c r="F43" s="35"/>
      <c r="G43" s="35"/>
      <c r="H43" s="35"/>
      <c r="I43" s="35"/>
      <c r="J43" s="35"/>
      <c r="K43" s="35"/>
      <c r="L43" s="35"/>
      <c r="M43" s="35"/>
      <c r="N43" s="35"/>
    </row>
    <row r="44" spans="2:14">
      <c r="C44" s="35"/>
      <c r="D44" s="35"/>
      <c r="E44" s="35"/>
      <c r="F44" s="35"/>
      <c r="G44" s="35"/>
      <c r="H44" s="35"/>
      <c r="I44" s="35"/>
      <c r="J44" s="35"/>
      <c r="K44" s="35"/>
      <c r="L44" s="35"/>
      <c r="M44" s="35"/>
      <c r="N44" s="35"/>
    </row>
    <row r="48" spans="2:14">
      <c r="C48" s="25">
        <v>41699</v>
      </c>
      <c r="D48" s="25">
        <v>42064</v>
      </c>
      <c r="E48" s="25">
        <v>42430</v>
      </c>
      <c r="F48" s="25">
        <v>42795</v>
      </c>
      <c r="G48" s="25">
        <v>43160</v>
      </c>
      <c r="H48" s="25">
        <v>43525</v>
      </c>
      <c r="I48" s="25">
        <v>43891</v>
      </c>
      <c r="J48" s="25">
        <v>44256</v>
      </c>
      <c r="K48" s="25">
        <v>44621</v>
      </c>
      <c r="L48" s="25">
        <v>44986</v>
      </c>
      <c r="M48" s="25">
        <v>45352</v>
      </c>
      <c r="N48" s="25">
        <v>45717</v>
      </c>
    </row>
    <row r="49" spans="2:14">
      <c r="B49" t="s">
        <v>126</v>
      </c>
      <c r="C49" s="35">
        <v>1402</v>
      </c>
      <c r="D49" s="35">
        <v>1188</v>
      </c>
      <c r="E49" s="35">
        <v>2243</v>
      </c>
      <c r="F49" s="35">
        <v>1527</v>
      </c>
      <c r="G49" s="35">
        <v>2113</v>
      </c>
      <c r="H49" s="35">
        <v>2470</v>
      </c>
      <c r="I49" s="35">
        <v>3038</v>
      </c>
      <c r="J49" s="35">
        <v>3683</v>
      </c>
      <c r="K49">
        <v>986</v>
      </c>
      <c r="L49" s="35">
        <v>4193</v>
      </c>
      <c r="M49" s="35">
        <v>6104</v>
      </c>
      <c r="N49" s="35">
        <v>4424</v>
      </c>
    </row>
    <row r="50" spans="2:14">
      <c r="B50" t="s">
        <v>127</v>
      </c>
      <c r="C50" s="35">
        <v>2051</v>
      </c>
      <c r="D50" s="35">
        <v>2271</v>
      </c>
      <c r="E50" s="35">
        <v>2848</v>
      </c>
      <c r="F50" s="35">
        <v>3056</v>
      </c>
      <c r="G50" s="35">
        <v>3274</v>
      </c>
      <c r="H50" s="35">
        <v>3861</v>
      </c>
      <c r="I50" s="35">
        <v>4380</v>
      </c>
      <c r="J50" s="35">
        <v>4970</v>
      </c>
      <c r="K50" s="35">
        <v>4957</v>
      </c>
      <c r="L50" s="35">
        <v>6460</v>
      </c>
      <c r="M50" s="35">
        <v>7929</v>
      </c>
      <c r="N50" s="35">
        <v>6390</v>
      </c>
    </row>
    <row r="51" spans="2:14">
      <c r="B51" t="s">
        <v>78</v>
      </c>
      <c r="C51">
        <v>-254</v>
      </c>
      <c r="D51">
        <v>-155</v>
      </c>
      <c r="E51">
        <v>-146</v>
      </c>
      <c r="F51">
        <v>-475</v>
      </c>
      <c r="G51">
        <v>-483</v>
      </c>
      <c r="H51">
        <v>-205</v>
      </c>
      <c r="I51">
        <v>160</v>
      </c>
      <c r="J51">
        <v>-849</v>
      </c>
      <c r="K51" s="35">
        <v>-1326</v>
      </c>
      <c r="L51">
        <v>-834</v>
      </c>
      <c r="M51">
        <v>-362</v>
      </c>
      <c r="N51">
        <v>282</v>
      </c>
    </row>
    <row r="52" spans="2:14">
      <c r="B52" t="s">
        <v>45</v>
      </c>
      <c r="C52">
        <v>-231</v>
      </c>
      <c r="D52">
        <v>-144</v>
      </c>
      <c r="E52">
        <v>202</v>
      </c>
      <c r="F52">
        <v>-629</v>
      </c>
      <c r="G52">
        <v>-39</v>
      </c>
      <c r="H52">
        <v>-492</v>
      </c>
      <c r="I52">
        <v>-251</v>
      </c>
      <c r="J52">
        <v>-409</v>
      </c>
      <c r="K52" s="35">
        <v>-2354</v>
      </c>
      <c r="L52">
        <v>-56</v>
      </c>
      <c r="M52">
        <v>315</v>
      </c>
      <c r="N52">
        <v>-805</v>
      </c>
    </row>
    <row r="53" spans="2:14">
      <c r="B53" t="s">
        <v>128</v>
      </c>
      <c r="C53">
        <v>317</v>
      </c>
      <c r="D53">
        <v>-151</v>
      </c>
      <c r="E53">
        <v>142</v>
      </c>
      <c r="F53">
        <v>501</v>
      </c>
      <c r="G53">
        <v>442</v>
      </c>
      <c r="H53">
        <v>287</v>
      </c>
      <c r="I53">
        <v>-241</v>
      </c>
      <c r="J53" s="35">
        <v>1143</v>
      </c>
      <c r="K53">
        <v>644</v>
      </c>
      <c r="L53">
        <v>-539</v>
      </c>
      <c r="M53">
        <v>269</v>
      </c>
      <c r="N53">
        <v>-160</v>
      </c>
    </row>
    <row r="54" spans="2:14">
      <c r="B54" t="s">
        <v>130</v>
      </c>
      <c r="C54">
        <v>0</v>
      </c>
      <c r="D54">
        <v>0</v>
      </c>
      <c r="E54">
        <v>0</v>
      </c>
      <c r="F54">
        <v>0</v>
      </c>
      <c r="G54">
        <v>0</v>
      </c>
      <c r="H54">
        <v>0</v>
      </c>
      <c r="I54">
        <v>0</v>
      </c>
      <c r="J54">
        <v>-92</v>
      </c>
      <c r="K54">
        <v>242</v>
      </c>
      <c r="L54">
        <v>657</v>
      </c>
      <c r="M54">
        <v>-212</v>
      </c>
      <c r="N54">
        <v>114</v>
      </c>
    </row>
    <row r="55" spans="2:14">
      <c r="B55" t="s">
        <v>131</v>
      </c>
      <c r="C55">
        <v>-168</v>
      </c>
      <c r="D55">
        <v>-450</v>
      </c>
      <c r="E55">
        <v>198</v>
      </c>
      <c r="F55">
        <v>-603</v>
      </c>
      <c r="G55">
        <v>-80</v>
      </c>
      <c r="H55">
        <v>-410</v>
      </c>
      <c r="I55">
        <v>-331</v>
      </c>
      <c r="J55">
        <v>-206</v>
      </c>
      <c r="K55" s="35">
        <v>-2795</v>
      </c>
      <c r="L55">
        <v>-772</v>
      </c>
      <c r="M55">
        <v>10</v>
      </c>
      <c r="N55">
        <v>-570</v>
      </c>
    </row>
    <row r="56" spans="2:14">
      <c r="B56" t="s">
        <v>132</v>
      </c>
      <c r="C56">
        <v>-480</v>
      </c>
      <c r="D56">
        <v>-633</v>
      </c>
      <c r="E56">
        <v>-802</v>
      </c>
      <c r="F56">
        <v>-925</v>
      </c>
      <c r="G56" s="35">
        <v>-1081</v>
      </c>
      <c r="H56">
        <v>-982</v>
      </c>
      <c r="I56" s="35">
        <v>-1011</v>
      </c>
      <c r="J56" s="35">
        <v>-1080</v>
      </c>
      <c r="K56" s="35">
        <v>-1176</v>
      </c>
      <c r="L56" s="35">
        <v>-1494</v>
      </c>
      <c r="M56" s="35">
        <v>-1835</v>
      </c>
      <c r="N56" s="35">
        <v>-1396</v>
      </c>
    </row>
    <row r="57" spans="2:14">
      <c r="B57" t="s">
        <v>133</v>
      </c>
      <c r="C57">
        <v>-586</v>
      </c>
      <c r="D57">
        <v>-465</v>
      </c>
      <c r="E57">
        <v>-866</v>
      </c>
      <c r="F57">
        <v>-681</v>
      </c>
      <c r="G57" s="35">
        <v>-1556</v>
      </c>
      <c r="H57">
        <v>-918</v>
      </c>
      <c r="I57">
        <v>-518</v>
      </c>
      <c r="J57">
        <v>-541</v>
      </c>
      <c r="K57">
        <v>-317</v>
      </c>
      <c r="L57" s="35">
        <v>-1282</v>
      </c>
      <c r="M57" s="35">
        <v>-2548</v>
      </c>
      <c r="N57">
        <v>-941</v>
      </c>
    </row>
    <row r="58" spans="2:14">
      <c r="B58" t="s">
        <v>134</v>
      </c>
      <c r="C58">
        <v>-251</v>
      </c>
      <c r="D58">
        <v>-454</v>
      </c>
      <c r="E58">
        <v>-817</v>
      </c>
      <c r="F58">
        <v>-684</v>
      </c>
      <c r="G58" s="35">
        <v>-1426</v>
      </c>
      <c r="H58" s="35">
        <v>-1151</v>
      </c>
      <c r="I58">
        <v>-404</v>
      </c>
      <c r="J58">
        <v>-282</v>
      </c>
      <c r="K58">
        <v>-551</v>
      </c>
      <c r="L58" s="35">
        <v>-1446</v>
      </c>
      <c r="M58" s="35">
        <v>-2496</v>
      </c>
      <c r="N58" s="35">
        <v>-1830</v>
      </c>
    </row>
    <row r="59" spans="2:14">
      <c r="B59" t="s">
        <v>135</v>
      </c>
      <c r="C59">
        <v>16</v>
      </c>
      <c r="D59">
        <v>16</v>
      </c>
      <c r="E59">
        <v>15</v>
      </c>
      <c r="F59">
        <v>17</v>
      </c>
      <c r="G59">
        <v>17</v>
      </c>
      <c r="H59">
        <v>17</v>
      </c>
      <c r="I59">
        <v>37</v>
      </c>
      <c r="J59">
        <v>28</v>
      </c>
      <c r="K59">
        <v>40</v>
      </c>
      <c r="L59">
        <v>26</v>
      </c>
      <c r="M59">
        <v>5</v>
      </c>
      <c r="N59">
        <v>10</v>
      </c>
    </row>
    <row r="60" spans="2:14">
      <c r="B60" t="s">
        <v>136</v>
      </c>
      <c r="C60">
        <v>-872</v>
      </c>
      <c r="D60">
        <v>-243</v>
      </c>
      <c r="E60">
        <v>-282</v>
      </c>
      <c r="F60">
        <v>-153</v>
      </c>
      <c r="G60">
        <v>-320</v>
      </c>
      <c r="H60">
        <v>-573</v>
      </c>
      <c r="I60">
        <v>-25</v>
      </c>
      <c r="J60">
        <v>-140</v>
      </c>
      <c r="K60">
        <v>0</v>
      </c>
      <c r="L60">
        <v>-146</v>
      </c>
      <c r="M60">
        <v>-212</v>
      </c>
      <c r="N60">
        <v>-1</v>
      </c>
    </row>
    <row r="61" spans="2:14">
      <c r="B61" t="s">
        <v>137</v>
      </c>
      <c r="C61">
        <v>463</v>
      </c>
      <c r="D61">
        <v>278</v>
      </c>
      <c r="E61">
        <v>205</v>
      </c>
      <c r="F61">
        <v>357</v>
      </c>
      <c r="G61">
        <v>362</v>
      </c>
      <c r="H61">
        <v>733</v>
      </c>
      <c r="I61">
        <v>134</v>
      </c>
      <c r="J61">
        <v>272</v>
      </c>
      <c r="K61">
        <v>207</v>
      </c>
      <c r="L61">
        <v>446</v>
      </c>
      <c r="M61">
        <v>240</v>
      </c>
      <c r="N61">
        <v>421</v>
      </c>
    </row>
    <row r="62" spans="2:14">
      <c r="B62" t="s">
        <v>138</v>
      </c>
      <c r="C62">
        <v>14</v>
      </c>
      <c r="D62">
        <v>11</v>
      </c>
      <c r="E62">
        <v>15</v>
      </c>
      <c r="F62">
        <v>32</v>
      </c>
      <c r="G62">
        <v>39</v>
      </c>
      <c r="H62">
        <v>40</v>
      </c>
      <c r="I62">
        <v>65</v>
      </c>
      <c r="J62">
        <v>73</v>
      </c>
      <c r="K62">
        <v>77</v>
      </c>
      <c r="L62">
        <v>87</v>
      </c>
      <c r="M62">
        <v>135</v>
      </c>
      <c r="N62">
        <v>155</v>
      </c>
    </row>
    <row r="63" spans="2:14">
      <c r="B63" t="s">
        <v>139</v>
      </c>
      <c r="C63">
        <v>65</v>
      </c>
      <c r="D63">
        <v>71</v>
      </c>
      <c r="E63">
        <v>69</v>
      </c>
      <c r="F63">
        <v>74</v>
      </c>
      <c r="G63">
        <v>38</v>
      </c>
      <c r="H63">
        <v>40</v>
      </c>
      <c r="I63">
        <v>27</v>
      </c>
      <c r="J63">
        <v>8</v>
      </c>
      <c r="K63">
        <v>15</v>
      </c>
      <c r="L63">
        <v>56</v>
      </c>
      <c r="M63">
        <v>129</v>
      </c>
      <c r="N63">
        <v>136</v>
      </c>
    </row>
    <row r="64" spans="2:14">
      <c r="B64" t="s">
        <v>140</v>
      </c>
      <c r="C64">
        <v>0</v>
      </c>
      <c r="D64">
        <v>0</v>
      </c>
      <c r="E64">
        <v>0</v>
      </c>
      <c r="F64">
        <v>0</v>
      </c>
      <c r="G64">
        <v>0</v>
      </c>
      <c r="H64">
        <v>0</v>
      </c>
      <c r="I64">
        <v>0</v>
      </c>
      <c r="J64">
        <v>0</v>
      </c>
      <c r="K64">
        <v>0</v>
      </c>
      <c r="L64">
        <v>-180</v>
      </c>
      <c r="M64">
        <v>0</v>
      </c>
      <c r="N64">
        <v>0</v>
      </c>
    </row>
    <row r="65" spans="2:14">
      <c r="B65" t="s">
        <v>141</v>
      </c>
      <c r="C65">
        <v>0</v>
      </c>
      <c r="D65">
        <v>0</v>
      </c>
      <c r="E65">
        <v>0</v>
      </c>
      <c r="F65">
        <v>0</v>
      </c>
      <c r="G65">
        <v>141</v>
      </c>
      <c r="H65">
        <v>0</v>
      </c>
      <c r="I65">
        <v>0</v>
      </c>
      <c r="J65">
        <v>0</v>
      </c>
      <c r="K65">
        <v>0</v>
      </c>
      <c r="L65">
        <v>0</v>
      </c>
      <c r="M65">
        <v>0</v>
      </c>
      <c r="N65">
        <v>38</v>
      </c>
    </row>
    <row r="66" spans="2:14">
      <c r="B66" t="s">
        <v>142</v>
      </c>
      <c r="C66">
        <v>0</v>
      </c>
      <c r="D66">
        <v>0</v>
      </c>
      <c r="E66">
        <v>0</v>
      </c>
      <c r="F66">
        <v>0</v>
      </c>
      <c r="G66">
        <v>-525</v>
      </c>
      <c r="H66">
        <v>0</v>
      </c>
      <c r="I66">
        <v>0</v>
      </c>
      <c r="J66">
        <v>0</v>
      </c>
      <c r="K66">
        <v>0</v>
      </c>
      <c r="L66">
        <v>0</v>
      </c>
      <c r="M66">
        <v>0</v>
      </c>
      <c r="N66">
        <v>0</v>
      </c>
    </row>
    <row r="67" spans="2:14">
      <c r="B67" t="s">
        <v>144</v>
      </c>
      <c r="C67">
        <v>-21</v>
      </c>
      <c r="D67">
        <v>-144</v>
      </c>
      <c r="E67">
        <v>-70</v>
      </c>
      <c r="F67">
        <v>-324</v>
      </c>
      <c r="G67">
        <v>118</v>
      </c>
      <c r="H67">
        <v>-24</v>
      </c>
      <c r="I67">
        <v>-353</v>
      </c>
      <c r="J67">
        <v>-500</v>
      </c>
      <c r="K67">
        <v>-105</v>
      </c>
      <c r="L67">
        <v>-126</v>
      </c>
      <c r="M67">
        <v>-350</v>
      </c>
      <c r="N67">
        <v>130</v>
      </c>
    </row>
    <row r="68" spans="2:14">
      <c r="B68" t="s">
        <v>145</v>
      </c>
      <c r="C68">
        <v>-626</v>
      </c>
      <c r="D68">
        <v>-576</v>
      </c>
      <c r="E68">
        <v>-849</v>
      </c>
      <c r="F68">
        <v>-756</v>
      </c>
      <c r="G68" s="35">
        <v>-1379</v>
      </c>
      <c r="H68" s="35">
        <v>-1117</v>
      </c>
      <c r="I68" s="35">
        <v>-2871</v>
      </c>
      <c r="J68">
        <v>-650</v>
      </c>
      <c r="K68" s="35">
        <v>-1808</v>
      </c>
      <c r="L68" s="35">
        <v>-2140</v>
      </c>
      <c r="M68" s="35">
        <v>-2982</v>
      </c>
      <c r="N68" s="35">
        <v>-3753</v>
      </c>
    </row>
    <row r="69" spans="2:14">
      <c r="B69" t="s">
        <v>146</v>
      </c>
      <c r="C69">
        <v>0</v>
      </c>
      <c r="D69">
        <v>0</v>
      </c>
      <c r="E69">
        <v>0</v>
      </c>
      <c r="F69">
        <v>0</v>
      </c>
      <c r="G69">
        <v>0</v>
      </c>
      <c r="H69">
        <v>0</v>
      </c>
      <c r="I69">
        <v>0</v>
      </c>
      <c r="J69">
        <v>0</v>
      </c>
      <c r="K69">
        <v>0</v>
      </c>
      <c r="L69">
        <v>0</v>
      </c>
      <c r="M69">
        <v>1</v>
      </c>
      <c r="N69">
        <v>0</v>
      </c>
    </row>
    <row r="70" spans="2:14">
      <c r="B70" t="s">
        <v>148</v>
      </c>
      <c r="C70">
        <v>44</v>
      </c>
      <c r="D70">
        <v>239</v>
      </c>
      <c r="E70">
        <v>8</v>
      </c>
      <c r="F70">
        <v>271</v>
      </c>
      <c r="G70">
        <v>10</v>
      </c>
      <c r="H70">
        <v>243</v>
      </c>
      <c r="I70">
        <v>18</v>
      </c>
      <c r="J70">
        <v>155</v>
      </c>
      <c r="K70">
        <v>418</v>
      </c>
      <c r="L70">
        <v>254</v>
      </c>
      <c r="M70">
        <v>101</v>
      </c>
      <c r="N70">
        <v>415</v>
      </c>
    </row>
    <row r="71" spans="2:14">
      <c r="B71" t="s">
        <v>149</v>
      </c>
      <c r="C71">
        <v>-81</v>
      </c>
      <c r="D71">
        <v>-86</v>
      </c>
      <c r="E71">
        <v>-119</v>
      </c>
      <c r="F71">
        <v>-58</v>
      </c>
      <c r="G71">
        <v>-54</v>
      </c>
      <c r="H71">
        <v>-26</v>
      </c>
      <c r="I71">
        <v>-279</v>
      </c>
      <c r="J71">
        <v>-14</v>
      </c>
      <c r="K71">
        <v>-8</v>
      </c>
      <c r="L71">
        <v>-25</v>
      </c>
      <c r="M71">
        <v>-98</v>
      </c>
      <c r="N71">
        <v>-428</v>
      </c>
    </row>
    <row r="72" spans="2:14">
      <c r="B72" t="s">
        <v>150</v>
      </c>
      <c r="C72">
        <v>-42</v>
      </c>
      <c r="D72">
        <v>-35</v>
      </c>
      <c r="E72">
        <v>-40</v>
      </c>
      <c r="F72">
        <v>-36</v>
      </c>
      <c r="G72">
        <v>-35</v>
      </c>
      <c r="H72">
        <v>-106</v>
      </c>
      <c r="I72">
        <v>-101</v>
      </c>
      <c r="J72">
        <v>-89</v>
      </c>
      <c r="K72">
        <v>-94</v>
      </c>
      <c r="L72">
        <v>-142</v>
      </c>
      <c r="M72">
        <v>-191</v>
      </c>
      <c r="N72">
        <v>-203</v>
      </c>
    </row>
    <row r="73" spans="2:14">
      <c r="B73" t="s">
        <v>151</v>
      </c>
      <c r="C73">
        <v>-547</v>
      </c>
      <c r="D73">
        <v>-695</v>
      </c>
      <c r="E73">
        <v>-764</v>
      </c>
      <c r="F73">
        <v>-947</v>
      </c>
      <c r="G73" s="35">
        <v>-1218</v>
      </c>
      <c r="H73" s="35">
        <v>-1049</v>
      </c>
      <c r="I73" s="35">
        <v>-2121</v>
      </c>
      <c r="J73">
        <v>-499</v>
      </c>
      <c r="K73" s="35">
        <v>-1763</v>
      </c>
      <c r="L73" s="35">
        <v>-1936</v>
      </c>
      <c r="M73" s="35">
        <v>-2551</v>
      </c>
      <c r="N73" s="35">
        <v>-3140</v>
      </c>
    </row>
    <row r="74" spans="2:14">
      <c r="B74" t="s">
        <v>152</v>
      </c>
      <c r="C74">
        <v>0</v>
      </c>
      <c r="D74">
        <v>0</v>
      </c>
      <c r="E74">
        <v>0</v>
      </c>
      <c r="F74">
        <v>0</v>
      </c>
      <c r="G74">
        <v>0</v>
      </c>
      <c r="H74">
        <v>-180</v>
      </c>
      <c r="I74">
        <v>-179</v>
      </c>
      <c r="J74">
        <v>-203</v>
      </c>
      <c r="K74">
        <v>-221</v>
      </c>
      <c r="L74">
        <v>-256</v>
      </c>
      <c r="M74">
        <v>-286</v>
      </c>
      <c r="N74">
        <v>-325</v>
      </c>
    </row>
    <row r="75" spans="2:14">
      <c r="B75" t="s">
        <v>153</v>
      </c>
      <c r="C75">
        <v>0</v>
      </c>
      <c r="D75">
        <v>0</v>
      </c>
      <c r="E75">
        <v>66</v>
      </c>
      <c r="F75">
        <v>13</v>
      </c>
      <c r="G75">
        <v>-82</v>
      </c>
      <c r="H75">
        <v>0</v>
      </c>
      <c r="I75">
        <v>-209</v>
      </c>
      <c r="J75">
        <v>0</v>
      </c>
      <c r="K75">
        <v>-140</v>
      </c>
      <c r="L75">
        <v>-36</v>
      </c>
      <c r="M75">
        <v>41</v>
      </c>
      <c r="N75">
        <v>-72</v>
      </c>
    </row>
    <row r="76" spans="2:14">
      <c r="B76" t="s">
        <v>35</v>
      </c>
      <c r="C76">
        <v>190</v>
      </c>
      <c r="D76">
        <v>147</v>
      </c>
      <c r="E76">
        <v>528</v>
      </c>
      <c r="F76">
        <v>90</v>
      </c>
      <c r="G76">
        <v>-822</v>
      </c>
      <c r="H76">
        <v>434</v>
      </c>
      <c r="I76">
        <v>-351</v>
      </c>
      <c r="J76" s="35">
        <v>2492</v>
      </c>
      <c r="K76" s="35">
        <v>-1138</v>
      </c>
      <c r="L76">
        <v>771</v>
      </c>
      <c r="M76">
        <v>573</v>
      </c>
      <c r="N76">
        <v>-270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6E30A-046B-484D-A314-9055FC1E2581}">
  <dimension ref="B2:N33"/>
  <sheetViews>
    <sheetView workbookViewId="0">
      <selection activeCell="E11" sqref="E11"/>
    </sheetView>
  </sheetViews>
  <sheetFormatPr defaultRowHeight="14.4"/>
  <cols>
    <col min="1" max="1" width="2.21875" customWidth="1"/>
    <col min="2" max="2" width="31.6640625" customWidth="1"/>
  </cols>
  <sheetData>
    <row r="2" spans="2:14">
      <c r="C2" s="25">
        <v>41699</v>
      </c>
      <c r="D2" s="25">
        <v>42064</v>
      </c>
      <c r="E2" s="25">
        <v>42430</v>
      </c>
      <c r="F2" s="25">
        <v>42795</v>
      </c>
      <c r="G2" s="25">
        <v>43160</v>
      </c>
      <c r="H2" s="25">
        <v>43525</v>
      </c>
      <c r="I2" s="25">
        <v>43891</v>
      </c>
      <c r="J2" s="25">
        <v>44256</v>
      </c>
      <c r="K2" s="25">
        <v>44621</v>
      </c>
      <c r="L2" s="25">
        <v>44986</v>
      </c>
      <c r="M2" s="25">
        <v>45352</v>
      </c>
      <c r="N2" s="25">
        <v>45717</v>
      </c>
    </row>
    <row r="3" spans="2:14">
      <c r="B3" t="s">
        <v>126</v>
      </c>
      <c r="C3" s="35">
        <v>36151</v>
      </c>
      <c r="D3" s="35">
        <v>35531</v>
      </c>
      <c r="E3" s="35">
        <v>37900</v>
      </c>
      <c r="F3" s="35">
        <v>30199</v>
      </c>
      <c r="G3" s="35">
        <v>23857</v>
      </c>
      <c r="H3" s="35">
        <v>18891</v>
      </c>
      <c r="I3" s="35">
        <v>26633</v>
      </c>
      <c r="J3" s="35">
        <v>29001</v>
      </c>
      <c r="K3" s="35">
        <v>14283</v>
      </c>
      <c r="L3" s="35">
        <v>35388</v>
      </c>
      <c r="M3" s="35">
        <v>67915</v>
      </c>
      <c r="N3" s="35">
        <v>63102</v>
      </c>
    </row>
    <row r="4" spans="2:14">
      <c r="B4" t="s">
        <v>127</v>
      </c>
      <c r="C4" s="35">
        <v>36303</v>
      </c>
      <c r="D4" s="35">
        <v>43397</v>
      </c>
      <c r="E4" s="35">
        <v>38626</v>
      </c>
      <c r="F4" s="35">
        <v>28840</v>
      </c>
      <c r="G4" s="35">
        <v>33312</v>
      </c>
      <c r="H4" s="35">
        <v>28771</v>
      </c>
      <c r="I4" s="35">
        <v>23352</v>
      </c>
      <c r="J4" s="35">
        <v>31198</v>
      </c>
      <c r="K4" s="35">
        <v>26943</v>
      </c>
      <c r="L4" s="35">
        <v>41694</v>
      </c>
      <c r="M4" s="35">
        <v>65106</v>
      </c>
      <c r="N4" s="35">
        <v>58937</v>
      </c>
    </row>
    <row r="5" spans="2:14">
      <c r="B5" t="s">
        <v>78</v>
      </c>
      <c r="C5">
        <v>445</v>
      </c>
      <c r="D5" s="35">
        <v>-3179</v>
      </c>
      <c r="E5" s="35">
        <v>-2223</v>
      </c>
      <c r="F5" s="35">
        <v>-4152</v>
      </c>
      <c r="G5" s="35">
        <v>-10688</v>
      </c>
      <c r="H5" s="35">
        <v>-9109</v>
      </c>
      <c r="I5" s="35">
        <v>9950</v>
      </c>
      <c r="J5" s="35">
        <v>-5505</v>
      </c>
      <c r="K5">
        <v>185</v>
      </c>
      <c r="L5" s="35">
        <v>-2213</v>
      </c>
      <c r="M5" s="35">
        <v>-1876</v>
      </c>
      <c r="N5" s="35">
        <v>3573</v>
      </c>
    </row>
    <row r="6" spans="2:14">
      <c r="B6" t="s">
        <v>45</v>
      </c>
      <c r="C6" s="35">
        <v>-2853</v>
      </c>
      <c r="D6" s="35">
        <v>-3692</v>
      </c>
      <c r="E6" s="35">
        <v>-5743</v>
      </c>
      <c r="F6" s="35">
        <v>-6621</v>
      </c>
      <c r="G6" s="35">
        <v>-3560</v>
      </c>
      <c r="H6" s="35">
        <v>2069</v>
      </c>
      <c r="I6" s="35">
        <v>2326</v>
      </c>
      <c r="J6" s="35">
        <v>3814</v>
      </c>
      <c r="K6">
        <v>472</v>
      </c>
      <c r="L6" s="35">
        <v>-5665</v>
      </c>
      <c r="M6" s="35">
        <v>-7265</v>
      </c>
      <c r="N6" s="35">
        <v>2127</v>
      </c>
    </row>
    <row r="7" spans="2:14">
      <c r="B7" t="s">
        <v>128</v>
      </c>
      <c r="C7" s="35">
        <v>4694</v>
      </c>
      <c r="D7" s="35">
        <v>3598</v>
      </c>
      <c r="E7" s="35">
        <v>3947</v>
      </c>
      <c r="F7" s="35">
        <v>9301</v>
      </c>
      <c r="G7" s="35">
        <v>7320</v>
      </c>
      <c r="H7" s="35">
        <v>-4692</v>
      </c>
      <c r="I7" s="35">
        <v>-8085</v>
      </c>
      <c r="J7" s="35">
        <v>5748</v>
      </c>
      <c r="K7" s="35">
        <v>-7012</v>
      </c>
      <c r="L7" s="35">
        <v>6945</v>
      </c>
      <c r="M7" s="35">
        <v>13706</v>
      </c>
      <c r="N7" s="35">
        <v>1303</v>
      </c>
    </row>
    <row r="8" spans="2:14">
      <c r="B8" t="s">
        <v>129</v>
      </c>
      <c r="C8">
        <v>0</v>
      </c>
      <c r="D8">
        <v>0</v>
      </c>
      <c r="E8">
        <v>-520</v>
      </c>
      <c r="F8">
        <v>0</v>
      </c>
      <c r="G8">
        <v>0</v>
      </c>
      <c r="H8">
        <v>0</v>
      </c>
      <c r="I8">
        <v>0</v>
      </c>
      <c r="J8">
        <v>0</v>
      </c>
      <c r="K8">
        <v>0</v>
      </c>
      <c r="L8">
        <v>0</v>
      </c>
      <c r="M8">
        <v>0</v>
      </c>
      <c r="N8">
        <v>0</v>
      </c>
    </row>
    <row r="9" spans="2:14">
      <c r="B9" t="s">
        <v>130</v>
      </c>
      <c r="C9" s="35">
        <v>1870</v>
      </c>
      <c r="D9">
        <v>-398</v>
      </c>
      <c r="E9" s="35">
        <v>5852</v>
      </c>
      <c r="F9" s="35">
        <v>4727</v>
      </c>
      <c r="G9">
        <v>494</v>
      </c>
      <c r="H9" s="35">
        <v>4512</v>
      </c>
      <c r="I9">
        <v>875</v>
      </c>
      <c r="J9" s="35">
        <v>-4150</v>
      </c>
      <c r="K9" s="35">
        <v>-4396</v>
      </c>
      <c r="L9" s="35">
        <v>-2194</v>
      </c>
      <c r="M9" s="35">
        <v>2760</v>
      </c>
      <c r="N9" s="35">
        <v>1153</v>
      </c>
    </row>
    <row r="10" spans="2:14">
      <c r="B10" t="s">
        <v>131</v>
      </c>
      <c r="C10" s="35">
        <v>4157</v>
      </c>
      <c r="D10" s="35">
        <v>-3672</v>
      </c>
      <c r="E10" s="35">
        <v>1313</v>
      </c>
      <c r="F10" s="35">
        <v>3254</v>
      </c>
      <c r="G10" s="35">
        <v>-6434</v>
      </c>
      <c r="H10" s="35">
        <v>-7221</v>
      </c>
      <c r="I10" s="35">
        <v>5065</v>
      </c>
      <c r="J10">
        <v>-93</v>
      </c>
      <c r="K10" s="35">
        <v>-10750</v>
      </c>
      <c r="L10" s="35">
        <v>-3127</v>
      </c>
      <c r="M10" s="35">
        <v>7325</v>
      </c>
      <c r="N10" s="35">
        <v>8156</v>
      </c>
    </row>
    <row r="11" spans="2:14">
      <c r="B11" t="s">
        <v>132</v>
      </c>
      <c r="C11" s="35">
        <v>-4308</v>
      </c>
      <c r="D11" s="35">
        <v>-4194</v>
      </c>
      <c r="E11" s="35">
        <v>-2040</v>
      </c>
      <c r="F11" s="35">
        <v>-1895</v>
      </c>
      <c r="G11" s="35">
        <v>-3021</v>
      </c>
      <c r="H11" s="35">
        <v>-2659</v>
      </c>
      <c r="I11" s="35">
        <v>-1785</v>
      </c>
      <c r="J11" s="35">
        <v>-2105</v>
      </c>
      <c r="K11" s="35">
        <v>-1910</v>
      </c>
      <c r="L11" s="35">
        <v>-3179</v>
      </c>
      <c r="M11" s="35">
        <v>-4516</v>
      </c>
      <c r="N11" s="35">
        <v>-3991</v>
      </c>
    </row>
    <row r="12" spans="2:14">
      <c r="B12" t="s">
        <v>133</v>
      </c>
      <c r="C12" s="35">
        <v>-27991</v>
      </c>
      <c r="D12" s="35">
        <v>-36232</v>
      </c>
      <c r="E12" s="35">
        <v>-36694</v>
      </c>
      <c r="F12" s="35">
        <v>-39571</v>
      </c>
      <c r="G12" s="35">
        <v>-25139</v>
      </c>
      <c r="H12" s="35">
        <v>-20878</v>
      </c>
      <c r="I12" s="35">
        <v>-33115</v>
      </c>
      <c r="J12" s="35">
        <v>-25672</v>
      </c>
      <c r="K12" s="35">
        <v>-4444</v>
      </c>
      <c r="L12" s="35">
        <v>-15417</v>
      </c>
      <c r="M12" s="35">
        <v>-22781</v>
      </c>
      <c r="N12" s="35">
        <v>-49982</v>
      </c>
    </row>
    <row r="13" spans="2:14">
      <c r="B13" t="s">
        <v>134</v>
      </c>
      <c r="C13" s="35">
        <v>-26975</v>
      </c>
      <c r="D13" s="35">
        <v>-31962</v>
      </c>
      <c r="E13" s="35">
        <v>-31503</v>
      </c>
      <c r="F13" s="35">
        <v>-16072</v>
      </c>
      <c r="G13" s="35">
        <v>-35079</v>
      </c>
      <c r="H13" s="35">
        <v>-35304</v>
      </c>
      <c r="I13" s="35">
        <v>-29702</v>
      </c>
      <c r="J13" s="35">
        <v>-20205</v>
      </c>
      <c r="K13" s="35">
        <v>-15168</v>
      </c>
      <c r="L13" s="35">
        <v>-19230</v>
      </c>
      <c r="M13" s="35">
        <v>-31414</v>
      </c>
      <c r="N13" s="35">
        <v>-38042</v>
      </c>
    </row>
    <row r="14" spans="2:14">
      <c r="B14" t="s">
        <v>135</v>
      </c>
      <c r="C14">
        <v>50</v>
      </c>
      <c r="D14">
        <v>74</v>
      </c>
      <c r="E14">
        <v>59</v>
      </c>
      <c r="F14">
        <v>53</v>
      </c>
      <c r="G14">
        <v>30</v>
      </c>
      <c r="H14">
        <v>67</v>
      </c>
      <c r="I14">
        <v>171</v>
      </c>
      <c r="J14">
        <v>351</v>
      </c>
      <c r="K14">
        <v>230</v>
      </c>
      <c r="L14">
        <v>285</v>
      </c>
      <c r="M14">
        <v>231</v>
      </c>
      <c r="N14">
        <v>974</v>
      </c>
    </row>
    <row r="15" spans="2:14">
      <c r="B15" t="s">
        <v>136</v>
      </c>
      <c r="C15">
        <v>-429</v>
      </c>
      <c r="D15" s="35">
        <v>-5461</v>
      </c>
      <c r="E15" s="35">
        <v>-4728</v>
      </c>
      <c r="F15">
        <v>-6</v>
      </c>
      <c r="G15">
        <v>-329</v>
      </c>
      <c r="H15">
        <v>-130</v>
      </c>
      <c r="I15" s="35">
        <v>-1439</v>
      </c>
      <c r="J15" s="35">
        <v>-7530</v>
      </c>
      <c r="K15" s="35">
        <v>-3008</v>
      </c>
      <c r="L15">
        <v>-50</v>
      </c>
      <c r="M15">
        <v>-74</v>
      </c>
      <c r="N15" s="35">
        <v>-12677</v>
      </c>
    </row>
    <row r="16" spans="2:14">
      <c r="B16" t="s">
        <v>137</v>
      </c>
      <c r="C16">
        <v>4</v>
      </c>
      <c r="D16">
        <v>42</v>
      </c>
      <c r="E16">
        <v>89</v>
      </c>
      <c r="F16" s="35">
        <v>1965</v>
      </c>
      <c r="G16" s="35">
        <v>2381</v>
      </c>
      <c r="H16" s="35">
        <v>5644</v>
      </c>
      <c r="I16">
        <v>21</v>
      </c>
      <c r="J16">
        <v>226</v>
      </c>
      <c r="K16">
        <v>104</v>
      </c>
      <c r="L16" s="35">
        <v>6895</v>
      </c>
      <c r="M16" s="35">
        <v>10821</v>
      </c>
      <c r="N16">
        <v>111</v>
      </c>
    </row>
    <row r="17" spans="2:14">
      <c r="B17" t="s">
        <v>138</v>
      </c>
      <c r="C17">
        <v>653</v>
      </c>
      <c r="D17">
        <v>698</v>
      </c>
      <c r="E17">
        <v>731</v>
      </c>
      <c r="F17">
        <v>638</v>
      </c>
      <c r="G17">
        <v>690</v>
      </c>
      <c r="H17">
        <v>761</v>
      </c>
      <c r="I17" s="35">
        <v>1104</v>
      </c>
      <c r="J17">
        <v>428</v>
      </c>
      <c r="K17">
        <v>653</v>
      </c>
      <c r="L17">
        <v>973</v>
      </c>
      <c r="M17" s="35">
        <v>2493</v>
      </c>
      <c r="N17" s="35">
        <v>2420</v>
      </c>
    </row>
    <row r="18" spans="2:14">
      <c r="B18" t="s">
        <v>139</v>
      </c>
      <c r="C18">
        <v>40</v>
      </c>
      <c r="D18">
        <v>80</v>
      </c>
      <c r="E18">
        <v>58</v>
      </c>
      <c r="F18">
        <v>620</v>
      </c>
      <c r="G18" s="35">
        <v>1797</v>
      </c>
      <c r="H18">
        <v>232</v>
      </c>
      <c r="I18">
        <v>21</v>
      </c>
      <c r="J18">
        <v>18</v>
      </c>
      <c r="K18">
        <v>32</v>
      </c>
      <c r="L18">
        <v>46</v>
      </c>
      <c r="M18">
        <v>47</v>
      </c>
      <c r="N18">
        <v>64</v>
      </c>
    </row>
    <row r="19" spans="2:14">
      <c r="B19" t="s">
        <v>140</v>
      </c>
      <c r="C19">
        <v>0</v>
      </c>
      <c r="D19">
        <v>-160</v>
      </c>
      <c r="E19">
        <v>0</v>
      </c>
      <c r="F19">
        <v>-107</v>
      </c>
      <c r="G19">
        <v>-4</v>
      </c>
      <c r="H19">
        <v>-9</v>
      </c>
      <c r="I19">
        <v>-606</v>
      </c>
      <c r="J19">
        <v>-10</v>
      </c>
      <c r="K19">
        <v>0</v>
      </c>
      <c r="L19">
        <v>0</v>
      </c>
      <c r="M19">
        <v>-150</v>
      </c>
      <c r="N19">
        <v>0</v>
      </c>
    </row>
    <row r="20" spans="2:14">
      <c r="B20" t="s">
        <v>141</v>
      </c>
      <c r="C20">
        <v>0</v>
      </c>
      <c r="D20">
        <v>0</v>
      </c>
      <c r="E20">
        <v>0</v>
      </c>
      <c r="F20">
        <v>0</v>
      </c>
      <c r="G20">
        <v>14</v>
      </c>
      <c r="H20">
        <v>533</v>
      </c>
      <c r="I20">
        <v>0</v>
      </c>
      <c r="J20">
        <v>0</v>
      </c>
      <c r="K20">
        <v>0</v>
      </c>
      <c r="L20">
        <v>19</v>
      </c>
      <c r="M20">
        <v>107</v>
      </c>
      <c r="N20">
        <v>765</v>
      </c>
    </row>
    <row r="21" spans="2:14">
      <c r="B21" t="s">
        <v>142</v>
      </c>
      <c r="C21">
        <v>-185</v>
      </c>
      <c r="D21">
        <v>0</v>
      </c>
      <c r="E21">
        <v>-111</v>
      </c>
      <c r="F21">
        <v>0</v>
      </c>
      <c r="G21">
        <v>0</v>
      </c>
      <c r="H21">
        <v>-8</v>
      </c>
      <c r="I21">
        <v>-27</v>
      </c>
      <c r="J21">
        <v>0</v>
      </c>
      <c r="K21">
        <v>-98</v>
      </c>
      <c r="L21">
        <v>0</v>
      </c>
      <c r="M21">
        <v>0</v>
      </c>
      <c r="N21">
        <v>-688</v>
      </c>
    </row>
    <row r="22" spans="2:14">
      <c r="B22" t="s">
        <v>143</v>
      </c>
      <c r="C22">
        <v>0</v>
      </c>
      <c r="D22">
        <v>0</v>
      </c>
      <c r="E22">
        <v>0</v>
      </c>
      <c r="F22">
        <v>0</v>
      </c>
      <c r="G22">
        <v>0</v>
      </c>
      <c r="H22">
        <v>0</v>
      </c>
      <c r="I22">
        <v>0</v>
      </c>
      <c r="J22">
        <v>0</v>
      </c>
      <c r="K22">
        <v>0</v>
      </c>
      <c r="L22">
        <v>0</v>
      </c>
      <c r="M22">
        <v>-25</v>
      </c>
      <c r="N22">
        <v>-20</v>
      </c>
    </row>
    <row r="23" spans="2:14">
      <c r="B23" t="s">
        <v>144</v>
      </c>
      <c r="C23" s="35">
        <v>-1149</v>
      </c>
      <c r="D23">
        <v>456</v>
      </c>
      <c r="E23" s="35">
        <v>-1289</v>
      </c>
      <c r="F23" s="35">
        <v>-26663</v>
      </c>
      <c r="G23" s="35">
        <v>5360</v>
      </c>
      <c r="H23" s="35">
        <v>7335</v>
      </c>
      <c r="I23" s="35">
        <v>-2659</v>
      </c>
      <c r="J23" s="35">
        <v>1051</v>
      </c>
      <c r="K23" s="35">
        <v>12813</v>
      </c>
      <c r="L23" s="35">
        <v>-4357</v>
      </c>
      <c r="M23" s="35">
        <v>-4817</v>
      </c>
      <c r="N23" s="35">
        <v>-2889</v>
      </c>
    </row>
    <row r="24" spans="2:14">
      <c r="B24" t="s">
        <v>145</v>
      </c>
      <c r="C24" s="35">
        <v>-3883</v>
      </c>
      <c r="D24" s="35">
        <v>5201</v>
      </c>
      <c r="E24" s="35">
        <v>-3795</v>
      </c>
      <c r="F24" s="35">
        <v>6205</v>
      </c>
      <c r="G24" s="35">
        <v>2012</v>
      </c>
      <c r="H24" s="35">
        <v>8830</v>
      </c>
      <c r="I24" s="35">
        <v>3390</v>
      </c>
      <c r="J24" s="35">
        <v>9904</v>
      </c>
      <c r="K24" s="35">
        <v>-3380</v>
      </c>
      <c r="L24" s="35">
        <v>-26243</v>
      </c>
      <c r="M24" s="35">
        <v>-37006</v>
      </c>
      <c r="N24" s="35">
        <v>-18786</v>
      </c>
    </row>
    <row r="25" spans="2:14">
      <c r="B25" t="s">
        <v>146</v>
      </c>
      <c r="C25">
        <v>0</v>
      </c>
      <c r="D25">
        <v>0</v>
      </c>
      <c r="E25" s="35">
        <v>7433</v>
      </c>
      <c r="F25">
        <v>5</v>
      </c>
      <c r="G25">
        <v>0</v>
      </c>
      <c r="H25">
        <v>0</v>
      </c>
      <c r="I25" s="35">
        <v>3889</v>
      </c>
      <c r="J25" s="35">
        <v>2603</v>
      </c>
      <c r="K25">
        <v>19</v>
      </c>
      <c r="L25">
        <v>20</v>
      </c>
      <c r="M25">
        <v>82</v>
      </c>
      <c r="N25" s="35">
        <v>1108</v>
      </c>
    </row>
    <row r="26" spans="2:14">
      <c r="B26" t="s">
        <v>147</v>
      </c>
      <c r="C26">
        <v>-658</v>
      </c>
      <c r="D26">
        <v>-744</v>
      </c>
      <c r="E26">
        <v>0</v>
      </c>
      <c r="F26">
        <v>0</v>
      </c>
      <c r="G26">
        <v>0</v>
      </c>
      <c r="H26">
        <v>0</v>
      </c>
      <c r="I26">
        <v>0</v>
      </c>
      <c r="J26">
        <v>0</v>
      </c>
      <c r="K26">
        <v>0</v>
      </c>
      <c r="L26">
        <v>0</v>
      </c>
      <c r="M26">
        <v>0</v>
      </c>
      <c r="N26">
        <v>0</v>
      </c>
    </row>
    <row r="27" spans="2:14">
      <c r="B27" t="s">
        <v>148</v>
      </c>
      <c r="C27" s="35">
        <v>33258</v>
      </c>
      <c r="D27" s="35">
        <v>36363</v>
      </c>
      <c r="E27" s="35">
        <v>19519</v>
      </c>
      <c r="F27" s="35">
        <v>33390</v>
      </c>
      <c r="G27" s="35">
        <v>37482</v>
      </c>
      <c r="H27" s="35">
        <v>51128</v>
      </c>
      <c r="I27" s="35">
        <v>38297</v>
      </c>
      <c r="J27" s="35">
        <v>46641</v>
      </c>
      <c r="K27" s="35">
        <v>46578</v>
      </c>
      <c r="L27" s="35">
        <v>43934</v>
      </c>
      <c r="M27" s="35">
        <v>18829</v>
      </c>
      <c r="N27" s="35">
        <v>13384</v>
      </c>
    </row>
    <row r="28" spans="2:14">
      <c r="B28" t="s">
        <v>149</v>
      </c>
      <c r="C28" s="35">
        <v>-29141</v>
      </c>
      <c r="D28" s="35">
        <v>-23332</v>
      </c>
      <c r="E28" s="35">
        <v>-24924</v>
      </c>
      <c r="F28" s="35">
        <v>-21732</v>
      </c>
      <c r="G28" s="35">
        <v>-29964</v>
      </c>
      <c r="H28" s="35">
        <v>-35198</v>
      </c>
      <c r="I28" s="35">
        <v>-29847</v>
      </c>
      <c r="J28" s="35">
        <v>-29709</v>
      </c>
      <c r="K28" s="35">
        <v>-42816</v>
      </c>
      <c r="L28" s="35">
        <v>-62557</v>
      </c>
      <c r="M28" s="35">
        <v>-47414</v>
      </c>
      <c r="N28" s="35">
        <v>-21443</v>
      </c>
    </row>
    <row r="29" spans="2:14">
      <c r="B29" t="s">
        <v>150</v>
      </c>
      <c r="C29" s="35">
        <v>-6171</v>
      </c>
      <c r="D29" s="35">
        <v>-6307</v>
      </c>
      <c r="E29" s="35">
        <v>-5716</v>
      </c>
      <c r="F29" s="35">
        <v>-5336</v>
      </c>
      <c r="G29" s="35">
        <v>-5411</v>
      </c>
      <c r="H29" s="35">
        <v>-7005</v>
      </c>
      <c r="I29" s="35">
        <v>-7518</v>
      </c>
      <c r="J29" s="35">
        <v>-8123</v>
      </c>
      <c r="K29" s="35">
        <v>-9251</v>
      </c>
      <c r="L29" s="35">
        <v>-9336</v>
      </c>
      <c r="M29" s="35">
        <v>-9332</v>
      </c>
      <c r="N29" s="35">
        <v>-5814</v>
      </c>
    </row>
    <row r="30" spans="2:14">
      <c r="B30" t="s">
        <v>151</v>
      </c>
      <c r="C30">
        <v>-722</v>
      </c>
      <c r="D30">
        <v>-720</v>
      </c>
      <c r="E30">
        <v>-108</v>
      </c>
      <c r="F30">
        <v>-121</v>
      </c>
      <c r="G30">
        <v>-96</v>
      </c>
      <c r="H30">
        <v>-95</v>
      </c>
      <c r="I30">
        <v>-57</v>
      </c>
      <c r="J30">
        <v>-30</v>
      </c>
      <c r="K30">
        <v>-100</v>
      </c>
      <c r="L30">
        <v>-141</v>
      </c>
      <c r="M30" s="35">
        <v>-1059</v>
      </c>
      <c r="N30" s="35">
        <v>-2492</v>
      </c>
    </row>
    <row r="31" spans="2:14">
      <c r="B31" t="s">
        <v>152</v>
      </c>
      <c r="C31">
        <v>0</v>
      </c>
      <c r="D31">
        <v>0</v>
      </c>
      <c r="E31">
        <v>0</v>
      </c>
      <c r="F31">
        <v>0</v>
      </c>
      <c r="G31">
        <v>0</v>
      </c>
      <c r="H31">
        <v>0</v>
      </c>
      <c r="I31" s="35">
        <v>-1346</v>
      </c>
      <c r="J31" s="35">
        <v>-1477</v>
      </c>
      <c r="K31" s="35">
        <v>-1559</v>
      </c>
      <c r="L31" s="35">
        <v>-1517</v>
      </c>
      <c r="M31" s="35">
        <v>-1924</v>
      </c>
      <c r="N31" s="35">
        <v>-2393</v>
      </c>
    </row>
    <row r="32" spans="2:14">
      <c r="B32" t="s">
        <v>153</v>
      </c>
      <c r="C32">
        <v>-450</v>
      </c>
      <c r="D32">
        <v>-57</v>
      </c>
      <c r="E32">
        <v>0</v>
      </c>
      <c r="F32">
        <v>0</v>
      </c>
      <c r="G32">
        <v>0</v>
      </c>
      <c r="H32">
        <v>0</v>
      </c>
      <c r="I32">
        <v>-29</v>
      </c>
      <c r="J32">
        <v>0</v>
      </c>
      <c r="K32" s="35">
        <v>3750</v>
      </c>
      <c r="L32" s="35">
        <v>3355</v>
      </c>
      <c r="M32" s="35">
        <v>3812</v>
      </c>
      <c r="N32" s="35">
        <v>-1136</v>
      </c>
    </row>
    <row r="33" spans="2:14">
      <c r="B33" t="s">
        <v>35</v>
      </c>
      <c r="C33" s="35">
        <v>4277</v>
      </c>
      <c r="D33" s="35">
        <v>4500</v>
      </c>
      <c r="E33" s="35">
        <v>-2589</v>
      </c>
      <c r="F33" s="35">
        <v>-3167</v>
      </c>
      <c r="G33">
        <v>730</v>
      </c>
      <c r="H33" s="35">
        <v>6843</v>
      </c>
      <c r="I33" s="35">
        <v>-3092</v>
      </c>
      <c r="J33" s="35">
        <v>13232</v>
      </c>
      <c r="K33" s="35">
        <v>6459</v>
      </c>
      <c r="L33" s="35">
        <v>-6272</v>
      </c>
      <c r="M33" s="35">
        <v>8128</v>
      </c>
      <c r="N33" s="35">
        <v>-5666</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EC9DA-CE6E-492D-BBE0-739FB94C7D23}">
  <dimension ref="B2:S23"/>
  <sheetViews>
    <sheetView showGridLines="0" workbookViewId="0">
      <selection activeCell="P7" sqref="P7"/>
    </sheetView>
  </sheetViews>
  <sheetFormatPr defaultRowHeight="14.4"/>
  <cols>
    <col min="1" max="1" width="2" customWidth="1"/>
    <col min="2" max="2" width="13.6640625" customWidth="1"/>
    <col min="3" max="3" width="8.21875" customWidth="1"/>
    <col min="4" max="4" width="11.6640625" customWidth="1"/>
    <col min="5" max="5" width="17.77734375" customWidth="1"/>
    <col min="7" max="7" width="10.77734375" bestFit="1" customWidth="1"/>
    <col min="8" max="8" width="6.6640625" bestFit="1" customWidth="1"/>
    <col min="9" max="9" width="10.44140625" bestFit="1" customWidth="1"/>
    <col min="10" max="10" width="14.33203125" bestFit="1" customWidth="1"/>
    <col min="12" max="12" width="10.77734375" bestFit="1" customWidth="1"/>
    <col min="13" max="13" width="6.6640625" bestFit="1" customWidth="1"/>
    <col min="14" max="14" width="10.44140625" bestFit="1" customWidth="1"/>
    <col min="15" max="15" width="21.33203125" customWidth="1"/>
  </cols>
  <sheetData>
    <row r="2" spans="2:19">
      <c r="C2" s="20" t="str">
        <f>'Data Sheet'!B1&amp;" - "&amp;'Data Sheet'!A17&amp;" FORECASTING"</f>
        <v>TATA MOTORS LTD - Sales FORECASTING</v>
      </c>
      <c r="D2" s="20"/>
      <c r="G2" t="str">
        <f>'Data Sheet'!B1&amp;" - "&amp;'INCOME STATEMENT'!B16&amp;" FORECASTING"</f>
        <v>TATA MOTORS LTD - EBITDA FORECASTING</v>
      </c>
      <c r="H2" s="73"/>
      <c r="I2" s="20"/>
      <c r="L2" t="str">
        <f>'Data Sheet'!B1&amp;" - "&amp;'INCOME STATEMENT'!B36&amp;" FORECASTING"</f>
        <v>TATA MOTORS LTD - EPS FORECASTING</v>
      </c>
    </row>
    <row r="3" spans="2:19">
      <c r="B3" s="62" t="s">
        <v>193</v>
      </c>
      <c r="C3" s="63" t="s">
        <v>194</v>
      </c>
      <c r="D3" s="63" t="s">
        <v>195</v>
      </c>
      <c r="E3" s="63" t="s">
        <v>98</v>
      </c>
      <c r="G3" s="62" t="s">
        <v>193</v>
      </c>
      <c r="H3" s="63" t="s">
        <v>194</v>
      </c>
      <c r="I3" s="63" t="s">
        <v>195</v>
      </c>
      <c r="J3" s="63" t="s">
        <v>98</v>
      </c>
      <c r="L3" s="62" t="s">
        <v>193</v>
      </c>
      <c r="M3" s="63" t="s">
        <v>194</v>
      </c>
      <c r="N3" s="63" t="s">
        <v>195</v>
      </c>
      <c r="O3" s="63" t="s">
        <v>98</v>
      </c>
    </row>
    <row r="4" spans="2:19">
      <c r="B4" s="64">
        <v>1</v>
      </c>
      <c r="C4" s="66">
        <v>42559</v>
      </c>
      <c r="D4" s="68">
        <f t="array" ref="D4:D13">TRANSPOSE('Data Sheet'!B17:K17)</f>
        <v>273045.59999999998</v>
      </c>
      <c r="G4" s="64">
        <v>1</v>
      </c>
      <c r="H4" s="66">
        <v>42559</v>
      </c>
      <c r="I4" s="68">
        <f t="array" ref="I4:I13">TRANSPOSE('INCOME STATEMENT'!C16:L16)</f>
        <v>38395.249999999971</v>
      </c>
      <c r="L4" s="64">
        <v>1</v>
      </c>
      <c r="M4" s="66">
        <v>42559</v>
      </c>
      <c r="N4" s="68">
        <f t="array" ref="N4:N13">TRANSPOSE('INCOME STATEMENT'!C36:L36)</f>
        <v>47.694444444444336</v>
      </c>
    </row>
    <row r="5" spans="2:19">
      <c r="B5" s="64">
        <v>2</v>
      </c>
      <c r="C5" s="67">
        <f>C4+365</f>
        <v>42924</v>
      </c>
      <c r="D5" s="68">
        <v>269692.51</v>
      </c>
      <c r="E5" s="46">
        <f>D5/D4-1</f>
        <v>-1.2280329732469508E-2</v>
      </c>
      <c r="G5" s="64">
        <v>2</v>
      </c>
      <c r="H5" s="67">
        <f>H4+365</f>
        <v>42924</v>
      </c>
      <c r="I5" s="68">
        <v>29588.690000000046</v>
      </c>
      <c r="J5" s="46">
        <f>I5/I4-1</f>
        <v>-0.22936587208052905</v>
      </c>
      <c r="L5" s="64">
        <v>2</v>
      </c>
      <c r="M5" s="67">
        <f>M4+365</f>
        <v>42924</v>
      </c>
      <c r="N5" s="68">
        <v>14.527274616423808</v>
      </c>
      <c r="O5" s="46">
        <f>N5/N4-1</f>
        <v>-0.69540950134463697</v>
      </c>
    </row>
    <row r="6" spans="2:19">
      <c r="B6" s="64">
        <v>3</v>
      </c>
      <c r="C6" s="67">
        <f t="shared" ref="C6:C18" si="0">C5+365</f>
        <v>43289</v>
      </c>
      <c r="D6" s="68">
        <v>291550.48</v>
      </c>
      <c r="E6" s="46">
        <f t="shared" ref="E6:E18" si="1">D6/D5-1</f>
        <v>8.104774581985974E-2</v>
      </c>
      <c r="G6" s="64">
        <v>3</v>
      </c>
      <c r="H6" s="67">
        <f t="shared" ref="H6:H18" si="2">H5+365</f>
        <v>43289</v>
      </c>
      <c r="I6" s="68">
        <v>31457.679999999993</v>
      </c>
      <c r="J6" s="46">
        <f t="shared" ref="J6:J18" si="3">I6/I5-1</f>
        <v>6.3165689322506102E-2</v>
      </c>
      <c r="L6" s="64">
        <v>3</v>
      </c>
      <c r="M6" s="67">
        <f t="shared" ref="M6:M18" si="4">M5+365</f>
        <v>43289</v>
      </c>
      <c r="N6" s="68">
        <v>3.049111626779315</v>
      </c>
      <c r="O6" s="46">
        <f t="shared" ref="O6:O18" si="5">N6/N5-1</f>
        <v>-0.79011124197155724</v>
      </c>
    </row>
    <row r="7" spans="2:19">
      <c r="B7" s="64">
        <v>4</v>
      </c>
      <c r="C7" s="67">
        <f t="shared" si="0"/>
        <v>43654</v>
      </c>
      <c r="D7" s="68">
        <v>301938.40000000002</v>
      </c>
      <c r="E7" s="46">
        <f t="shared" si="1"/>
        <v>3.5629919045237157E-2</v>
      </c>
      <c r="G7" s="64">
        <v>4</v>
      </c>
      <c r="H7" s="67">
        <f t="shared" si="2"/>
        <v>43654</v>
      </c>
      <c r="I7" s="68">
        <v>24664.330000000024</v>
      </c>
      <c r="J7" s="46">
        <f t="shared" si="3"/>
        <v>-0.21595203460649259</v>
      </c>
      <c r="L7" s="64">
        <v>4</v>
      </c>
      <c r="M7" s="67">
        <f t="shared" si="4"/>
        <v>43654</v>
      </c>
      <c r="N7" s="68">
        <v>-7.7839157690575265</v>
      </c>
      <c r="O7" s="46">
        <f t="shared" si="5"/>
        <v>-3.5528470983790919</v>
      </c>
    </row>
    <row r="8" spans="2:19">
      <c r="B8" s="64">
        <v>5</v>
      </c>
      <c r="C8" s="67">
        <f t="shared" si="0"/>
        <v>44019</v>
      </c>
      <c r="D8" s="68">
        <v>261067.97</v>
      </c>
      <c r="E8" s="46">
        <f t="shared" si="1"/>
        <v>-0.135360159555724</v>
      </c>
      <c r="G8" s="64">
        <v>5</v>
      </c>
      <c r="H8" s="67">
        <f t="shared" si="2"/>
        <v>44019</v>
      </c>
      <c r="I8" s="68">
        <v>17987.069999999963</v>
      </c>
      <c r="J8" s="46">
        <f t="shared" si="3"/>
        <v>-0.27072537547138131</v>
      </c>
      <c r="L8" s="64">
        <v>5</v>
      </c>
      <c r="M8" s="67">
        <f t="shared" si="4"/>
        <v>44019</v>
      </c>
      <c r="N8" s="68">
        <v>-35.859307219164904</v>
      </c>
      <c r="O8" s="46">
        <f t="shared" si="5"/>
        <v>3.6068467700681115</v>
      </c>
    </row>
    <row r="9" spans="2:19">
      <c r="B9" s="64">
        <v>6</v>
      </c>
      <c r="C9" s="67">
        <f t="shared" si="0"/>
        <v>44384</v>
      </c>
      <c r="D9" s="68">
        <v>249794.75</v>
      </c>
      <c r="E9" s="46">
        <f t="shared" si="1"/>
        <v>-4.3181168490336042E-2</v>
      </c>
      <c r="G9" s="64">
        <v>6</v>
      </c>
      <c r="H9" s="67">
        <f t="shared" si="2"/>
        <v>44384</v>
      </c>
      <c r="I9" s="68">
        <v>32287.429999999989</v>
      </c>
      <c r="J9" s="46">
        <f t="shared" si="3"/>
        <v>0.79503554497758966</v>
      </c>
      <c r="L9" s="64">
        <v>6</v>
      </c>
      <c r="M9" s="67">
        <f t="shared" si="4"/>
        <v>44384</v>
      </c>
      <c r="N9" s="68">
        <v>-5.7172845827184542</v>
      </c>
      <c r="O9" s="46">
        <f t="shared" si="5"/>
        <v>-0.84056344011958861</v>
      </c>
    </row>
    <row r="10" spans="2:19">
      <c r="B10" s="64">
        <v>7</v>
      </c>
      <c r="C10" s="67">
        <f t="shared" si="0"/>
        <v>44749</v>
      </c>
      <c r="D10" s="68">
        <v>278453.62</v>
      </c>
      <c r="E10" s="46">
        <f t="shared" si="1"/>
        <v>0.11472967306158344</v>
      </c>
      <c r="G10" s="64">
        <v>7</v>
      </c>
      <c r="H10" s="67">
        <f t="shared" si="2"/>
        <v>44749</v>
      </c>
      <c r="I10" s="68">
        <v>24720.090000000015</v>
      </c>
      <c r="J10" s="46">
        <f t="shared" si="3"/>
        <v>-0.234374182150762</v>
      </c>
      <c r="L10" s="64">
        <v>7</v>
      </c>
      <c r="M10" s="67">
        <f t="shared" si="4"/>
        <v>44749</v>
      </c>
      <c r="N10" s="68">
        <v>-41.132140813683833</v>
      </c>
      <c r="O10" s="46">
        <f t="shared" si="5"/>
        <v>6.194349033807641</v>
      </c>
    </row>
    <row r="11" spans="2:19">
      <c r="B11" s="64">
        <v>8</v>
      </c>
      <c r="C11" s="67">
        <f t="shared" si="0"/>
        <v>45114</v>
      </c>
      <c r="D11" s="68">
        <v>345966.97</v>
      </c>
      <c r="E11" s="46">
        <f t="shared" si="1"/>
        <v>0.24245815155859707</v>
      </c>
      <c r="G11" s="64">
        <v>8</v>
      </c>
      <c r="H11" s="67">
        <f t="shared" si="2"/>
        <v>45114</v>
      </c>
      <c r="I11" s="68">
        <v>31815.799999999959</v>
      </c>
      <c r="J11" s="46">
        <f t="shared" si="3"/>
        <v>0.28704223973294352</v>
      </c>
      <c r="L11" s="64">
        <v>8</v>
      </c>
      <c r="M11" s="67">
        <f t="shared" si="4"/>
        <v>45114</v>
      </c>
      <c r="N11" s="68">
        <v>-11.965495438533218</v>
      </c>
      <c r="O11" s="46">
        <f t="shared" si="5"/>
        <v>-0.70909621522659627</v>
      </c>
    </row>
    <row r="12" spans="2:19">
      <c r="B12" s="64">
        <v>9</v>
      </c>
      <c r="C12" s="67">
        <f t="shared" si="0"/>
        <v>45479</v>
      </c>
      <c r="D12" s="68">
        <v>434016</v>
      </c>
      <c r="E12" s="46">
        <f t="shared" si="1"/>
        <v>0.25450126062612277</v>
      </c>
      <c r="G12" s="64">
        <v>9</v>
      </c>
      <c r="H12" s="67">
        <f t="shared" si="2"/>
        <v>45479</v>
      </c>
      <c r="I12" s="68">
        <v>57824</v>
      </c>
      <c r="J12" s="46">
        <f t="shared" si="3"/>
        <v>0.81746176428064277</v>
      </c>
      <c r="L12" s="64">
        <v>9</v>
      </c>
      <c r="M12" s="67">
        <f t="shared" si="4"/>
        <v>45479</v>
      </c>
      <c r="N12" s="68">
        <v>81.279898907843673</v>
      </c>
      <c r="O12" s="46">
        <f t="shared" si="5"/>
        <v>-7.7928569548481077</v>
      </c>
    </row>
    <row r="13" spans="2:19">
      <c r="B13" s="64">
        <v>10</v>
      </c>
      <c r="C13" s="67">
        <f t="shared" si="0"/>
        <v>45844</v>
      </c>
      <c r="D13" s="68">
        <v>439695</v>
      </c>
      <c r="E13" s="46">
        <f t="shared" si="1"/>
        <v>1.3084771068347711E-2</v>
      </c>
      <c r="G13" s="64">
        <v>10</v>
      </c>
      <c r="H13" s="67">
        <f t="shared" si="2"/>
        <v>45844</v>
      </c>
      <c r="I13" s="68">
        <v>55216</v>
      </c>
      <c r="J13" s="46">
        <f t="shared" si="3"/>
        <v>-4.510237963475372E-2</v>
      </c>
      <c r="L13" s="64">
        <v>10</v>
      </c>
      <c r="M13" s="67">
        <f t="shared" si="4"/>
        <v>45844</v>
      </c>
      <c r="N13" s="68">
        <v>44.481569010947219</v>
      </c>
      <c r="O13" s="46">
        <f t="shared" si="5"/>
        <v>-0.45273592107464278</v>
      </c>
    </row>
    <row r="14" spans="2:19">
      <c r="B14" s="69">
        <v>11</v>
      </c>
      <c r="C14" s="70">
        <f t="shared" si="0"/>
        <v>46209</v>
      </c>
      <c r="D14" s="71">
        <f>FORECAST(B14,$D$4:$D$13,$B$4:$B$13)</f>
        <v>409204.26066666667</v>
      </c>
      <c r="E14" s="72">
        <f t="shared" si="1"/>
        <v>-6.9345203682855905E-2</v>
      </c>
      <c r="G14" s="69">
        <v>11</v>
      </c>
      <c r="H14" s="70">
        <f t="shared" si="2"/>
        <v>46209</v>
      </c>
      <c r="I14" s="71">
        <f>FORECAST(G14,$I$4:$I$13,$G$4:$G$13)</f>
        <v>46572.03933333332</v>
      </c>
      <c r="J14" s="72">
        <f t="shared" si="3"/>
        <v>-0.15654811407321578</v>
      </c>
      <c r="L14" s="69">
        <v>11</v>
      </c>
      <c r="M14" s="70">
        <f t="shared" si="4"/>
        <v>46209</v>
      </c>
      <c r="N14" s="71">
        <f>FORECAST(L14,$N$4:$N$13,$L$4:$L$13)</f>
        <v>18.636642255477042</v>
      </c>
      <c r="O14" s="72">
        <f t="shared" si="5"/>
        <v>-0.58102551978572436</v>
      </c>
    </row>
    <row r="15" spans="2:19">
      <c r="B15" s="69">
        <v>12</v>
      </c>
      <c r="C15" s="70">
        <f t="shared" si="0"/>
        <v>46574</v>
      </c>
      <c r="D15" s="71">
        <f t="shared" ref="D15:D18" si="6">FORECAST(B15,$D$4:$D$13,$B$4:$B$13)</f>
        <v>426419.19351515151</v>
      </c>
      <c r="E15" s="72">
        <f t="shared" si="1"/>
        <v>4.206929033543938E-2</v>
      </c>
      <c r="G15" s="69">
        <v>12</v>
      </c>
      <c r="H15" s="70">
        <f t="shared" si="2"/>
        <v>46574</v>
      </c>
      <c r="I15" s="71">
        <f t="shared" ref="I15:I18" si="7">FORECAST(G15,$I$4:$I$13,$G$4:$G$13)</f>
        <v>48785.931212121199</v>
      </c>
      <c r="J15" s="72">
        <f t="shared" si="3"/>
        <v>4.7536932255472841E-2</v>
      </c>
      <c r="L15" s="69">
        <v>12</v>
      </c>
      <c r="M15" s="70">
        <f t="shared" si="4"/>
        <v>46574</v>
      </c>
      <c r="N15" s="71">
        <f t="shared" ref="N15:N18" si="8">FORECAST(L15,$N$4:$N$13,$L$4:$L$13)</f>
        <v>20.414683487685949</v>
      </c>
      <c r="O15" s="72">
        <f t="shared" si="5"/>
        <v>9.5405664166052562E-2</v>
      </c>
      <c r="R15" s="20" t="str">
        <f>'Data Sheet'!Q14&amp;" - "&amp;'Data Sheet'!P30</f>
        <v xml:space="preserve"> - </v>
      </c>
      <c r="S15" s="20"/>
    </row>
    <row r="16" spans="2:19">
      <c r="B16" s="69">
        <v>13</v>
      </c>
      <c r="C16" s="70">
        <f t="shared" si="0"/>
        <v>46939</v>
      </c>
      <c r="D16" s="71">
        <f t="shared" si="6"/>
        <v>443634.12636363634</v>
      </c>
      <c r="E16" s="72">
        <f t="shared" si="1"/>
        <v>4.0370914607700925E-2</v>
      </c>
      <c r="G16" s="69">
        <v>13</v>
      </c>
      <c r="H16" s="70">
        <f t="shared" si="2"/>
        <v>46939</v>
      </c>
      <c r="I16" s="71">
        <f t="shared" si="7"/>
        <v>50999.823090909078</v>
      </c>
      <c r="J16" s="72">
        <f t="shared" si="3"/>
        <v>4.5379719599117241E-2</v>
      </c>
      <c r="L16" s="69">
        <v>13</v>
      </c>
      <c r="M16" s="70">
        <f t="shared" si="4"/>
        <v>46939</v>
      </c>
      <c r="N16" s="71">
        <f t="shared" si="8"/>
        <v>22.192724719894855</v>
      </c>
      <c r="O16" s="72">
        <f t="shared" si="5"/>
        <v>8.7096193937143962E-2</v>
      </c>
    </row>
    <row r="17" spans="2:15">
      <c r="B17" s="69">
        <v>14</v>
      </c>
      <c r="C17" s="70">
        <f t="shared" si="0"/>
        <v>47304</v>
      </c>
      <c r="D17" s="71">
        <f t="shared" si="6"/>
        <v>460849.05921212118</v>
      </c>
      <c r="E17" s="72">
        <f t="shared" si="1"/>
        <v>3.8804347604165512E-2</v>
      </c>
      <c r="G17" s="69">
        <v>14</v>
      </c>
      <c r="H17" s="70">
        <f t="shared" si="2"/>
        <v>47304</v>
      </c>
      <c r="I17" s="71">
        <f t="shared" si="7"/>
        <v>53213.714969696957</v>
      </c>
      <c r="J17" s="72">
        <f t="shared" si="3"/>
        <v>4.3409795262260742E-2</v>
      </c>
      <c r="L17" s="69">
        <v>14</v>
      </c>
      <c r="M17" s="70">
        <f t="shared" si="4"/>
        <v>47304</v>
      </c>
      <c r="N17" s="71">
        <f t="shared" si="8"/>
        <v>23.970765952103768</v>
      </c>
      <c r="O17" s="72">
        <f t="shared" si="5"/>
        <v>8.0118203359453855E-2</v>
      </c>
    </row>
    <row r="18" spans="2:15">
      <c r="B18" s="69">
        <v>15</v>
      </c>
      <c r="C18" s="70">
        <f t="shared" si="0"/>
        <v>47669</v>
      </c>
      <c r="D18" s="71">
        <f t="shared" si="6"/>
        <v>478063.99206060608</v>
      </c>
      <c r="E18" s="72">
        <f t="shared" si="1"/>
        <v>3.7354818252023803E-2</v>
      </c>
      <c r="G18" s="69">
        <v>15</v>
      </c>
      <c r="H18" s="70">
        <f t="shared" si="2"/>
        <v>47669</v>
      </c>
      <c r="I18" s="71">
        <f t="shared" si="7"/>
        <v>55427.606848484837</v>
      </c>
      <c r="J18" s="72">
        <f t="shared" si="3"/>
        <v>4.160378353679306E-2</v>
      </c>
      <c r="L18" s="69">
        <v>15</v>
      </c>
      <c r="M18" s="70">
        <f t="shared" si="4"/>
        <v>47669</v>
      </c>
      <c r="N18" s="71">
        <f t="shared" si="8"/>
        <v>25.748807184312675</v>
      </c>
      <c r="O18" s="72">
        <f t="shared" si="5"/>
        <v>7.4175403312586097E-2</v>
      </c>
    </row>
    <row r="19" spans="2:15">
      <c r="B19" s="64"/>
      <c r="C19" s="65"/>
    </row>
    <row r="20" spans="2:15">
      <c r="B20" s="64"/>
      <c r="C20" s="65"/>
    </row>
    <row r="21" spans="2:15">
      <c r="B21" s="64"/>
      <c r="C21" s="65"/>
    </row>
    <row r="22" spans="2:15">
      <c r="B22" s="64"/>
      <c r="C22" s="65"/>
    </row>
    <row r="23" spans="2:15">
      <c r="B23" s="64"/>
      <c r="C23" s="65"/>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CD730F6-195F-455A-97B5-5319D583F4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Profit &amp; Loss</vt:lpstr>
      <vt:lpstr>Sheet3</vt:lpstr>
      <vt:lpstr>input</vt:lpstr>
      <vt:lpstr>One Page Profile</vt:lpstr>
      <vt:lpstr>Data Sheet</vt:lpstr>
      <vt:lpstr>Quarters</vt:lpstr>
      <vt:lpstr>Balance Sheet</vt:lpstr>
      <vt:lpstr>Cash Flow</vt:lpstr>
      <vt:lpstr>Customization</vt:lpstr>
      <vt:lpstr>Dupont Analysis</vt:lpstr>
      <vt:lpstr>ALTMAN Z SCORE</vt:lpstr>
      <vt:lpstr>stock list</vt:lpstr>
      <vt:lpstr>COMMON SIZE STATEMENT</vt:lpstr>
      <vt:lpstr>RATIO ANALYSIS</vt:lpstr>
      <vt:lpstr>INCOME STATEMENT</vt:lpstr>
      <vt:lpstr>INTRISIC GROWTH</vt:lpstr>
      <vt:lpstr>DCF</vt:lpstr>
      <vt:lpstr>COMPS_VAL</vt:lpstr>
      <vt:lpstr>DATA</vt:lpstr>
      <vt:lpstr>RAW FS</vt:lpstr>
      <vt:lpstr>CASH FLOW DATA</vt:lpstr>
      <vt:lpstr>FORECASTING</vt:lpstr>
      <vt:lpstr>COMPS_VAL!Print_Area</vt:lpstr>
      <vt:lpstr>'One Page Profile'!Print_Area</vt:lpstr>
      <vt:lpstr>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dc:creator>
  <cp:lastModifiedBy>Priyanshu Tiwari</cp:lastModifiedBy>
  <cp:lastPrinted>2025-09-30T08:51:40Z</cp:lastPrinted>
  <dcterms:created xsi:type="dcterms:W3CDTF">2012-08-17T09:55:37Z</dcterms:created>
  <dcterms:modified xsi:type="dcterms:W3CDTF">2025-09-30T08:52:05Z</dcterms:modified>
</cp:coreProperties>
</file>