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3b79052eca379/Desktop/BADS/"/>
    </mc:Choice>
  </mc:AlternateContent>
  <xr:revisionPtr revIDLastSave="294" documentId="8_{873EE494-CB8D-4986-88F1-50A5673B4A06}" xr6:coauthVersionLast="47" xr6:coauthVersionMax="47" xr10:uidLastSave="{F89407F7-00CA-4B47-9CB1-C45724437204}"/>
  <bookViews>
    <workbookView xWindow="885" yWindow="900" windowWidth="14190" windowHeight="11835" tabRatio="987" activeTab="6" xr2:uid="{D03C3A05-7A5C-4F61-A771-1445A7B344F7}"/>
  </bookViews>
  <sheets>
    <sheet name="WEIGHTS" sheetId="1" r:id="rId1"/>
    <sheet name="PARKING" sheetId="3" r:id="rId2"/>
    <sheet name="PUBLIC TRANSPORT LINKS" sheetId="2" r:id="rId3"/>
    <sheet name="WAREHOUSE SPACE" sheetId="4" r:id="rId4"/>
    <sheet name="SECURITY" sheetId="5" r:id="rId5"/>
    <sheet name="COST" sheetId="6" r:id="rId6"/>
    <sheet name="RESULTS" sheetId="7" r:id="rId7"/>
    <sheet name="TOPSI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8" l="1"/>
  <c r="E7" i="8"/>
  <c r="E8" i="8" s="1"/>
  <c r="D7" i="8"/>
  <c r="D8" i="8" s="1"/>
  <c r="C7" i="8"/>
  <c r="C8" i="8" s="1"/>
  <c r="B7" i="8"/>
  <c r="B8" i="8" s="1"/>
  <c r="C5" i="5"/>
  <c r="D5" i="5"/>
  <c r="B5" i="5"/>
  <c r="C4" i="5"/>
  <c r="C2" i="5"/>
  <c r="C5" i="4"/>
  <c r="C4" i="4"/>
  <c r="E2" i="4"/>
  <c r="D2" i="4"/>
  <c r="C2" i="4"/>
  <c r="D5" i="3"/>
  <c r="C5" i="3"/>
  <c r="D3" i="3"/>
  <c r="E2" i="3"/>
  <c r="D2" i="3"/>
  <c r="B7" i="3" s="1" a="1"/>
  <c r="B7" i="3" s="1"/>
  <c r="C2" i="3"/>
  <c r="E4" i="2"/>
  <c r="B4" i="2"/>
  <c r="E3" i="2"/>
  <c r="D3" i="2"/>
  <c r="B3" i="2"/>
  <c r="E2" i="2"/>
  <c r="D6" i="1"/>
  <c r="B6" i="1"/>
  <c r="F5" i="1"/>
  <c r="D5" i="1"/>
  <c r="B5" i="1"/>
  <c r="B4" i="1"/>
  <c r="F3" i="1"/>
  <c r="E3" i="1"/>
  <c r="D3" i="1"/>
  <c r="B3" i="1"/>
  <c r="F8" i="8"/>
  <c r="F11" i="7"/>
  <c r="F12" i="7"/>
  <c r="F13" i="7"/>
  <c r="F10" i="7"/>
  <c r="C3" i="6"/>
  <c r="C4" i="6"/>
  <c r="C5" i="6"/>
  <c r="C2" i="6"/>
  <c r="B6" i="6"/>
  <c r="B8" i="4" a="1"/>
  <c r="B8" i="4" s="1"/>
  <c r="B7" i="2" a="1"/>
  <c r="D7" i="2" s="1"/>
  <c r="B8" i="1" a="1"/>
  <c r="B8" i="1" s="1"/>
  <c r="B8" i="5" l="1" a="1"/>
  <c r="B8" i="5" s="1"/>
  <c r="E9" i="4"/>
  <c r="E11" i="4"/>
  <c r="B14" i="8"/>
  <c r="B20" i="8" s="1"/>
  <c r="B12" i="8"/>
  <c r="B18" i="8" s="1"/>
  <c r="B13" i="8"/>
  <c r="B19" i="8" s="1"/>
  <c r="B11" i="8"/>
  <c r="B17" i="8" s="1"/>
  <c r="F14" i="8"/>
  <c r="F20" i="8" s="1"/>
  <c r="F11" i="8"/>
  <c r="F17" i="8" s="1"/>
  <c r="F12" i="8"/>
  <c r="F18" i="8" s="1"/>
  <c r="F13" i="8"/>
  <c r="F19" i="8" s="1"/>
  <c r="E14" i="8"/>
  <c r="E20" i="8" s="1"/>
  <c r="E11" i="8"/>
  <c r="E17" i="8" s="1"/>
  <c r="E13" i="8"/>
  <c r="E19" i="8" s="1"/>
  <c r="E12" i="8"/>
  <c r="E18" i="8" s="1"/>
  <c r="D11" i="8"/>
  <c r="D17" i="8" s="1"/>
  <c r="D12" i="8"/>
  <c r="D18" i="8" s="1"/>
  <c r="D13" i="8"/>
  <c r="D19" i="8" s="1"/>
  <c r="D14" i="8"/>
  <c r="D20" i="8" s="1"/>
  <c r="C11" i="8"/>
  <c r="C17" i="8" s="1"/>
  <c r="C13" i="8"/>
  <c r="C19" i="8" s="1"/>
  <c r="C12" i="8"/>
  <c r="C18" i="8" s="1"/>
  <c r="C14" i="8"/>
  <c r="C20" i="8" s="1"/>
  <c r="D9" i="5"/>
  <c r="C11" i="5"/>
  <c r="C9" i="5"/>
  <c r="D11" i="5"/>
  <c r="B11" i="5"/>
  <c r="B9" i="5"/>
  <c r="E11" i="5"/>
  <c r="E10" i="5"/>
  <c r="E8" i="5"/>
  <c r="D10" i="5"/>
  <c r="D8" i="5"/>
  <c r="C10" i="5"/>
  <c r="C8" i="5"/>
  <c r="G8" i="5" s="1"/>
  <c r="E9" i="5"/>
  <c r="B10" i="5"/>
  <c r="D11" i="4"/>
  <c r="D9" i="4"/>
  <c r="C11" i="4"/>
  <c r="C9" i="4"/>
  <c r="B11" i="4"/>
  <c r="B9" i="4"/>
  <c r="E10" i="4"/>
  <c r="E8" i="4"/>
  <c r="D10" i="4"/>
  <c r="D8" i="4"/>
  <c r="C10" i="4"/>
  <c r="C8" i="4"/>
  <c r="G8" i="4" s="1"/>
  <c r="B10" i="4"/>
  <c r="E10" i="3"/>
  <c r="D10" i="3"/>
  <c r="D8" i="3"/>
  <c r="C10" i="3"/>
  <c r="C8" i="3"/>
  <c r="B8" i="3"/>
  <c r="E9" i="3"/>
  <c r="E7" i="3"/>
  <c r="B10" i="3"/>
  <c r="D9" i="3"/>
  <c r="D7" i="3"/>
  <c r="C9" i="3"/>
  <c r="C7" i="3"/>
  <c r="E8" i="3"/>
  <c r="B9" i="3"/>
  <c r="C7" i="2"/>
  <c r="B9" i="2"/>
  <c r="B7" i="2"/>
  <c r="E10" i="2"/>
  <c r="E8" i="2"/>
  <c r="D10" i="2"/>
  <c r="D8" i="2"/>
  <c r="C10" i="2"/>
  <c r="B8" i="2"/>
  <c r="E9" i="2"/>
  <c r="E7" i="2"/>
  <c r="C9" i="2"/>
  <c r="C8" i="2"/>
  <c r="B10" i="2"/>
  <c r="D9" i="2"/>
  <c r="E12" i="1"/>
  <c r="B11" i="1"/>
  <c r="B9" i="1"/>
  <c r="B12" i="1"/>
  <c r="D10" i="1"/>
  <c r="F8" i="1"/>
  <c r="D9" i="1"/>
  <c r="E10" i="1"/>
  <c r="F11" i="1"/>
  <c r="C10" i="1"/>
  <c r="E8" i="1"/>
  <c r="D12" i="1"/>
  <c r="E11" i="1"/>
  <c r="B10" i="1"/>
  <c r="D8" i="1"/>
  <c r="C9" i="1"/>
  <c r="C12" i="1"/>
  <c r="D11" i="1"/>
  <c r="F9" i="1"/>
  <c r="C8" i="1"/>
  <c r="F10" i="1"/>
  <c r="F12" i="1"/>
  <c r="C11" i="1"/>
  <c r="E9" i="1"/>
  <c r="G10" i="5" l="1"/>
  <c r="G9" i="5"/>
  <c r="G11" i="5"/>
  <c r="B16" i="5" a="1"/>
  <c r="G9" i="4"/>
  <c r="G11" i="4"/>
  <c r="G10" i="4"/>
  <c r="B15" i="4" a="1"/>
  <c r="G9" i="3"/>
  <c r="G7" i="3"/>
  <c r="G10" i="3"/>
  <c r="G8" i="3"/>
  <c r="B15" i="3" a="1"/>
  <c r="G10" i="2"/>
  <c r="G9" i="2"/>
  <c r="G8" i="2"/>
  <c r="B15" i="2" a="1"/>
  <c r="G7" i="2"/>
  <c r="B16" i="1" a="1"/>
  <c r="C19" i="1" s="1"/>
  <c r="H12" i="1"/>
  <c r="H9" i="1"/>
  <c r="H10" i="1"/>
  <c r="H11" i="1"/>
  <c r="H8" i="1"/>
  <c r="E27" i="8"/>
  <c r="C26" i="8"/>
  <c r="E31" i="8"/>
  <c r="C34" i="8"/>
  <c r="E32" i="8"/>
  <c r="B25" i="8"/>
  <c r="F33" i="8"/>
  <c r="C28" i="8"/>
  <c r="B31" i="8"/>
  <c r="E26" i="8"/>
  <c r="D32" i="8"/>
  <c r="F25" i="8"/>
  <c r="F34" i="8"/>
  <c r="C27" i="8"/>
  <c r="C32" i="8"/>
  <c r="C25" i="8"/>
  <c r="C33" i="8"/>
  <c r="E28" i="8"/>
  <c r="C31" i="8"/>
  <c r="D34" i="8"/>
  <c r="F27" i="8"/>
  <c r="D33" i="8"/>
  <c r="F32" i="8"/>
  <c r="D28" i="8"/>
  <c r="D26" i="8"/>
  <c r="F26" i="8"/>
  <c r="F31" i="8"/>
  <c r="E33" i="8"/>
  <c r="B33" i="8"/>
  <c r="B27" i="8"/>
  <c r="F28" i="8"/>
  <c r="D31" i="8"/>
  <c r="E25" i="8"/>
  <c r="B32" i="8"/>
  <c r="B26" i="8"/>
  <c r="D27" i="8"/>
  <c r="D25" i="8"/>
  <c r="E34" i="8"/>
  <c r="B34" i="8"/>
  <c r="B28" i="8"/>
  <c r="D16" i="5" l="1"/>
  <c r="D17" i="5"/>
  <c r="B17" i="5"/>
  <c r="E18" i="5"/>
  <c r="E16" i="5"/>
  <c r="C16" i="5"/>
  <c r="E17" i="5"/>
  <c r="D19" i="5"/>
  <c r="C19" i="5"/>
  <c r="C18" i="5"/>
  <c r="C17" i="5"/>
  <c r="B18" i="5"/>
  <c r="G18" i="5" s="1"/>
  <c r="B19" i="5"/>
  <c r="B16" i="5"/>
  <c r="D18" i="5"/>
  <c r="E19" i="5"/>
  <c r="G12" i="5"/>
  <c r="B15" i="4"/>
  <c r="D17" i="4"/>
  <c r="D15" i="4"/>
  <c r="E18" i="4"/>
  <c r="C17" i="4"/>
  <c r="D16" i="4"/>
  <c r="C15" i="4"/>
  <c r="C18" i="4"/>
  <c r="B17" i="4"/>
  <c r="B16" i="4"/>
  <c r="E17" i="4"/>
  <c r="E15" i="4"/>
  <c r="D18" i="4"/>
  <c r="C16" i="4"/>
  <c r="B18" i="4"/>
  <c r="E16" i="4"/>
  <c r="G12" i="4"/>
  <c r="B15" i="3"/>
  <c r="D18" i="3"/>
  <c r="D17" i="3"/>
  <c r="D15" i="3"/>
  <c r="E18" i="3"/>
  <c r="C17" i="3"/>
  <c r="E17" i="3"/>
  <c r="E15" i="3"/>
  <c r="E16" i="3"/>
  <c r="C15" i="3"/>
  <c r="C18" i="3"/>
  <c r="D16" i="3"/>
  <c r="C16" i="3"/>
  <c r="B17" i="3"/>
  <c r="B18" i="3"/>
  <c r="B16" i="3"/>
  <c r="G11" i="3"/>
  <c r="G11" i="2"/>
  <c r="I10" i="2" s="1"/>
  <c r="B15" i="2"/>
  <c r="B18" i="2"/>
  <c r="B16" i="2"/>
  <c r="E17" i="2"/>
  <c r="D16" i="2"/>
  <c r="C16" i="2"/>
  <c r="E15" i="2"/>
  <c r="D17" i="2"/>
  <c r="D15" i="2"/>
  <c r="E16" i="2"/>
  <c r="C17" i="2"/>
  <c r="D18" i="2"/>
  <c r="C15" i="2"/>
  <c r="C18" i="2"/>
  <c r="B17" i="2"/>
  <c r="E18" i="2"/>
  <c r="B20" i="1"/>
  <c r="D19" i="1"/>
  <c r="D16" i="1"/>
  <c r="F18" i="1"/>
  <c r="B17" i="1"/>
  <c r="B16" i="1"/>
  <c r="E17" i="1"/>
  <c r="F19" i="1"/>
  <c r="D17" i="1"/>
  <c r="B19" i="1"/>
  <c r="F16" i="1"/>
  <c r="C17" i="1"/>
  <c r="F20" i="1"/>
  <c r="D20" i="1"/>
  <c r="E18" i="1"/>
  <c r="C16" i="1"/>
  <c r="F17" i="1"/>
  <c r="E16" i="1"/>
  <c r="B18" i="1"/>
  <c r="C18" i="1"/>
  <c r="C20" i="1"/>
  <c r="E20" i="1"/>
  <c r="E19" i="1"/>
  <c r="D18" i="1"/>
  <c r="H13" i="1"/>
  <c r="J10" i="1" s="1"/>
  <c r="G32" i="8"/>
  <c r="G31" i="8"/>
  <c r="G33" i="8"/>
  <c r="G34" i="8"/>
  <c r="G25" i="8"/>
  <c r="G27" i="8"/>
  <c r="G26" i="8"/>
  <c r="G28" i="8"/>
  <c r="B38" i="8" l="1"/>
  <c r="I8" i="5"/>
  <c r="I10" i="5"/>
  <c r="I9" i="5"/>
  <c r="I11" i="5"/>
  <c r="G17" i="5"/>
  <c r="B23" i="5" a="1"/>
  <c r="G16" i="5"/>
  <c r="G19" i="5"/>
  <c r="G16" i="4"/>
  <c r="G17" i="4"/>
  <c r="I8" i="4"/>
  <c r="I11" i="4"/>
  <c r="I9" i="4"/>
  <c r="I10" i="4"/>
  <c r="G18" i="4"/>
  <c r="B23" i="4" a="1"/>
  <c r="G15" i="4"/>
  <c r="I7" i="3"/>
  <c r="I9" i="3"/>
  <c r="I10" i="3"/>
  <c r="I8" i="3"/>
  <c r="G16" i="3"/>
  <c r="G18" i="3"/>
  <c r="G17" i="3"/>
  <c r="B22" i="3" a="1"/>
  <c r="G15" i="3"/>
  <c r="I7" i="2"/>
  <c r="I9" i="2"/>
  <c r="I8" i="2"/>
  <c r="G17" i="2"/>
  <c r="G16" i="2"/>
  <c r="G18" i="2"/>
  <c r="B24" i="2" a="1"/>
  <c r="G15" i="2"/>
  <c r="J12" i="1"/>
  <c r="J9" i="1"/>
  <c r="J11" i="1"/>
  <c r="H20" i="1"/>
  <c r="H19" i="1"/>
  <c r="H18" i="1"/>
  <c r="B26" i="1" a="1"/>
  <c r="F28" i="1" s="1"/>
  <c r="H17" i="1"/>
  <c r="H16" i="1"/>
  <c r="J8" i="1"/>
  <c r="B40" i="8"/>
  <c r="B37" i="8"/>
  <c r="B39" i="8"/>
  <c r="G20" i="5" l="1"/>
  <c r="I18" i="5" s="1"/>
  <c r="D23" i="5"/>
  <c r="E23" i="5"/>
  <c r="C23" i="5"/>
  <c r="C26" i="5"/>
  <c r="C25" i="5"/>
  <c r="C24" i="5"/>
  <c r="B25" i="5"/>
  <c r="B24" i="5"/>
  <c r="D24" i="5"/>
  <c r="B23" i="5"/>
  <c r="D25" i="5"/>
  <c r="E26" i="5"/>
  <c r="E24" i="5"/>
  <c r="D26" i="5"/>
  <c r="B26" i="5"/>
  <c r="E25" i="5"/>
  <c r="I17" i="5"/>
  <c r="G19" i="4"/>
  <c r="I16" i="4" s="1"/>
  <c r="B23" i="4"/>
  <c r="C24" i="4"/>
  <c r="D24" i="4"/>
  <c r="C26" i="4"/>
  <c r="D26" i="4"/>
  <c r="E24" i="4"/>
  <c r="B26" i="4"/>
  <c r="E26" i="4"/>
  <c r="C23" i="4"/>
  <c r="B25" i="4"/>
  <c r="G25" i="4" s="1"/>
  <c r="E23" i="4"/>
  <c r="D23" i="4"/>
  <c r="B24" i="4"/>
  <c r="E25" i="4"/>
  <c r="D25" i="4"/>
  <c r="C25" i="4"/>
  <c r="G19" i="3"/>
  <c r="I17" i="3" s="1"/>
  <c r="B22" i="3"/>
  <c r="D23" i="3"/>
  <c r="E23" i="3"/>
  <c r="D25" i="3"/>
  <c r="E25" i="3"/>
  <c r="D22" i="3"/>
  <c r="C24" i="3"/>
  <c r="C22" i="3"/>
  <c r="C23" i="3"/>
  <c r="B24" i="3"/>
  <c r="C25" i="3"/>
  <c r="B25" i="3"/>
  <c r="E24" i="3"/>
  <c r="E22" i="3"/>
  <c r="B23" i="3"/>
  <c r="D24" i="3"/>
  <c r="G19" i="2"/>
  <c r="I16" i="2" s="1"/>
  <c r="B24" i="2"/>
  <c r="D26" i="2"/>
  <c r="D24" i="2"/>
  <c r="C26" i="2"/>
  <c r="E24" i="2"/>
  <c r="D27" i="2"/>
  <c r="C24" i="2"/>
  <c r="D25" i="2"/>
  <c r="E25" i="2"/>
  <c r="C27" i="2"/>
  <c r="B26" i="2"/>
  <c r="C25" i="2"/>
  <c r="E27" i="2"/>
  <c r="B27" i="2"/>
  <c r="E26" i="2"/>
  <c r="B25" i="2"/>
  <c r="F26" i="1"/>
  <c r="H21" i="1"/>
  <c r="J17" i="1" s="1"/>
  <c r="C26" i="1"/>
  <c r="D28" i="1"/>
  <c r="F29" i="1"/>
  <c r="D30" i="1"/>
  <c r="C29" i="1"/>
  <c r="B27" i="1"/>
  <c r="E30" i="1"/>
  <c r="D26" i="1"/>
  <c r="B26" i="1"/>
  <c r="E28" i="1"/>
  <c r="B28" i="1"/>
  <c r="C30" i="1"/>
  <c r="E29" i="1"/>
  <c r="D27" i="1"/>
  <c r="F30" i="1"/>
  <c r="E27" i="1"/>
  <c r="B30" i="1"/>
  <c r="E26" i="1"/>
  <c r="D29" i="1"/>
  <c r="C27" i="1"/>
  <c r="F27" i="1"/>
  <c r="C28" i="1"/>
  <c r="B29" i="1"/>
  <c r="J18" i="1"/>
  <c r="G25" i="5" l="1"/>
  <c r="G24" i="5"/>
  <c r="G26" i="5"/>
  <c r="I16" i="5"/>
  <c r="B30" i="5" a="1"/>
  <c r="G23" i="5"/>
  <c r="I19" i="5"/>
  <c r="I17" i="4"/>
  <c r="G24" i="4"/>
  <c r="G26" i="4"/>
  <c r="I18" i="4"/>
  <c r="G23" i="4"/>
  <c r="B31" i="4" a="1"/>
  <c r="I15" i="4"/>
  <c r="I15" i="3"/>
  <c r="G24" i="3"/>
  <c r="I16" i="3"/>
  <c r="I18" i="3"/>
  <c r="G23" i="3"/>
  <c r="B31" i="3" a="1"/>
  <c r="G22" i="3"/>
  <c r="G25" i="3"/>
  <c r="I17" i="2"/>
  <c r="I18" i="2"/>
  <c r="G25" i="2"/>
  <c r="G27" i="2"/>
  <c r="G24" i="2"/>
  <c r="B32" i="2" a="1"/>
  <c r="G26" i="2"/>
  <c r="I15" i="2"/>
  <c r="H26" i="1"/>
  <c r="H30" i="1"/>
  <c r="H29" i="1"/>
  <c r="H28" i="1"/>
  <c r="H27" i="1"/>
  <c r="J19" i="1"/>
  <c r="J16" i="1"/>
  <c r="J20" i="1"/>
  <c r="B36" i="1" a="1"/>
  <c r="C38" i="1" s="1"/>
  <c r="G27" i="5" l="1"/>
  <c r="I25" i="5" s="1"/>
  <c r="B30" i="5"/>
  <c r="E33" i="5"/>
  <c r="C32" i="5"/>
  <c r="D31" i="5"/>
  <c r="C30" i="5"/>
  <c r="C33" i="5"/>
  <c r="B32" i="5"/>
  <c r="G32" i="5" s="1"/>
  <c r="C31" i="5"/>
  <c r="D33" i="5"/>
  <c r="D30" i="5"/>
  <c r="E31" i="5"/>
  <c r="B33" i="5"/>
  <c r="B31" i="5"/>
  <c r="E32" i="5"/>
  <c r="E30" i="5"/>
  <c r="D32" i="5"/>
  <c r="B31" i="4"/>
  <c r="E31" i="4"/>
  <c r="D33" i="4"/>
  <c r="D31" i="4"/>
  <c r="E32" i="4"/>
  <c r="C33" i="4"/>
  <c r="D34" i="4"/>
  <c r="C31" i="4"/>
  <c r="C32" i="4"/>
  <c r="E34" i="4"/>
  <c r="B34" i="4"/>
  <c r="G34" i="4" s="1"/>
  <c r="B32" i="4"/>
  <c r="G32" i="4" s="1"/>
  <c r="E33" i="4"/>
  <c r="D32" i="4"/>
  <c r="B33" i="4"/>
  <c r="C34" i="4"/>
  <c r="G27" i="4"/>
  <c r="I26" i="4"/>
  <c r="G26" i="3"/>
  <c r="I24" i="3" s="1"/>
  <c r="B31" i="3"/>
  <c r="E32" i="3"/>
  <c r="C34" i="3"/>
  <c r="D34" i="3"/>
  <c r="E34" i="3"/>
  <c r="B34" i="3"/>
  <c r="G34" i="3" s="1"/>
  <c r="D33" i="3"/>
  <c r="D31" i="3"/>
  <c r="C33" i="3"/>
  <c r="C31" i="3"/>
  <c r="C32" i="3"/>
  <c r="E33" i="3"/>
  <c r="E31" i="3"/>
  <c r="B33" i="3"/>
  <c r="D32" i="3"/>
  <c r="B32" i="3"/>
  <c r="B32" i="2"/>
  <c r="E35" i="2"/>
  <c r="C32" i="2"/>
  <c r="C35" i="2"/>
  <c r="D35" i="2"/>
  <c r="C33" i="2"/>
  <c r="B34" i="2"/>
  <c r="D32" i="2"/>
  <c r="C34" i="2"/>
  <c r="B35" i="2"/>
  <c r="B33" i="2"/>
  <c r="D33" i="2"/>
  <c r="E34" i="2"/>
  <c r="E32" i="2"/>
  <c r="D34" i="2"/>
  <c r="E33" i="2"/>
  <c r="G28" i="2"/>
  <c r="I24" i="2" s="1"/>
  <c r="I27" i="2"/>
  <c r="I25" i="2"/>
  <c r="H31" i="1"/>
  <c r="J27" i="1" s="1"/>
  <c r="E39" i="1"/>
  <c r="D40" i="1"/>
  <c r="D36" i="1"/>
  <c r="B36" i="1"/>
  <c r="B37" i="1"/>
  <c r="E38" i="1"/>
  <c r="C39" i="1"/>
  <c r="C40" i="1"/>
  <c r="F40" i="1"/>
  <c r="F36" i="1"/>
  <c r="F37" i="1"/>
  <c r="C37" i="1"/>
  <c r="F39" i="1"/>
  <c r="D39" i="1"/>
  <c r="B39" i="1"/>
  <c r="B38" i="1"/>
  <c r="E40" i="1"/>
  <c r="F38" i="1"/>
  <c r="D38" i="1"/>
  <c r="B40" i="1"/>
  <c r="E36" i="1"/>
  <c r="E37" i="1"/>
  <c r="C36" i="1"/>
  <c r="D37" i="1"/>
  <c r="I26" i="5" l="1"/>
  <c r="I24" i="5"/>
  <c r="G31" i="5"/>
  <c r="G30" i="5"/>
  <c r="G33" i="5"/>
  <c r="I23" i="5"/>
  <c r="I25" i="4"/>
  <c r="I24" i="4"/>
  <c r="I23" i="4"/>
  <c r="G33" i="4"/>
  <c r="G31" i="4"/>
  <c r="B38" i="4" a="1"/>
  <c r="I22" i="3"/>
  <c r="I23" i="3"/>
  <c r="G32" i="3"/>
  <c r="G33" i="3"/>
  <c r="G31" i="3"/>
  <c r="B39" i="3" a="1"/>
  <c r="I25" i="3"/>
  <c r="I26" i="2"/>
  <c r="B40" i="2" a="1"/>
  <c r="G32" i="2"/>
  <c r="G33" i="2"/>
  <c r="G35" i="2"/>
  <c r="G34" i="2"/>
  <c r="J28" i="1"/>
  <c r="J30" i="1"/>
  <c r="J26" i="1"/>
  <c r="J29" i="1"/>
  <c r="H36" i="1"/>
  <c r="H38" i="1"/>
  <c r="H39" i="1"/>
  <c r="H37" i="1"/>
  <c r="B45" i="1" a="1"/>
  <c r="C45" i="1" s="1"/>
  <c r="H40" i="1"/>
  <c r="G34" i="5" l="1"/>
  <c r="I32" i="5" s="1"/>
  <c r="B38" i="4"/>
  <c r="E39" i="4"/>
  <c r="C40" i="4"/>
  <c r="C41" i="4"/>
  <c r="C38" i="4"/>
  <c r="C39" i="4"/>
  <c r="B40" i="4"/>
  <c r="D41" i="4"/>
  <c r="B41" i="4"/>
  <c r="E41" i="4"/>
  <c r="B39" i="4"/>
  <c r="E40" i="4"/>
  <c r="E38" i="4"/>
  <c r="D40" i="4"/>
  <c r="D38" i="4"/>
  <c r="D39" i="4"/>
  <c r="G35" i="4"/>
  <c r="I31" i="4" s="1"/>
  <c r="B39" i="3"/>
  <c r="E39" i="3"/>
  <c r="D41" i="3"/>
  <c r="D39" i="3"/>
  <c r="E42" i="3"/>
  <c r="E40" i="3"/>
  <c r="C41" i="3"/>
  <c r="E41" i="3"/>
  <c r="C42" i="3"/>
  <c r="C39" i="3"/>
  <c r="C40" i="3"/>
  <c r="B41" i="3"/>
  <c r="G41" i="3" s="1"/>
  <c r="D42" i="3"/>
  <c r="B42" i="3"/>
  <c r="B40" i="3"/>
  <c r="D40" i="3"/>
  <c r="G35" i="3"/>
  <c r="I33" i="3"/>
  <c r="G36" i="2"/>
  <c r="I34" i="2" s="1"/>
  <c r="D40" i="2"/>
  <c r="E41" i="2"/>
  <c r="D43" i="2"/>
  <c r="D41" i="2"/>
  <c r="B42" i="2"/>
  <c r="B40" i="2"/>
  <c r="G40" i="2" s="1"/>
  <c r="C43" i="2"/>
  <c r="C41" i="2"/>
  <c r="B43" i="2"/>
  <c r="B41" i="2"/>
  <c r="C42" i="2"/>
  <c r="E42" i="2"/>
  <c r="D42" i="2"/>
  <c r="C40" i="2"/>
  <c r="E40" i="2"/>
  <c r="E43" i="2"/>
  <c r="F45" i="1"/>
  <c r="B48" i="1"/>
  <c r="F46" i="1"/>
  <c r="D46" i="1"/>
  <c r="C46" i="1"/>
  <c r="E47" i="1"/>
  <c r="D48" i="1"/>
  <c r="E46" i="1"/>
  <c r="B47" i="1"/>
  <c r="B45" i="1"/>
  <c r="F47" i="1"/>
  <c r="C49" i="1"/>
  <c r="E48" i="1"/>
  <c r="C48" i="1"/>
  <c r="D49" i="1"/>
  <c r="E45" i="1"/>
  <c r="D45" i="1"/>
  <c r="F49" i="1"/>
  <c r="H41" i="1"/>
  <c r="J40" i="1" s="1"/>
  <c r="E49" i="1"/>
  <c r="D47" i="1"/>
  <c r="C47" i="1"/>
  <c r="B49" i="1"/>
  <c r="F48" i="1"/>
  <c r="B46" i="1"/>
  <c r="I33" i="5" l="1"/>
  <c r="I31" i="5"/>
  <c r="I30" i="5"/>
  <c r="G39" i="4"/>
  <c r="I33" i="4"/>
  <c r="G38" i="4"/>
  <c r="G41" i="4"/>
  <c r="G40" i="4"/>
  <c r="I32" i="4"/>
  <c r="I34" i="4"/>
  <c r="I34" i="3"/>
  <c r="I32" i="3"/>
  <c r="I31" i="3"/>
  <c r="G40" i="3"/>
  <c r="G42" i="3"/>
  <c r="G39" i="3"/>
  <c r="G42" i="2"/>
  <c r="I32" i="2"/>
  <c r="G41" i="2"/>
  <c r="I33" i="2"/>
  <c r="G43" i="2"/>
  <c r="I35" i="2"/>
  <c r="H45" i="1"/>
  <c r="H49" i="1"/>
  <c r="J37" i="1"/>
  <c r="H47" i="1"/>
  <c r="J38" i="1"/>
  <c r="J36" i="1"/>
  <c r="H48" i="1"/>
  <c r="J39" i="1"/>
  <c r="H46" i="1"/>
  <c r="H50" i="1"/>
  <c r="G42" i="4" l="1"/>
  <c r="I39" i="4" s="1"/>
  <c r="G43" i="3"/>
  <c r="I41" i="3" s="1"/>
  <c r="G44" i="2"/>
  <c r="J45" i="1"/>
  <c r="J47" i="1"/>
  <c r="J48" i="1"/>
  <c r="J49" i="1"/>
  <c r="J46" i="1"/>
  <c r="I40" i="4" l="1"/>
  <c r="I38" i="4"/>
  <c r="I41" i="4"/>
  <c r="I40" i="3"/>
  <c r="I42" i="3"/>
  <c r="I39" i="3"/>
  <c r="I40" i="2"/>
  <c r="I42" i="2"/>
  <c r="I41" i="2"/>
  <c r="I43" i="2"/>
</calcChain>
</file>

<file path=xl/sharedStrings.xml><?xml version="1.0" encoding="utf-8"?>
<sst xmlns="http://schemas.openxmlformats.org/spreadsheetml/2006/main" count="330" uniqueCount="32">
  <si>
    <t>PUBLIC TRANSPORT LINKS</t>
  </si>
  <si>
    <t>PARKING</t>
  </si>
  <si>
    <t>WAREHOUSE SPACE</t>
  </si>
  <si>
    <t>SECURITY</t>
  </si>
  <si>
    <t>COST</t>
  </si>
  <si>
    <t>SUM</t>
  </si>
  <si>
    <t>NORMALIZED SUM</t>
  </si>
  <si>
    <t>A1(CENTRE)</t>
  </si>
  <si>
    <t>A2(SUBURB)</t>
  </si>
  <si>
    <t>A3(SHARED)</t>
  </si>
  <si>
    <t>A4(EXTEND)</t>
  </si>
  <si>
    <t>NORMALIZED</t>
  </si>
  <si>
    <t>WEIGHTS</t>
  </si>
  <si>
    <t>SCORE</t>
  </si>
  <si>
    <t>WEIGHT</t>
  </si>
  <si>
    <t>A4(EXTENT)</t>
  </si>
  <si>
    <t>PIS</t>
  </si>
  <si>
    <t>Si*</t>
  </si>
  <si>
    <t>NIS</t>
  </si>
  <si>
    <t>Si-</t>
  </si>
  <si>
    <t>BEST</t>
  </si>
  <si>
    <t>WORST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</si>
  <si>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</si>
  <si>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</si>
  <si>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</si>
  <si>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</si>
  <si>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</si>
  <si>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</si>
  <si>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</si>
  <si>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</si>
  <si>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 Summation(Xij) Squared</t>
  </si>
  <si>
    <t>ROOT  Summation(Xij)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</si>
</sst>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" fillId="5" borderId="2" xfId="5" applyBorder="1"/>
    <xf numFmtId="0" fontId="1" fillId="5" borderId="0" xfId="5"/>
    <xf numFmtId="0" fontId="1" fillId="8" borderId="0" xfId="8"/>
    <xf numFmtId="0" fontId="2" fillId="2" borderId="1" xfId="1"/>
    <xf numFmtId="164" fontId="1" fillId="3" borderId="0" xfId="3" applyNumberFormat="1"/>
    <xf numFmtId="164" fontId="3" fillId="0" borderId="0" xfId="2" applyNumberFormat="1"/>
    <xf numFmtId="164" fontId="2" fillId="2" borderId="1" xfId="1" applyNumberFormat="1"/>
    <xf numFmtId="3" fontId="1" fillId="8" borderId="0" xfId="8" applyNumberFormat="1"/>
    <xf numFmtId="3" fontId="3" fillId="0" borderId="0" xfId="2" applyNumberFormat="1"/>
    <xf numFmtId="0" fontId="1" fillId="4" borderId="0" xfId="4"/>
    <xf numFmtId="164" fontId="1" fillId="4" borderId="0" xfId="4" applyNumberFormat="1"/>
    <xf numFmtId="0" fontId="1" fillId="6" borderId="0" xfId="6"/>
    <xf numFmtId="0" fontId="3" fillId="0" borderId="0" xfId="2"/>
    <xf numFmtId="0" fontId="1" fillId="7" borderId="0" xfId="7"/>
    <xf numFmtId="3" fontId="1" fillId="6" borderId="0" xfId="6" applyNumberFormat="1"/>
    <xf numFmtId="0" fontId="3" fillId="6" borderId="0" xfId="2" applyFill="1"/>
  </cellXfs>
  <cellStyles count="9">
    <cellStyle name="20% - Accent5" xfId="6" builtinId="46"/>
    <cellStyle name="20% - Accent6" xfId="7" builtinId="50"/>
    <cellStyle name="40% - Accent1" xfId="3" builtinId="31"/>
    <cellStyle name="40% - Accent3" xfId="4" builtinId="39"/>
    <cellStyle name="40% - Accent6" xfId="8" builtinId="51"/>
    <cellStyle name="60% - Accent4" xfId="5" builtinId="44"/>
    <cellStyle name="Calculation" xfId="1" builtinId="22"/>
    <cellStyle name="Normal" xfId="0" builtinId="0"/>
    <cellStyle name="Warning Text" xfId="2" builtinId="11"/>
  </cellStyles>
  <dxfs count="13">
    <dxf>
      <numFmt numFmtId="3" formatCode="#,##0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Table Style 1" pivot="0" count="0" xr9:uid="{A5CD9144-6436-408A-B408-E748A81581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862445089100695"/>
          <c:y val="5.777777777777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418621356540952E-2"/>
          <c:y val="0.19819457567804025"/>
          <c:w val="0.89655796150481193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RESULTS!$F$9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RESULTS!$E$10:$E$13</c:f>
              <c:strCache>
                <c:ptCount val="4"/>
                <c:pt idx="0">
                  <c:v>A1(CENTRE)</c:v>
                </c:pt>
                <c:pt idx="1">
                  <c:v>A2(SUBURB)</c:v>
                </c:pt>
                <c:pt idx="2">
                  <c:v>A3(SHARED)</c:v>
                </c:pt>
                <c:pt idx="3">
                  <c:v>A4(EXTEND)</c:v>
                </c:pt>
              </c:strCache>
            </c:strRef>
          </c:cat>
          <c:val>
            <c:numRef>
              <c:f>RESULTS!$F$10:$F$13</c:f>
              <c:numCache>
                <c:formatCode>General</c:formatCode>
                <c:ptCount val="4"/>
                <c:pt idx="0">
                  <c:v>0.23938408999999999</c:v>
                </c:pt>
                <c:pt idx="1">
                  <c:v>0.25131746999999999</c:v>
                </c:pt>
                <c:pt idx="2">
                  <c:v>0.18585355999999997</c:v>
                </c:pt>
                <c:pt idx="3">
                  <c:v>0.32341955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B-482A-B95A-0491BE24A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6174256"/>
        <c:axId val="796171760"/>
      </c:barChart>
      <c:catAx>
        <c:axId val="7961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71760"/>
        <c:crosses val="autoZero"/>
        <c:auto val="1"/>
        <c:lblAlgn val="ctr"/>
        <c:lblOffset val="100"/>
        <c:noMultiLvlLbl val="0"/>
      </c:catAx>
      <c:valAx>
        <c:axId val="7961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7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Alternative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5782407407407409"/>
          <c:w val="0.89655796150481193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TOPSIS!$A$37:$A$40</c:f>
              <c:strCache>
                <c:ptCount val="4"/>
                <c:pt idx="0">
                  <c:v>A1(CENTRE)</c:v>
                </c:pt>
                <c:pt idx="1">
                  <c:v>A2(SUBURB)</c:v>
                </c:pt>
                <c:pt idx="2">
                  <c:v>A3(SHARED)</c:v>
                </c:pt>
                <c:pt idx="3">
                  <c:v>A4(EXTENT)</c:v>
                </c:pt>
              </c:strCache>
            </c:strRef>
          </c:cat>
          <c:val>
            <c:numRef>
              <c:f>TOPSIS!$B$37:$B$40</c:f>
              <c:numCache>
                <c:formatCode>General</c:formatCode>
                <c:ptCount val="4"/>
                <c:pt idx="0">
                  <c:v>0.29152967170483779</c:v>
                </c:pt>
                <c:pt idx="1">
                  <c:v>0.48484832076135481</c:v>
                </c:pt>
                <c:pt idx="2">
                  <c:v>0.52221186672932396</c:v>
                </c:pt>
                <c:pt idx="3">
                  <c:v>0.75928316641506655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F-4A10-8204-A74A4EEE5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252384"/>
        <c:axId val="659252800"/>
      </c:barChart>
      <c:catAx>
        <c:axId val="65925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52800"/>
        <c:crosses val="autoZero"/>
        <c:auto val="1"/>
        <c:lblAlgn val="ctr"/>
        <c:lblOffset val="100"/>
        <c:noMultiLvlLbl val="0"/>
      </c:catAx>
      <c:valAx>
        <c:axId val="6592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5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14</xdr:row>
      <xdr:rowOff>20955</xdr:rowOff>
    </xdr:from>
    <xdr:to>
      <xdr:col>8</xdr:col>
      <xdr:colOff>466725</xdr:colOff>
      <xdr:row>29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6E2B5-FFDC-4E47-B6C1-055E6B377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40</xdr:row>
      <xdr:rowOff>171450</xdr:rowOff>
    </xdr:from>
    <xdr:to>
      <xdr:col>7</xdr:col>
      <xdr:colOff>350520</xdr:colOff>
      <xdr:row>55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51093-9D4B-408C-93F7-C88FF5327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BB81E-17AC-4BAC-B0DB-AF741AAC1635}" name="Table1" displayName="Table1" ref="A1:F8" totalsRowShown="0" headerRowCellStyle="60% - Accent4">
  <autoFilter ref="A1:F8" xr:uid="{2E9BB81E-17AC-4BAC-B0DB-AF741AAC1635}"/>
  <tableColumns count="6">
    <tableColumn id="1" xr3:uid="{EF7C58E4-D557-48C3-B39B-4F8D593024BB}" name="Column1" dataCellStyle="60% - Accent4"/>
    <tableColumn id="2" xr3:uid="{18C70CA3-3F9C-4DDF-BFB4-29DBB70B963B}" name="PUBLIC TRANSPORT LINKS" dataCellStyle="20% - Accent5"/>
    <tableColumn id="3" xr3:uid="{9B9C85F2-83AD-4DA9-B959-F9404D4F0D33}" name="PARKING" dataCellStyle="20% - Accent5"/>
    <tableColumn id="4" xr3:uid="{FE75D6B8-D031-4739-B891-512DBE0FF032}" name="WAREHOUSE SPACE" dataCellStyle="20% - Accent5"/>
    <tableColumn id="5" xr3:uid="{DF1850AD-C64C-4EAB-B3EF-949C9D78A59B}" name="SECURITY" dataCellStyle="20% - Accent5"/>
    <tableColumn id="6" xr3:uid="{039AEC5A-9174-4355-A325-6CD364ABC9C8}" name="COST" dataDxfId="0" dataCellStyle="20% - Accent5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F1F8D4-08BE-4A8D-92AA-6A58ECA30363}" name="Table3" displayName="Table3" ref="A10:F14" totalsRowShown="0" headerRowCellStyle="60% - Accent4">
  <autoFilter ref="A10:F14" xr:uid="{99F1F8D4-08BE-4A8D-92AA-6A58ECA30363}"/>
  <tableColumns count="6">
    <tableColumn id="1" xr3:uid="{BDF490CD-2C5E-4E5A-8FF8-231BA89EFAB4}" name="Column1" dataCellStyle="60% - Accent4"/>
    <tableColumn id="2" xr3:uid="{E9B29077-03B5-4C59-A1A7-65927168638F}" name="PUBLIC TRANSPORT LINKS" dataCellStyle="20% - Accent5">
      <calculatedColumnFormula>B3/B$8</calculatedColumnFormula>
    </tableColumn>
    <tableColumn id="3" xr3:uid="{C804194F-87AB-44F5-A312-E183A40CC26D}" name="PARKING" dataCellStyle="20% - Accent5">
      <calculatedColumnFormula>C3/C$8</calculatedColumnFormula>
    </tableColumn>
    <tableColumn id="4" xr3:uid="{B359A1F4-EB5E-4FF1-90C9-5520F41132CF}" name="WAREHOUSE SPACE" dataCellStyle="20% - Accent5">
      <calculatedColumnFormula>D3/D$8</calculatedColumnFormula>
    </tableColumn>
    <tableColumn id="5" xr3:uid="{964B1717-9B03-4AE4-828F-4760FAB1A5D6}" name="SECURITY" dataCellStyle="20% - Accent5">
      <calculatedColumnFormula>E3/E$8</calculatedColumnFormula>
    </tableColumn>
    <tableColumn id="6" xr3:uid="{9BCE0A13-8D0F-4021-89EF-C4F47B2DDB30}" name="COST" dataCellStyle="20% - Accent5">
      <calculatedColumnFormula>F3/F$8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1F3C53-35EA-43F0-AA17-133B52601AFE}" name="Table4" displayName="Table4" ref="A16:F20" totalsRowShown="0" headerRowCellStyle="60% - Accent4">
  <autoFilter ref="A16:F20" xr:uid="{001F3C53-35EA-43F0-AA17-133B52601AFE}"/>
  <tableColumns count="6">
    <tableColumn id="1" xr3:uid="{7A4B9291-315B-4E11-80D7-704C96DAFB02}" name="Column1" dataCellStyle="60% - Accent4"/>
    <tableColumn id="2" xr3:uid="{D31C3F7C-C3AA-4DAD-8616-893CFEF6E931}" name="PUBLIC TRANSPORT LINKS">
      <calculatedColumnFormula>B11*B$2</calculatedColumnFormula>
    </tableColumn>
    <tableColumn id="3" xr3:uid="{E625EAFC-4A67-42C9-8EC0-09E8373DCD0A}" name="PARKING">
      <calculatedColumnFormula>C11*C$2</calculatedColumnFormula>
    </tableColumn>
    <tableColumn id="4" xr3:uid="{D5C36434-557B-4034-A6D3-D5598ABB3220}" name="WAREHOUSE SPACE">
      <calculatedColumnFormula>D11*D$2</calculatedColumnFormula>
    </tableColumn>
    <tableColumn id="5" xr3:uid="{5F4F5662-D057-4CBC-858E-083619FDFEE0}" name="SECURITY">
      <calculatedColumnFormula>E11*E$2</calculatedColumnFormula>
    </tableColumn>
    <tableColumn id="6" xr3:uid="{C8AC2C06-025E-4644-90D5-A8F5BF03DD4E}" name="COST">
      <calculatedColumnFormula>F11*F$2</calculatedColumn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4814C7-0628-4889-9D87-C12835106531}" name="Table5" displayName="Table5" ref="A23:H28" totalsRowShown="0">
  <autoFilter ref="A23:H28" xr:uid="{FE4814C7-0628-4889-9D87-C12835106531}"/>
  <tableColumns count="8">
    <tableColumn id="1" xr3:uid="{ADFFCAAF-DF99-4D1E-8916-0C717F5B0911}" name="Column1"/>
    <tableColumn id="2" xr3:uid="{F4E9512F-3607-452E-BC3C-3CB0AC45CAEB}" name="Column2">
      <calculatedColumnFormula>(B16-MAX($B$17:$B$20))^2</calculatedColumnFormula>
    </tableColumn>
    <tableColumn id="3" xr3:uid="{FFE86761-7AA6-42F9-A26C-F6E76ED1881B}" name="Column3">
      <calculatedColumnFormula>(C16-MAX($C$17:$C$20))^2</calculatedColumnFormula>
    </tableColumn>
    <tableColumn id="4" xr3:uid="{0EE5B474-BAF6-42F4-96B2-7F39F61127B2}" name="Column4">
      <calculatedColumnFormula>(D16-MAX($D$17:$D$20))^2</calculatedColumnFormula>
    </tableColumn>
    <tableColumn id="5" xr3:uid="{28A56D49-96A3-43CC-A5F4-B1A83FE1090A}" name="Column5">
      <calculatedColumnFormula>(E16-MAX($E$17:$E$20))^2</calculatedColumnFormula>
    </tableColumn>
    <tableColumn id="6" xr3:uid="{0811862E-5588-4D9A-8E00-5A8F35DFA90A}" name="Column6">
      <calculatedColumnFormula>(F16-MIN($F$17:$F$20))^2</calculatedColumnFormula>
    </tableColumn>
    <tableColumn id="7" xr3:uid="{E86A33D9-1223-4E8E-A02D-1AFCBD08ABA2}" name="Column7">
      <calculatedColumnFormula>SQRT(SUM(B24:F24))</calculatedColumnFormula>
    </tableColumn>
    <tableColumn id="8" xr3:uid="{EB2E45E4-0B19-44B3-9BE0-D788C7E080E5}" name="Column8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1723CF-7B81-4D5A-AF9E-B9EF3E96424C}" name="Table8" displayName="Table8" ref="A29:H34" totalsRowShown="0">
  <autoFilter ref="A29:H34" xr:uid="{6C1723CF-7B81-4D5A-AF9E-B9EF3E96424C}"/>
  <tableColumns count="8">
    <tableColumn id="1" xr3:uid="{3C8C6848-3E64-4D56-A96B-789F7584DE90}" name="Column1" dataCellStyle="60% - Accent4"/>
    <tableColumn id="2" xr3:uid="{25E3B503-E275-47EC-AB5E-3B193FED73DC}" name="Column2" dataCellStyle="20% - Accent5">
      <calculatedColumnFormula>(B16-MIN($B$17:$B$20))^2</calculatedColumnFormula>
    </tableColumn>
    <tableColumn id="3" xr3:uid="{BD85979B-2A8A-407A-BC88-9EA55D8BBCD2}" name="Column3" dataCellStyle="20% - Accent5">
      <calculatedColumnFormula>(C16-MIN($C$17:$C$20))^2</calculatedColumnFormula>
    </tableColumn>
    <tableColumn id="4" xr3:uid="{4BA3A9A6-81F7-4C3B-A0A3-6397BC540E2B}" name="Column4" dataCellStyle="20% - Accent5">
      <calculatedColumnFormula>(D16-MIN($D$17:$D$20))^2</calculatedColumnFormula>
    </tableColumn>
    <tableColumn id="5" xr3:uid="{F8C84222-9071-43A4-9616-6DC0783B527F}" name="Column5" dataCellStyle="20% - Accent5">
      <calculatedColumnFormula>(E16-MIN($E$17:$E$20))^2</calculatedColumnFormula>
    </tableColumn>
    <tableColumn id="6" xr3:uid="{30422851-13EA-42F1-BEB2-F1EA85B6712D}" name="Column6" dataCellStyle="20% - Accent5">
      <calculatedColumnFormula>(F16-MAX($F$17:$F$20))^2</calculatedColumnFormula>
    </tableColumn>
    <tableColumn id="7" xr3:uid="{8B92B7D2-0D81-4F5D-96F7-7771E95D8BEE}" name="Column7" dataCellStyle="20% - Accent5">
      <calculatedColumnFormula>SQRT(SUM(B30:F30))</calculatedColumnFormula>
    </tableColumn>
    <tableColumn id="8" xr3:uid="{7540778D-3D46-4D8C-878B-2DAA2A8076F7}" name="Column8" dataCellStyle="20% - Accent5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AD4A7E-EB9B-4D45-9FB3-AEB47AC66746}" name="Table9" displayName="Table9" ref="A36:C40" totalsRowShown="0">
  <autoFilter ref="A36:C40" xr:uid="{CEAD4A7E-EB9B-4D45-9FB3-AEB47AC66746}"/>
  <tableColumns count="3">
    <tableColumn id="1" xr3:uid="{2A98448B-4DFD-4A14-85B7-AB0670647F26}" name="Column1" dataCellStyle="60% - Accent4"/>
    <tableColumn id="2" xr3:uid="{4A2E6416-6FB4-4F0A-8AD7-35FD3754CA07}" name="Column2" dataCellStyle="20% - Accent5">
      <calculatedColumnFormula>G31/(G31+G25)</calculatedColumnFormula>
    </tableColumn>
    <tableColumn id="3" xr3:uid="{2EC8203B-EF7B-4137-860E-0F6BC82DF783}" name="Column3" dataCellStyle="20% - Accent5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67D4-7169-4B51-89A9-F5BC7E62034E}">
  <dimension ref="A1:J71"/>
  <sheetViews>
    <sheetView workbookViewId="0">
      <selection activeCell="K51" sqref="K51"/>
    </sheetView>
  </sheetViews>
  <sheetFormatPr defaultRowHeight="15" x14ac:dyDescent="0.25"/>
  <cols>
    <col min="1" max="1" width="22.7109375" bestFit="1" customWidth="1"/>
    <col min="2" max="2" width="23" bestFit="1" customWidth="1"/>
    <col min="3" max="3" width="12.140625" bestFit="1" customWidth="1"/>
    <col min="4" max="4" width="17.7109375" bestFit="1" customWidth="1"/>
    <col min="5" max="5" width="12.140625" bestFit="1" customWidth="1"/>
    <col min="6" max="6" width="12" bestFit="1" customWidth="1"/>
    <col min="8" max="8" width="31.140625" bestFit="1" customWidth="1"/>
    <col min="10" max="10" width="16.5703125" bestFit="1" customWidth="1"/>
  </cols>
  <sheetData>
    <row r="1" spans="1:10" ht="16.5" thickTop="1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5" t="s">
        <v>5</v>
      </c>
      <c r="J1" s="5" t="s">
        <v>6</v>
      </c>
    </row>
    <row r="2" spans="1:10" ht="15.75" thickTop="1" x14ac:dyDescent="0.25">
      <c r="A2" s="3" t="s">
        <v>0</v>
      </c>
      <c r="B2" s="4">
        <v>1</v>
      </c>
      <c r="C2" s="4">
        <v>5</v>
      </c>
      <c r="D2" s="4">
        <v>2</v>
      </c>
      <c r="E2" s="4">
        <v>4</v>
      </c>
      <c r="F2" s="4">
        <v>3</v>
      </c>
    </row>
    <row r="3" spans="1:10" x14ac:dyDescent="0.25">
      <c r="A3" s="3" t="s">
        <v>1</v>
      </c>
      <c r="B3" s="4">
        <f>1/5</f>
        <v>0.2</v>
      </c>
      <c r="C3" s="4">
        <v>1</v>
      </c>
      <c r="D3" s="4">
        <f>1/4</f>
        <v>0.25</v>
      </c>
      <c r="E3" s="4">
        <f>1/2</f>
        <v>0.5</v>
      </c>
      <c r="F3" s="4">
        <f>1/3</f>
        <v>0.33333333333333331</v>
      </c>
    </row>
    <row r="4" spans="1:10" x14ac:dyDescent="0.25">
      <c r="A4" s="3" t="s">
        <v>2</v>
      </c>
      <c r="B4" s="4">
        <f>1/2</f>
        <v>0.5</v>
      </c>
      <c r="C4" s="4">
        <v>4</v>
      </c>
      <c r="D4" s="4">
        <v>1</v>
      </c>
      <c r="E4" s="4">
        <v>3</v>
      </c>
      <c r="F4" s="4">
        <v>2</v>
      </c>
    </row>
    <row r="5" spans="1:10" x14ac:dyDescent="0.25">
      <c r="A5" s="3" t="s">
        <v>3</v>
      </c>
      <c r="B5" s="4">
        <f>1/4</f>
        <v>0.25</v>
      </c>
      <c r="C5" s="4">
        <v>2</v>
      </c>
      <c r="D5" s="4">
        <f>1/3</f>
        <v>0.33333333333333331</v>
      </c>
      <c r="E5" s="4">
        <v>1</v>
      </c>
      <c r="F5" s="4">
        <f>1/2</f>
        <v>0.5</v>
      </c>
    </row>
    <row r="6" spans="1:10" x14ac:dyDescent="0.25">
      <c r="A6" s="3" t="s">
        <v>4</v>
      </c>
      <c r="B6" s="4">
        <f>1/3</f>
        <v>0.33333333333333331</v>
      </c>
      <c r="C6" s="4">
        <v>3</v>
      </c>
      <c r="D6" s="4">
        <f>1/2</f>
        <v>0.5</v>
      </c>
      <c r="E6" s="4">
        <v>2</v>
      </c>
      <c r="F6" s="4">
        <v>1</v>
      </c>
    </row>
    <row r="8" spans="1:10" x14ac:dyDescent="0.25">
      <c r="A8" s="3" t="s">
        <v>0</v>
      </c>
      <c r="B8" s="4">
        <f t="array" ref="B8:F12">MMULT(B2:F6,B2:F6)</f>
        <v>5</v>
      </c>
      <c r="C8" s="4">
        <v>35</v>
      </c>
      <c r="D8" s="4">
        <v>8.0833333333333321</v>
      </c>
      <c r="E8" s="4">
        <v>22.5</v>
      </c>
      <c r="F8" s="4">
        <v>13.666666666666666</v>
      </c>
      <c r="H8" s="6">
        <f>SUM(B8:F8)</f>
        <v>84.25</v>
      </c>
      <c r="I8" s="1"/>
      <c r="J8" s="7">
        <f>H8/$H$13</f>
        <v>0.41927011335360798</v>
      </c>
    </row>
    <row r="9" spans="1:10" x14ac:dyDescent="0.25">
      <c r="A9" s="3" t="s">
        <v>1</v>
      </c>
      <c r="B9" s="4">
        <v>0.76111111111111107</v>
      </c>
      <c r="C9" s="4">
        <v>5</v>
      </c>
      <c r="D9" s="4">
        <v>1.2333333333333334</v>
      </c>
      <c r="E9" s="4">
        <v>3.2166666666666663</v>
      </c>
      <c r="F9" s="4">
        <v>2.0166666666666666</v>
      </c>
      <c r="H9" s="6">
        <f>SUM(B9:F9)</f>
        <v>12.227777777777778</v>
      </c>
      <c r="I9" s="1"/>
      <c r="J9" s="7">
        <f t="shared" ref="J9:J12" si="0">H9/$H$13</f>
        <v>6.0851534420790714E-2</v>
      </c>
    </row>
    <row r="10" spans="1:10" x14ac:dyDescent="0.25">
      <c r="A10" s="3" t="s">
        <v>2</v>
      </c>
      <c r="B10" s="4">
        <v>3.2166666666666663</v>
      </c>
      <c r="C10" s="4">
        <v>22.5</v>
      </c>
      <c r="D10" s="4">
        <v>5</v>
      </c>
      <c r="E10" s="4">
        <v>14</v>
      </c>
      <c r="F10" s="4">
        <v>8.3333333333333321</v>
      </c>
      <c r="H10" s="6">
        <f t="shared" ref="H10:H12" si="1">SUM(B10:F10)</f>
        <v>53.05</v>
      </c>
      <c r="I10" s="1"/>
      <c r="J10" s="7">
        <f t="shared" si="0"/>
        <v>0.26400331766657453</v>
      </c>
    </row>
    <row r="11" spans="1:10" x14ac:dyDescent="0.25">
      <c r="A11" s="3" t="s">
        <v>3</v>
      </c>
      <c r="B11" s="4">
        <v>1.2333333333333334</v>
      </c>
      <c r="C11" s="4">
        <v>8.0833333333333321</v>
      </c>
      <c r="D11" s="4">
        <v>1.9166666666666665</v>
      </c>
      <c r="E11" s="4">
        <v>5</v>
      </c>
      <c r="F11" s="4">
        <v>3.083333333333333</v>
      </c>
      <c r="H11" s="6">
        <f t="shared" si="1"/>
        <v>19.316666666666666</v>
      </c>
      <c r="I11" s="1"/>
      <c r="J11" s="7">
        <f t="shared" si="0"/>
        <v>9.6129388996405871E-2</v>
      </c>
    </row>
    <row r="12" spans="1:10" x14ac:dyDescent="0.25">
      <c r="A12" s="3" t="s">
        <v>4</v>
      </c>
      <c r="B12" s="4">
        <v>2.0166666666666666</v>
      </c>
      <c r="C12" s="4">
        <v>13.666666666666666</v>
      </c>
      <c r="D12" s="4">
        <v>3.083333333333333</v>
      </c>
      <c r="E12" s="4">
        <v>8.3333333333333321</v>
      </c>
      <c r="F12" s="4">
        <v>5</v>
      </c>
      <c r="H12" s="6">
        <f t="shared" si="1"/>
        <v>32.099999999999994</v>
      </c>
      <c r="I12" s="1"/>
      <c r="J12" s="7">
        <f t="shared" si="0"/>
        <v>0.15974564556262094</v>
      </c>
    </row>
    <row r="13" spans="1:10" x14ac:dyDescent="0.25">
      <c r="H13" s="6">
        <f>SUM(H8:H12)</f>
        <v>200.94444444444443</v>
      </c>
      <c r="I13" s="1"/>
      <c r="J13" s="1"/>
    </row>
    <row r="14" spans="1:10" x14ac:dyDescent="0.25">
      <c r="H14" s="1"/>
      <c r="I14" s="1"/>
      <c r="J14" s="1"/>
    </row>
    <row r="15" spans="1:10" x14ac:dyDescent="0.25">
      <c r="H15" s="1"/>
      <c r="I15" s="1"/>
      <c r="J15" s="1"/>
    </row>
    <row r="16" spans="1:10" x14ac:dyDescent="0.25">
      <c r="A16" s="3" t="s">
        <v>0</v>
      </c>
      <c r="B16" s="4">
        <f t="array" ref="B16:F20">MMULT(B8:F12,B8:F12)</f>
        <v>132.95138888888889</v>
      </c>
      <c r="C16" s="4">
        <v>900.52777777777783</v>
      </c>
      <c r="D16" s="4">
        <v>209.26388888888889</v>
      </c>
      <c r="E16" s="4">
        <v>564.63888888888891</v>
      </c>
      <c r="F16" s="4">
        <v>343.98611111111103</v>
      </c>
      <c r="H16" s="6">
        <f>SUM(B16:F16)</f>
        <v>2151.3680555555557</v>
      </c>
      <c r="I16" s="1"/>
      <c r="J16" s="7">
        <f>H16/$H$21</f>
        <v>0.41853057329246518</v>
      </c>
    </row>
    <row r="17" spans="1:10" x14ac:dyDescent="0.25">
      <c r="A17" s="3" t="s">
        <v>1</v>
      </c>
      <c r="B17" s="4">
        <v>19.612500000000001</v>
      </c>
      <c r="C17" s="4">
        <v>132.95138888888889</v>
      </c>
      <c r="D17" s="4">
        <v>30.86898148148148</v>
      </c>
      <c r="E17" s="4">
        <v>83.36388888888888</v>
      </c>
      <c r="F17" s="4">
        <v>50.764351851851842</v>
      </c>
      <c r="H17" s="6">
        <f t="shared" ref="H17:H20" si="2">SUM(B17:F17)</f>
        <v>317.56111111111113</v>
      </c>
      <c r="I17" s="1"/>
      <c r="J17" s="7">
        <f t="shared" ref="J17:J20" si="3">H17/$H$21</f>
        <v>6.1778845114628229E-2</v>
      </c>
    </row>
    <row r="18" spans="1:10" x14ac:dyDescent="0.25">
      <c r="A18" s="3" t="s">
        <v>2</v>
      </c>
      <c r="B18" s="4">
        <v>83.36388888888888</v>
      </c>
      <c r="C18" s="4">
        <v>564.63888888888891</v>
      </c>
      <c r="D18" s="4">
        <v>131.27916666666664</v>
      </c>
      <c r="E18" s="4">
        <v>354.19444444444446</v>
      </c>
      <c r="F18" s="4">
        <v>215.83611111111108</v>
      </c>
      <c r="H18" s="6">
        <f t="shared" si="2"/>
        <v>1349.3124999999998</v>
      </c>
      <c r="I18" s="1"/>
      <c r="J18" s="7">
        <f t="shared" si="3"/>
        <v>0.26249740611206457</v>
      </c>
    </row>
    <row r="19" spans="1:10" x14ac:dyDescent="0.25">
      <c r="A19" s="3" t="s">
        <v>3</v>
      </c>
      <c r="B19" s="4">
        <v>30.86898148148148</v>
      </c>
      <c r="C19" s="4">
        <v>209.26388888888889</v>
      </c>
      <c r="D19" s="4">
        <v>48.612499999999997</v>
      </c>
      <c r="E19" s="4">
        <v>131.27916666666664</v>
      </c>
      <c r="F19" s="4">
        <v>79.962499999999977</v>
      </c>
      <c r="H19" s="6">
        <f t="shared" si="2"/>
        <v>499.987037037037</v>
      </c>
      <c r="I19" s="1"/>
      <c r="J19" s="7">
        <f t="shared" si="3"/>
        <v>9.7268275741815916E-2</v>
      </c>
    </row>
    <row r="20" spans="1:10" x14ac:dyDescent="0.25">
      <c r="A20" s="3" t="s">
        <v>4</v>
      </c>
      <c r="B20" s="4">
        <v>50.764351851851842</v>
      </c>
      <c r="C20" s="4">
        <v>343.98611111111103</v>
      </c>
      <c r="D20" s="4">
        <v>79.962499999999977</v>
      </c>
      <c r="E20" s="4">
        <v>215.83611111111108</v>
      </c>
      <c r="F20" s="4">
        <v>131.51111111111112</v>
      </c>
      <c r="H20" s="6">
        <f t="shared" si="2"/>
        <v>822.06018518518499</v>
      </c>
      <c r="I20" s="1"/>
      <c r="J20" s="7">
        <f t="shared" si="3"/>
        <v>0.15992489973902602</v>
      </c>
    </row>
    <row r="21" spans="1:10" x14ac:dyDescent="0.25">
      <c r="H21" s="6">
        <f>SUM(H16:H20)</f>
        <v>5140.2888888888892</v>
      </c>
      <c r="I21" s="1"/>
      <c r="J21" s="1"/>
    </row>
    <row r="22" spans="1:10" x14ac:dyDescent="0.25">
      <c r="H22" s="1"/>
      <c r="I22" s="1"/>
      <c r="J22" s="1"/>
    </row>
    <row r="23" spans="1:10" x14ac:dyDescent="0.25">
      <c r="H23" s="1"/>
      <c r="I23" s="1"/>
      <c r="J23" s="1"/>
    </row>
    <row r="24" spans="1:10" x14ac:dyDescent="0.25">
      <c r="H24" s="1"/>
      <c r="I24" s="1"/>
      <c r="J24" s="1"/>
    </row>
    <row r="25" spans="1:10" x14ac:dyDescent="0.25">
      <c r="H25" s="1"/>
      <c r="I25" s="1"/>
      <c r="J25" s="1"/>
    </row>
    <row r="26" spans="1:10" x14ac:dyDescent="0.25">
      <c r="A26" s="3" t="s">
        <v>0</v>
      </c>
      <c r="B26" s="4">
        <f t="array" ref="B26:F30">MMULT(B16:F20,B16:F20)</f>
        <v>87674.783812371388</v>
      </c>
      <c r="C26" s="4">
        <v>594096.34162808629</v>
      </c>
      <c r="D26" s="4">
        <v>138046.78631044237</v>
      </c>
      <c r="E26" s="4">
        <v>372631.07627314812</v>
      </c>
      <c r="F26" s="4">
        <v>227002.77699974278</v>
      </c>
      <c r="H26" s="6">
        <f>SUM(B26:F26)</f>
        <v>1419451.765023791</v>
      </c>
      <c r="I26" s="1"/>
      <c r="J26" s="7">
        <f>H26/$H$31</f>
        <v>0.41853928571497151</v>
      </c>
    </row>
    <row r="27" spans="1:10" x14ac:dyDescent="0.25">
      <c r="A27" s="3" t="s">
        <v>1</v>
      </c>
      <c r="B27" s="4">
        <v>12938.754332776061</v>
      </c>
      <c r="C27" s="4">
        <v>87674.783812371388</v>
      </c>
      <c r="D27" s="4">
        <v>20372.487680684153</v>
      </c>
      <c r="E27" s="4">
        <v>54991.668915895054</v>
      </c>
      <c r="F27" s="4">
        <v>33500.320887988673</v>
      </c>
      <c r="H27" s="6">
        <f t="shared" ref="H27:H30" si="4">SUM(B27:F27)</f>
        <v>209478.01562971532</v>
      </c>
      <c r="I27" s="1"/>
      <c r="J27" s="7">
        <f t="shared" ref="J27:J30" si="5">H27/$H$31</f>
        <v>6.1766649064810733E-2</v>
      </c>
    </row>
    <row r="28" spans="1:10" x14ac:dyDescent="0.25">
      <c r="A28" s="3" t="s">
        <v>2</v>
      </c>
      <c r="B28" s="4">
        <v>54991.668915895054</v>
      </c>
      <c r="C28" s="4">
        <v>372631.07627314812</v>
      </c>
      <c r="D28" s="4">
        <v>86586.171052597725</v>
      </c>
      <c r="E28" s="4">
        <v>233722.91706018517</v>
      </c>
      <c r="F28" s="4">
        <v>142381.45202803495</v>
      </c>
      <c r="H28" s="6">
        <f t="shared" si="4"/>
        <v>890313.2853298611</v>
      </c>
      <c r="I28" s="1"/>
      <c r="J28" s="7">
        <f t="shared" si="5"/>
        <v>0.2625176111555042</v>
      </c>
    </row>
    <row r="29" spans="1:10" x14ac:dyDescent="0.25">
      <c r="A29" s="3" t="s">
        <v>3</v>
      </c>
      <c r="B29" s="4">
        <v>20372.487680684153</v>
      </c>
      <c r="C29" s="4">
        <v>138046.78631044237</v>
      </c>
      <c r="D29" s="4">
        <v>32077.144607124479</v>
      </c>
      <c r="E29" s="4">
        <v>86586.171052597725</v>
      </c>
      <c r="F29" s="4">
        <v>52747.347117412544</v>
      </c>
      <c r="H29" s="6">
        <f t="shared" si="4"/>
        <v>329829.93676826131</v>
      </c>
      <c r="I29" s="1"/>
      <c r="J29" s="7">
        <f t="shared" si="5"/>
        <v>9.7253594341114177E-2</v>
      </c>
    </row>
    <row r="30" spans="1:10" x14ac:dyDescent="0.25">
      <c r="A30" s="3" t="s">
        <v>4</v>
      </c>
      <c r="B30" s="4">
        <v>33500.320887988681</v>
      </c>
      <c r="C30" s="4">
        <v>227002.77699974278</v>
      </c>
      <c r="D30" s="4">
        <v>52747.347117412537</v>
      </c>
      <c r="E30" s="4">
        <v>142381.45202803495</v>
      </c>
      <c r="F30" s="4">
        <v>86737.226368312724</v>
      </c>
      <c r="H30" s="6">
        <f t="shared" si="4"/>
        <v>542369.12340149167</v>
      </c>
      <c r="I30" s="1"/>
      <c r="J30" s="7">
        <f t="shared" si="5"/>
        <v>0.15992285972359957</v>
      </c>
    </row>
    <row r="31" spans="1:10" x14ac:dyDescent="0.25">
      <c r="H31" s="6">
        <f>SUM(H26:H30)</f>
        <v>3391442.1261531198</v>
      </c>
      <c r="I31" s="1"/>
      <c r="J31" s="1"/>
    </row>
    <row r="32" spans="1:10" x14ac:dyDescent="0.25">
      <c r="H32" s="1"/>
      <c r="I32" s="1"/>
      <c r="J32" s="1"/>
    </row>
    <row r="33" spans="1:10" x14ac:dyDescent="0.25">
      <c r="H33" s="1"/>
      <c r="I33" s="1"/>
      <c r="J33" s="1"/>
    </row>
    <row r="34" spans="1:10" x14ac:dyDescent="0.25">
      <c r="H34" s="1"/>
      <c r="I34" s="1"/>
      <c r="J34" s="1"/>
    </row>
    <row r="35" spans="1:10" x14ac:dyDescent="0.25">
      <c r="H35" s="1"/>
      <c r="I35" s="1"/>
      <c r="J35" s="1"/>
    </row>
    <row r="36" spans="1:10" x14ac:dyDescent="0.25">
      <c r="A36" s="3" t="s">
        <v>0</v>
      </c>
      <c r="B36" s="4">
        <f t="array" ref="B36:F40">MMULT(B26:F30,B26:F30)</f>
        <v>38161245381.330734</v>
      </c>
      <c r="C36" s="4">
        <v>258585842515.34021</v>
      </c>
      <c r="D36" s="4">
        <v>60086120393.199982</v>
      </c>
      <c r="E36" s="4">
        <v>162191079077.55634</v>
      </c>
      <c r="F36" s="4">
        <v>98805031345.643158</v>
      </c>
      <c r="H36" s="6">
        <f>SUM(B36:F36)</f>
        <v>617829318713.07043</v>
      </c>
      <c r="I36" s="1"/>
      <c r="J36" s="7">
        <f>H36/$H$41</f>
        <v>0.41853928695706866</v>
      </c>
    </row>
    <row r="37" spans="1:10" x14ac:dyDescent="0.25">
      <c r="A37" s="3" t="s">
        <v>1</v>
      </c>
      <c r="B37" s="4">
        <v>5631710672.5119276</v>
      </c>
      <c r="C37" s="4">
        <v>38161245381.330734</v>
      </c>
      <c r="D37" s="4">
        <v>8867311381.13661</v>
      </c>
      <c r="E37" s="4">
        <v>23935624267.497437</v>
      </c>
      <c r="F37" s="4">
        <v>14581320498.501289</v>
      </c>
      <c r="H37" s="6">
        <f t="shared" ref="H37:H40" si="6">SUM(B37:F37)</f>
        <v>91177212200.977997</v>
      </c>
      <c r="I37" s="1"/>
      <c r="J37" s="7">
        <f t="shared" ref="J37:J40" si="7">H37/$H$41</f>
        <v>6.176664691280756E-2</v>
      </c>
    </row>
    <row r="38" spans="1:10" x14ac:dyDescent="0.25">
      <c r="A38" s="3" t="s">
        <v>2</v>
      </c>
      <c r="B38" s="4">
        <v>23935624267.497437</v>
      </c>
      <c r="C38" s="4">
        <v>162191079077.55637</v>
      </c>
      <c r="D38" s="4">
        <v>37687417877.794159</v>
      </c>
      <c r="E38" s="4">
        <v>101730032380.95543</v>
      </c>
      <c r="F38" s="4">
        <v>61972823014.434868</v>
      </c>
      <c r="H38" s="6">
        <f t="shared" si="6"/>
        <v>387516976618.23828</v>
      </c>
      <c r="I38" s="1"/>
      <c r="J38" s="7">
        <f t="shared" si="7"/>
        <v>0.26251761476033247</v>
      </c>
    </row>
    <row r="39" spans="1:10" x14ac:dyDescent="0.25">
      <c r="A39" s="3" t="s">
        <v>3</v>
      </c>
      <c r="B39" s="4">
        <v>8867311381.13661</v>
      </c>
      <c r="C39" s="4">
        <v>60086120393.199974</v>
      </c>
      <c r="D39" s="4">
        <v>13961869794.522644</v>
      </c>
      <c r="E39" s="4">
        <v>37687417877.794159</v>
      </c>
      <c r="F39" s="4">
        <v>22958762750.269417</v>
      </c>
      <c r="H39" s="6">
        <f t="shared" si="6"/>
        <v>143561482196.92279</v>
      </c>
      <c r="I39" s="1"/>
      <c r="J39" s="7">
        <f t="shared" si="7"/>
        <v>9.7253591846949719E-2</v>
      </c>
    </row>
    <row r="40" spans="1:10" x14ac:dyDescent="0.25">
      <c r="A40" s="3" t="s">
        <v>4</v>
      </c>
      <c r="B40" s="4">
        <v>14581320498.501291</v>
      </c>
      <c r="C40" s="4">
        <v>98805031345.643158</v>
      </c>
      <c r="D40" s="4">
        <v>22958762750.269417</v>
      </c>
      <c r="E40" s="4">
        <v>61972823014.434868</v>
      </c>
      <c r="F40" s="4">
        <v>37753165928.387726</v>
      </c>
      <c r="H40" s="6">
        <f t="shared" si="6"/>
        <v>236071103537.23648</v>
      </c>
      <c r="I40" s="1"/>
      <c r="J40" s="7">
        <f t="shared" si="7"/>
        <v>0.15992285952284158</v>
      </c>
    </row>
    <row r="41" spans="1:10" x14ac:dyDescent="0.25">
      <c r="H41" s="6">
        <f>SUM(H36:H40)</f>
        <v>1476156093266.446</v>
      </c>
      <c r="I41" s="1"/>
      <c r="J41" s="1"/>
    </row>
    <row r="42" spans="1:10" x14ac:dyDescent="0.25">
      <c r="H42" s="1"/>
      <c r="I42" s="1"/>
      <c r="J42" s="1"/>
    </row>
    <row r="43" spans="1:10" x14ac:dyDescent="0.25">
      <c r="H43" s="1"/>
      <c r="I43" s="1"/>
      <c r="J43" s="1"/>
    </row>
    <row r="44" spans="1:10" x14ac:dyDescent="0.25">
      <c r="H44" s="1"/>
      <c r="I44" s="1"/>
      <c r="J44" s="1"/>
    </row>
    <row r="45" spans="1:10" x14ac:dyDescent="0.25">
      <c r="A45" s="3" t="s">
        <v>0</v>
      </c>
      <c r="B45" s="4">
        <f t="array" ref="B45:F49">MMULT(B36:F40,B36:F40)</f>
        <v>7.2296667298700481E+21</v>
      </c>
      <c r="C45" s="4">
        <v>4.8989215204259752E+22</v>
      </c>
      <c r="D45" s="4">
        <v>1.138334509769966E+22</v>
      </c>
      <c r="E45" s="4">
        <v>3.0727179801694568E+22</v>
      </c>
      <c r="F45" s="4">
        <v>1.8718661844637546E+22</v>
      </c>
      <c r="H45" s="6">
        <f>SUM(B45:F45)</f>
        <v>1.1704806867816157E+23</v>
      </c>
      <c r="I45" s="1"/>
      <c r="J45" s="7">
        <f>H45/$H$50</f>
        <v>0.41853928695706866</v>
      </c>
    </row>
    <row r="46" spans="1:10" x14ac:dyDescent="0.25">
      <c r="A46" s="3" t="s">
        <v>1</v>
      </c>
      <c r="B46" s="4">
        <v>1.0669303602243669E+21</v>
      </c>
      <c r="C46" s="4">
        <v>7.2296667298700491E+21</v>
      </c>
      <c r="D46" s="4">
        <v>1.6799165078340043E+21</v>
      </c>
      <c r="E46" s="4">
        <v>4.5346158044950645E+21</v>
      </c>
      <c r="F46" s="4">
        <v>2.7624383489633178E+21</v>
      </c>
      <c r="H46" s="6">
        <f t="shared" ref="H46:H49" si="8">SUM(B46:F46)</f>
        <v>1.7273567751386803E+22</v>
      </c>
      <c r="I46" s="1"/>
      <c r="J46" s="7">
        <f t="shared" ref="J46:J49" si="9">H46/$H$50</f>
        <v>6.1766646912807498E-2</v>
      </c>
    </row>
    <row r="47" spans="1:10" x14ac:dyDescent="0.25">
      <c r="A47" s="3" t="s">
        <v>2</v>
      </c>
      <c r="B47" s="4">
        <v>4.534615804495065E+21</v>
      </c>
      <c r="C47" s="4">
        <v>3.0727179801694568E+22</v>
      </c>
      <c r="D47" s="4">
        <v>7.1398998759902911E+21</v>
      </c>
      <c r="E47" s="4">
        <v>1.9272804731184375E+22</v>
      </c>
      <c r="F47" s="4">
        <v>1.1740781838392971E+22</v>
      </c>
      <c r="H47" s="6">
        <f t="shared" si="8"/>
        <v>7.3415282051757269E+22</v>
      </c>
      <c r="I47" s="1"/>
      <c r="J47" s="7">
        <f t="shared" si="9"/>
        <v>0.26251761476033258</v>
      </c>
    </row>
    <row r="48" spans="1:10" x14ac:dyDescent="0.25">
      <c r="A48" s="3" t="s">
        <v>3</v>
      </c>
      <c r="B48" s="4">
        <v>1.679916507834004E+21</v>
      </c>
      <c r="C48" s="4">
        <v>1.138334509769966E+22</v>
      </c>
      <c r="D48" s="4">
        <v>2.6450831080481457E+21</v>
      </c>
      <c r="E48" s="4">
        <v>7.13989987599029E+21</v>
      </c>
      <c r="F48" s="4">
        <v>4.349548909004047E+21</v>
      </c>
      <c r="H48" s="6">
        <f t="shared" si="8"/>
        <v>2.7197793498576145E+22</v>
      </c>
      <c r="I48" s="1"/>
      <c r="J48" s="7">
        <f t="shared" si="9"/>
        <v>9.7253591846949664E-2</v>
      </c>
    </row>
    <row r="49" spans="1:10" x14ac:dyDescent="0.25">
      <c r="A49" s="3" t="s">
        <v>4</v>
      </c>
      <c r="B49" s="4">
        <v>2.7624383489633183E+21</v>
      </c>
      <c r="C49" s="4">
        <v>1.8718661844637546E+22</v>
      </c>
      <c r="D49" s="4">
        <v>4.3495489090040475E+21</v>
      </c>
      <c r="E49" s="4">
        <v>1.1740781838392969E+22</v>
      </c>
      <c r="F49" s="4">
        <v>7.1523558765526463E+21</v>
      </c>
      <c r="H49" s="6">
        <f t="shared" si="8"/>
        <v>4.4723786817550525E+22</v>
      </c>
      <c r="I49" s="1"/>
      <c r="J49" s="7">
        <f t="shared" si="9"/>
        <v>0.15992285952284155</v>
      </c>
    </row>
    <row r="50" spans="1:10" x14ac:dyDescent="0.25">
      <c r="H50" s="6">
        <f>SUM(H45:H49)</f>
        <v>2.7965849879743232E+23</v>
      </c>
      <c r="I50" s="1"/>
      <c r="J50" s="1"/>
    </row>
    <row r="51" spans="1:10" x14ac:dyDescent="0.25">
      <c r="H51" s="1"/>
      <c r="I51" s="1"/>
      <c r="J51" s="1"/>
    </row>
    <row r="52" spans="1:10" x14ac:dyDescent="0.25">
      <c r="H52" s="1"/>
      <c r="I52" s="1"/>
      <c r="J52" s="1"/>
    </row>
    <row r="53" spans="1:10" x14ac:dyDescent="0.25">
      <c r="H53" s="1"/>
      <c r="I53" s="1"/>
      <c r="J53" s="1"/>
    </row>
    <row r="54" spans="1:10" x14ac:dyDescent="0.25">
      <c r="H54" s="1"/>
      <c r="I54" s="1"/>
      <c r="J54" s="1"/>
    </row>
    <row r="55" spans="1:10" x14ac:dyDescent="0.25">
      <c r="H55" s="1"/>
      <c r="I55" s="1"/>
      <c r="J55" s="1"/>
    </row>
    <row r="56" spans="1:10" x14ac:dyDescent="0.25">
      <c r="H56" s="1"/>
      <c r="I56" s="1"/>
      <c r="J56" s="1"/>
    </row>
    <row r="57" spans="1:10" x14ac:dyDescent="0.25">
      <c r="H57" s="1"/>
      <c r="I57" s="1"/>
      <c r="J57" s="1"/>
    </row>
    <row r="58" spans="1:10" x14ac:dyDescent="0.25">
      <c r="H58" s="1"/>
      <c r="I58" s="1"/>
      <c r="J58" s="1"/>
    </row>
    <row r="59" spans="1:10" x14ac:dyDescent="0.25">
      <c r="H59" s="1"/>
      <c r="I59" s="1"/>
      <c r="J59" s="1"/>
    </row>
    <row r="60" spans="1:10" x14ac:dyDescent="0.25">
      <c r="H60" s="1"/>
      <c r="I60" s="1"/>
      <c r="J60" s="1"/>
    </row>
    <row r="61" spans="1:10" x14ac:dyDescent="0.25">
      <c r="H61" s="1"/>
      <c r="I61" s="1"/>
      <c r="J61" s="1"/>
    </row>
    <row r="62" spans="1:10" x14ac:dyDescent="0.25">
      <c r="H62" s="1"/>
      <c r="I62" s="1"/>
      <c r="J62" s="1"/>
    </row>
    <row r="63" spans="1:10" x14ac:dyDescent="0.25">
      <c r="H63" s="1"/>
      <c r="I63" s="1"/>
      <c r="J63" s="1"/>
    </row>
    <row r="64" spans="1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43D-79BA-47C7-95E0-6928FCA3927D}">
  <dimension ref="A1:I52"/>
  <sheetViews>
    <sheetView workbookViewId="0">
      <selection activeCell="L34" sqref="L34"/>
    </sheetView>
  </sheetViews>
  <sheetFormatPr defaultRowHeight="15" x14ac:dyDescent="0.25"/>
  <cols>
    <col min="1" max="1" width="12.5703125" customWidth="1"/>
    <col min="2" max="2" width="12.28515625" bestFit="1" customWidth="1"/>
    <col min="3" max="3" width="12" bestFit="1" customWidth="1"/>
    <col min="4" max="4" width="12.140625" bestFit="1" customWidth="1"/>
    <col min="5" max="5" width="12" bestFit="1" customWidth="1"/>
    <col min="7" max="7" width="27" bestFit="1" customWidth="1"/>
    <col min="9" max="9" width="16.5703125" bestFit="1" customWidth="1"/>
  </cols>
  <sheetData>
    <row r="1" spans="1:9" x14ac:dyDescent="0.25">
      <c r="A1" s="3"/>
      <c r="B1" s="3" t="s">
        <v>7</v>
      </c>
      <c r="C1" s="3" t="s">
        <v>8</v>
      </c>
      <c r="D1" s="3" t="s">
        <v>9</v>
      </c>
      <c r="E1" s="3" t="s">
        <v>10</v>
      </c>
      <c r="G1" s="5" t="s">
        <v>5</v>
      </c>
      <c r="I1" s="5" t="s">
        <v>6</v>
      </c>
    </row>
    <row r="2" spans="1:9" x14ac:dyDescent="0.25">
      <c r="A2" s="3" t="s">
        <v>7</v>
      </c>
      <c r="B2" s="4">
        <v>1</v>
      </c>
      <c r="C2" s="4">
        <f>1/3</f>
        <v>0.33333333333333331</v>
      </c>
      <c r="D2" s="4">
        <f>1/4</f>
        <v>0.25</v>
      </c>
      <c r="E2" s="4">
        <f>1/2</f>
        <v>0.5</v>
      </c>
    </row>
    <row r="3" spans="1:9" x14ac:dyDescent="0.25">
      <c r="A3" s="3" t="s">
        <v>8</v>
      </c>
      <c r="B3" s="4">
        <v>3</v>
      </c>
      <c r="C3" s="4">
        <v>1</v>
      </c>
      <c r="D3" s="4">
        <f>1/2</f>
        <v>0.5</v>
      </c>
      <c r="E3" s="4">
        <v>2</v>
      </c>
    </row>
    <row r="4" spans="1:9" x14ac:dyDescent="0.25">
      <c r="A4" s="3" t="s">
        <v>9</v>
      </c>
      <c r="B4" s="4">
        <v>4</v>
      </c>
      <c r="C4" s="4">
        <v>2</v>
      </c>
      <c r="D4" s="4">
        <v>1</v>
      </c>
      <c r="E4" s="4">
        <v>3</v>
      </c>
    </row>
    <row r="5" spans="1:9" x14ac:dyDescent="0.25">
      <c r="A5" s="3" t="s">
        <v>10</v>
      </c>
      <c r="B5" s="4">
        <v>2</v>
      </c>
      <c r="C5" s="4">
        <f>1/2</f>
        <v>0.5</v>
      </c>
      <c r="D5" s="4">
        <f>1/3</f>
        <v>0.33333333333333331</v>
      </c>
      <c r="E5" s="4">
        <v>1</v>
      </c>
    </row>
    <row r="6" spans="1:9" x14ac:dyDescent="0.25">
      <c r="B6" s="3" t="s">
        <v>7</v>
      </c>
      <c r="C6" s="3" t="s">
        <v>8</v>
      </c>
      <c r="D6" s="3" t="s">
        <v>9</v>
      </c>
      <c r="E6" s="3" t="s">
        <v>10</v>
      </c>
    </row>
    <row r="7" spans="1:9" x14ac:dyDescent="0.25">
      <c r="A7" s="3" t="s">
        <v>7</v>
      </c>
      <c r="B7" s="4">
        <f t="array" ref="B7:E10">MMULT(B2:E5,B2:E5)</f>
        <v>4</v>
      </c>
      <c r="C7" s="4">
        <v>1.4166666666666665</v>
      </c>
      <c r="D7" s="4">
        <v>0.83333333333333326</v>
      </c>
      <c r="E7" s="4">
        <v>2.4166666666666665</v>
      </c>
      <c r="G7" s="6">
        <f>SUM(B7:E7)</f>
        <v>8.6666666666666661</v>
      </c>
      <c r="H7" s="1"/>
      <c r="I7" s="7">
        <f>G7/$G$11</f>
        <v>9.4717668488160295E-2</v>
      </c>
    </row>
    <row r="8" spans="1:9" x14ac:dyDescent="0.25">
      <c r="A8" s="3" t="s">
        <v>8</v>
      </c>
      <c r="B8" s="4">
        <v>12</v>
      </c>
      <c r="C8" s="4">
        <v>4</v>
      </c>
      <c r="D8" s="4">
        <v>2.4166666666666665</v>
      </c>
      <c r="E8" s="4">
        <v>7</v>
      </c>
      <c r="G8" s="6">
        <f t="shared" ref="G8:G10" si="0">SUM(B8:E8)</f>
        <v>25.416666666666668</v>
      </c>
      <c r="H8" s="1"/>
      <c r="I8" s="7">
        <f t="shared" ref="I8:I10" si="1">G8/$G$11</f>
        <v>0.27777777777777785</v>
      </c>
    </row>
    <row r="9" spans="1:9" x14ac:dyDescent="0.25">
      <c r="A9" s="3" t="s">
        <v>9</v>
      </c>
      <c r="B9" s="4">
        <v>20</v>
      </c>
      <c r="C9" s="4">
        <v>6.833333333333333</v>
      </c>
      <c r="D9" s="4">
        <v>4</v>
      </c>
      <c r="E9" s="4">
        <v>12</v>
      </c>
      <c r="G9" s="6">
        <f t="shared" si="0"/>
        <v>42.833333333333329</v>
      </c>
      <c r="H9" s="1"/>
      <c r="I9" s="7">
        <f t="shared" si="1"/>
        <v>0.46812386156648456</v>
      </c>
    </row>
    <row r="10" spans="1:9" x14ac:dyDescent="0.25">
      <c r="A10" s="3" t="s">
        <v>10</v>
      </c>
      <c r="B10" s="4">
        <v>6.833333333333333</v>
      </c>
      <c r="C10" s="4">
        <v>2.333333333333333</v>
      </c>
      <c r="D10" s="4">
        <v>1.4166666666666665</v>
      </c>
      <c r="E10" s="4">
        <v>4</v>
      </c>
      <c r="G10" s="6">
        <f t="shared" si="0"/>
        <v>14.583333333333332</v>
      </c>
      <c r="H10" s="1"/>
      <c r="I10" s="7">
        <f t="shared" si="1"/>
        <v>0.15938069216757741</v>
      </c>
    </row>
    <row r="11" spans="1:9" x14ac:dyDescent="0.25">
      <c r="G11" s="6">
        <f>SUM(G7:G10)</f>
        <v>91.499999999999986</v>
      </c>
      <c r="H11" s="1"/>
      <c r="I11" s="1"/>
    </row>
    <row r="12" spans="1:9" x14ac:dyDescent="0.25">
      <c r="G12" s="1"/>
      <c r="H12" s="1"/>
      <c r="I12" s="1"/>
    </row>
    <row r="13" spans="1:9" x14ac:dyDescent="0.25">
      <c r="G13" s="1"/>
      <c r="H13" s="1"/>
      <c r="I13" s="1"/>
    </row>
    <row r="14" spans="1:9" x14ac:dyDescent="0.25">
      <c r="A14" s="3"/>
      <c r="B14" s="3" t="s">
        <v>7</v>
      </c>
      <c r="C14" s="3" t="s">
        <v>8</v>
      </c>
      <c r="D14" s="3" t="s">
        <v>9</v>
      </c>
      <c r="E14" s="3" t="s">
        <v>10</v>
      </c>
      <c r="G14" s="1"/>
      <c r="H14" s="1"/>
      <c r="I14" s="1"/>
    </row>
    <row r="15" spans="1:9" x14ac:dyDescent="0.25">
      <c r="A15" s="3" t="s">
        <v>7</v>
      </c>
      <c r="B15" s="4">
        <f t="array" ref="B15:E18">MMULT(B7:E10,B7:E10)</f>
        <v>66.180555555555543</v>
      </c>
      <c r="C15" s="4">
        <v>22.666666666666664</v>
      </c>
      <c r="D15" s="4">
        <v>13.513888888888888</v>
      </c>
      <c r="E15" s="4">
        <v>39.25</v>
      </c>
      <c r="G15" s="6">
        <f>SUM(B15:E15)</f>
        <v>141.61111111111109</v>
      </c>
      <c r="H15" s="1"/>
      <c r="I15" s="7">
        <f>G15/$G$19</f>
        <v>9.5440462038172441E-2</v>
      </c>
    </row>
    <row r="16" spans="1:9" x14ac:dyDescent="0.25">
      <c r="A16" s="3" t="s">
        <v>8</v>
      </c>
      <c r="B16" s="4">
        <v>192.16666666666663</v>
      </c>
      <c r="C16" s="4">
        <v>65.847222222222214</v>
      </c>
      <c r="D16" s="4">
        <v>39.249999999999993</v>
      </c>
      <c r="E16" s="4">
        <v>114</v>
      </c>
      <c r="G16" s="6">
        <f t="shared" ref="G16:G18" si="2">SUM(B16:E16)</f>
        <v>411.26388888888886</v>
      </c>
      <c r="H16" s="1"/>
      <c r="I16" s="7">
        <f t="shared" ref="I16:I18" si="3">G16/$G$19</f>
        <v>0.27717610057005926</v>
      </c>
    </row>
    <row r="17" spans="1:9" x14ac:dyDescent="0.25">
      <c r="A17" s="3" t="s">
        <v>9</v>
      </c>
      <c r="B17" s="4">
        <v>324</v>
      </c>
      <c r="C17" s="4">
        <v>110.99999999999999</v>
      </c>
      <c r="D17" s="4">
        <v>66.180555555555543</v>
      </c>
      <c r="E17" s="4">
        <v>192.16666666666666</v>
      </c>
      <c r="G17" s="6">
        <f>SUM(B17:E17)</f>
        <v>693.34722222222217</v>
      </c>
      <c r="H17" s="1"/>
      <c r="I17" s="7">
        <f t="shared" si="3"/>
        <v>0.46728945718003206</v>
      </c>
    </row>
    <row r="18" spans="1:9" x14ac:dyDescent="0.25">
      <c r="A18" s="3" t="s">
        <v>10</v>
      </c>
      <c r="B18" s="4">
        <v>110.99999999999999</v>
      </c>
      <c r="C18" s="4">
        <v>38.027777777777771</v>
      </c>
      <c r="D18" s="4">
        <v>22.666666666666664</v>
      </c>
      <c r="E18" s="4">
        <v>65.847222222222214</v>
      </c>
      <c r="G18" s="6">
        <f t="shared" si="2"/>
        <v>237.54166666666663</v>
      </c>
      <c r="H18" s="1"/>
      <c r="I18" s="7">
        <f t="shared" si="3"/>
        <v>0.16009398021173629</v>
      </c>
    </row>
    <row r="19" spans="1:9" x14ac:dyDescent="0.25">
      <c r="G19" s="6">
        <f>SUM(G15:G18)</f>
        <v>1483.7638888888887</v>
      </c>
      <c r="H19" s="1"/>
      <c r="I19" s="1"/>
    </row>
    <row r="20" spans="1:9" x14ac:dyDescent="0.25">
      <c r="G20" s="1"/>
      <c r="H20" s="1"/>
      <c r="I20" s="1"/>
    </row>
    <row r="21" spans="1:9" x14ac:dyDescent="0.25">
      <c r="A21" s="3"/>
      <c r="B21" s="3" t="s">
        <v>7</v>
      </c>
      <c r="C21" s="3" t="s">
        <v>8</v>
      </c>
      <c r="D21" s="3" t="s">
        <v>9</v>
      </c>
      <c r="E21" s="3" t="s">
        <v>10</v>
      </c>
      <c r="G21" s="1"/>
      <c r="H21" s="1"/>
      <c r="I21" s="1"/>
    </row>
    <row r="22" spans="1:9" x14ac:dyDescent="0.25">
      <c r="A22" s="3" t="s">
        <v>7</v>
      </c>
      <c r="B22" s="4">
        <f t="array" ref="B22:E25">MMULT(B15:E18,B15:E18)</f>
        <v>17470.893711419751</v>
      </c>
      <c r="C22" s="4">
        <v>5985.2615740740721</v>
      </c>
      <c r="D22" s="4">
        <v>3568.0466820987644</v>
      </c>
      <c r="E22" s="4">
        <v>10363.009259259259</v>
      </c>
      <c r="G22" s="6">
        <f>SUM(B22:E22)</f>
        <v>37387.211226851847</v>
      </c>
      <c r="H22" s="1"/>
      <c r="I22" s="7">
        <f>G22/$G$26</f>
        <v>9.543495190683228E-2</v>
      </c>
    </row>
    <row r="23" spans="1:9" x14ac:dyDescent="0.25">
      <c r="A23" s="3" t="s">
        <v>8</v>
      </c>
      <c r="B23" s="4">
        <v>50742.337962962949</v>
      </c>
      <c r="C23" s="4">
        <v>17383.551118827156</v>
      </c>
      <c r="D23" s="4">
        <v>10363.009259259257</v>
      </c>
      <c r="E23" s="4">
        <v>30098.249999999993</v>
      </c>
      <c r="G23" s="6">
        <f>SUM(B23:E23)</f>
        <v>108587.14834104935</v>
      </c>
      <c r="H23" s="1"/>
      <c r="I23" s="7">
        <f t="shared" ref="I23:I25" si="4">G23/$G$26</f>
        <v>0.27718059035612952</v>
      </c>
    </row>
    <row r="24" spans="1:9" x14ac:dyDescent="0.25">
      <c r="A24" s="3" t="s">
        <v>9</v>
      </c>
      <c r="B24" s="4">
        <v>85545.999999999985</v>
      </c>
      <c r="C24" s="4">
        <v>29306.754629629624</v>
      </c>
      <c r="D24" s="4">
        <v>17470.893711419751</v>
      </c>
      <c r="E24" s="4">
        <v>50742.337962962956</v>
      </c>
      <c r="G24" s="6">
        <f t="shared" ref="G24:G25" si="5">SUM(B24:E24)</f>
        <v>183065.9863040123</v>
      </c>
      <c r="H24" s="1"/>
      <c r="I24" s="7">
        <f t="shared" si="4"/>
        <v>0.4672959823799982</v>
      </c>
    </row>
    <row r="25" spans="1:9" x14ac:dyDescent="0.25">
      <c r="A25" s="3" t="s">
        <v>10</v>
      </c>
      <c r="B25" s="4">
        <v>29306.75462962962</v>
      </c>
      <c r="C25" s="4">
        <v>10040.047067901232</v>
      </c>
      <c r="D25" s="4">
        <v>5985.2615740740721</v>
      </c>
      <c r="E25" s="4">
        <v>17383.551118827156</v>
      </c>
      <c r="G25" s="6">
        <f t="shared" si="5"/>
        <v>62715.614390432085</v>
      </c>
      <c r="H25" s="1"/>
      <c r="I25" s="7">
        <f t="shared" si="4"/>
        <v>0.1600884753570401</v>
      </c>
    </row>
    <row r="26" spans="1:9" x14ac:dyDescent="0.25">
      <c r="G26" s="6">
        <f>SUM(G22:G25)</f>
        <v>391755.96026234556</v>
      </c>
      <c r="H26" s="1"/>
      <c r="I26" s="1"/>
    </row>
    <row r="27" spans="1:9" x14ac:dyDescent="0.25">
      <c r="G27" s="1"/>
      <c r="H27" s="1"/>
      <c r="I27" s="1"/>
    </row>
    <row r="28" spans="1:9" x14ac:dyDescent="0.25">
      <c r="G28" s="1"/>
      <c r="H28" s="1"/>
      <c r="I28" s="1"/>
    </row>
    <row r="29" spans="1:9" x14ac:dyDescent="0.25">
      <c r="G29" s="1"/>
      <c r="H29" s="1"/>
      <c r="I29" s="1"/>
    </row>
    <row r="30" spans="1:9" x14ac:dyDescent="0.25">
      <c r="A30" s="3"/>
      <c r="B30" s="3" t="s">
        <v>7</v>
      </c>
      <c r="C30" s="3" t="s">
        <v>8</v>
      </c>
      <c r="D30" s="3" t="s">
        <v>9</v>
      </c>
      <c r="E30" s="3" t="s">
        <v>10</v>
      </c>
      <c r="G30" s="1"/>
      <c r="H30" s="1"/>
      <c r="I30" s="1"/>
    </row>
    <row r="31" spans="1:9" x14ac:dyDescent="0.25">
      <c r="A31" s="3" t="s">
        <v>7</v>
      </c>
      <c r="B31" s="4">
        <f t="array" ref="B31:E34">MMULT(B22:E25,B22:E25)</f>
        <v>1217876583.71664</v>
      </c>
      <c r="C31" s="4">
        <v>417225938.67555326</v>
      </c>
      <c r="D31" s="4">
        <v>248724570.9030993</v>
      </c>
      <c r="E31" s="4">
        <v>722393864.28474879</v>
      </c>
      <c r="G31" s="6">
        <f>SUM(B31:E31)</f>
        <v>2606220957.5800414</v>
      </c>
      <c r="H31" s="1"/>
      <c r="I31" s="7">
        <f>G31/$G$35</f>
        <v>9.5434951583709141E-2</v>
      </c>
    </row>
    <row r="32" spans="1:9" x14ac:dyDescent="0.25">
      <c r="A32" s="3" t="s">
        <v>8</v>
      </c>
      <c r="B32" s="4">
        <v>3537192036.7116771</v>
      </c>
      <c r="C32" s="4">
        <v>1211788031.3364282</v>
      </c>
      <c r="D32" s="4">
        <v>722393864.28474867</v>
      </c>
      <c r="E32" s="4">
        <v>2098115571.2177739</v>
      </c>
      <c r="G32" s="6">
        <f>SUM(B32:E32)</f>
        <v>7569489503.5506287</v>
      </c>
      <c r="H32" s="1"/>
      <c r="I32" s="7">
        <f t="shared" ref="I32:I34" si="6">G32/$G$35</f>
        <v>0.2771805906109796</v>
      </c>
    </row>
    <row r="33" spans="1:9" x14ac:dyDescent="0.25">
      <c r="A33" s="3" t="s">
        <v>9</v>
      </c>
      <c r="B33" s="4">
        <v>5963316642.9028187</v>
      </c>
      <c r="C33" s="4">
        <v>2042941310.4912491</v>
      </c>
      <c r="D33" s="4">
        <v>1217876583.7166402</v>
      </c>
      <c r="E33" s="4">
        <v>3537192036.711678</v>
      </c>
      <c r="G33" s="6">
        <f t="shared" ref="G33:G34" si="7">SUM(B33:E33)</f>
        <v>12761326573.822386</v>
      </c>
      <c r="H33" s="1"/>
      <c r="I33" s="7">
        <f t="shared" si="6"/>
        <v>0.46729598278093704</v>
      </c>
    </row>
    <row r="34" spans="1:9" x14ac:dyDescent="0.25">
      <c r="A34" s="3" t="s">
        <v>10</v>
      </c>
      <c r="B34" s="4">
        <v>2042941310.4912486</v>
      </c>
      <c r="C34" s="4">
        <v>699880527.57166266</v>
      </c>
      <c r="D34" s="4">
        <v>417225938.67555326</v>
      </c>
      <c r="E34" s="4">
        <v>1211788031.3364282</v>
      </c>
      <c r="G34" s="6">
        <f t="shared" si="7"/>
        <v>4371835808.074892</v>
      </c>
      <c r="H34" s="1"/>
      <c r="I34" s="7">
        <f t="shared" si="6"/>
        <v>0.16008847502437426</v>
      </c>
    </row>
    <row r="35" spans="1:9" x14ac:dyDescent="0.25">
      <c r="G35" s="6">
        <f>SUM(G31:G34)</f>
        <v>27308872843.027946</v>
      </c>
      <c r="H35" s="1"/>
      <c r="I35" s="1"/>
    </row>
    <row r="36" spans="1:9" x14ac:dyDescent="0.25">
      <c r="G36" s="1"/>
      <c r="H36" s="1"/>
      <c r="I36" s="1"/>
    </row>
    <row r="37" spans="1:9" x14ac:dyDescent="0.25">
      <c r="G37" s="1"/>
      <c r="H37" s="1"/>
      <c r="I37" s="1"/>
    </row>
    <row r="38" spans="1:9" x14ac:dyDescent="0.25">
      <c r="A38" s="3"/>
      <c r="B38" s="3" t="s">
        <v>7</v>
      </c>
      <c r="C38" s="3" t="s">
        <v>8</v>
      </c>
      <c r="D38" s="3" t="s">
        <v>9</v>
      </c>
      <c r="E38" s="3" t="s">
        <v>10</v>
      </c>
      <c r="G38" s="1"/>
      <c r="H38" s="1"/>
      <c r="I38" s="1"/>
    </row>
    <row r="39" spans="1:9" x14ac:dyDescent="0.25">
      <c r="A39" s="3" t="s">
        <v>7</v>
      </c>
      <c r="B39" s="4">
        <f t="array" ref="B39:E42">MMULT(B31:E34,B31:E34)</f>
        <v>5.9180632819160719E+18</v>
      </c>
      <c r="C39" s="4">
        <v>2.0274381993645865E+18</v>
      </c>
      <c r="D39" s="4">
        <v>1.2086345776350367E+18</v>
      </c>
      <c r="E39" s="4">
        <v>3.5103496203682048E+18</v>
      </c>
      <c r="G39" s="6">
        <f>SUM(B39:E39)</f>
        <v>1.26644856792839E+19</v>
      </c>
      <c r="H39" s="1"/>
      <c r="I39" s="7">
        <f>G39/$G$43</f>
        <v>9.5434951583709127E-2</v>
      </c>
    </row>
    <row r="40" spans="1:9" x14ac:dyDescent="0.25">
      <c r="A40" s="3" t="s">
        <v>8</v>
      </c>
      <c r="B40" s="4">
        <v>1.7188380656491713E+19</v>
      </c>
      <c r="C40" s="4">
        <v>5.8884770013658747E+18</v>
      </c>
      <c r="D40" s="4">
        <v>3.5103496203682048E+18</v>
      </c>
      <c r="E40" s="4">
        <v>1.0195434323359363E+19</v>
      </c>
      <c r="G40" s="6">
        <f t="shared" ref="G40:G42" si="8">SUM(B40:E40)</f>
        <v>3.6782641601585156E+19</v>
      </c>
      <c r="H40" s="1"/>
      <c r="I40" s="7">
        <f t="shared" ref="I40:I42" si="9">G40/$G$43</f>
        <v>0.2771805906109796</v>
      </c>
    </row>
    <row r="41" spans="1:9" x14ac:dyDescent="0.25">
      <c r="A41" s="3" t="s">
        <v>9</v>
      </c>
      <c r="B41" s="4">
        <v>2.8977718871236063E+19</v>
      </c>
      <c r="C41" s="4">
        <v>9.927324425461461E+18</v>
      </c>
      <c r="D41" s="4">
        <v>5.9180632819160719E+18</v>
      </c>
      <c r="E41" s="4">
        <v>1.7188380656491715E+19</v>
      </c>
      <c r="G41" s="6">
        <f>SUM(B41:E41)</f>
        <v>6.2011487235105317E+19</v>
      </c>
      <c r="H41" s="1"/>
      <c r="I41" s="7">
        <f t="shared" si="9"/>
        <v>0.46729598278093698</v>
      </c>
    </row>
    <row r="42" spans="1:9" x14ac:dyDescent="0.25">
      <c r="A42" s="3" t="s">
        <v>10</v>
      </c>
      <c r="B42" s="4">
        <v>9.927324425461461E+18</v>
      </c>
      <c r="C42" s="4">
        <v>3.4009499052110838E+18</v>
      </c>
      <c r="D42" s="4">
        <v>2.0274381993645862E+18</v>
      </c>
      <c r="E42" s="4">
        <v>5.8884770013658757E+18</v>
      </c>
      <c r="G42" s="6">
        <f t="shared" si="8"/>
        <v>2.1244189531403006E+19</v>
      </c>
      <c r="H42" s="1"/>
      <c r="I42" s="7">
        <f t="shared" si="9"/>
        <v>0.16008847502437426</v>
      </c>
    </row>
    <row r="43" spans="1:9" x14ac:dyDescent="0.25">
      <c r="G43" s="6">
        <f>SUM(G39:G42)</f>
        <v>1.3270280404737738E+20</v>
      </c>
      <c r="H43" s="1"/>
      <c r="I43" s="1"/>
    </row>
    <row r="44" spans="1:9" x14ac:dyDescent="0.25">
      <c r="G44" s="1"/>
      <c r="H44" s="1"/>
      <c r="I44" s="1"/>
    </row>
    <row r="45" spans="1:9" x14ac:dyDescent="0.25">
      <c r="G45" s="1"/>
      <c r="H45" s="1"/>
      <c r="I45" s="1"/>
    </row>
    <row r="46" spans="1:9" x14ac:dyDescent="0.25">
      <c r="G46" s="1"/>
      <c r="H46" s="1"/>
      <c r="I46" s="1"/>
    </row>
    <row r="47" spans="1:9" x14ac:dyDescent="0.25">
      <c r="G47" s="1"/>
      <c r="H47" s="1"/>
      <c r="I47" s="1"/>
    </row>
    <row r="48" spans="1:9" x14ac:dyDescent="0.25">
      <c r="G48" s="1"/>
      <c r="H48" s="1"/>
      <c r="I48" s="1"/>
    </row>
    <row r="49" spans="7:9" x14ac:dyDescent="0.25">
      <c r="G49" s="1"/>
      <c r="H49" s="1"/>
      <c r="I49" s="1"/>
    </row>
    <row r="50" spans="7:9" x14ac:dyDescent="0.25">
      <c r="G50" s="1"/>
      <c r="H50" s="1"/>
      <c r="I50" s="1"/>
    </row>
    <row r="51" spans="7:9" x14ac:dyDescent="0.25">
      <c r="G51" s="1"/>
      <c r="H51" s="1"/>
      <c r="I51" s="1"/>
    </row>
    <row r="52" spans="7:9" x14ac:dyDescent="0.25">
      <c r="G52" s="1"/>
      <c r="H52" s="1"/>
      <c r="I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6083-5716-40B2-A62D-4E979483BDC5}">
  <dimension ref="A1:I71"/>
  <sheetViews>
    <sheetView workbookViewId="0">
      <selection activeCell="I40" sqref="I40:I43"/>
    </sheetView>
  </sheetViews>
  <sheetFormatPr defaultRowHeight="15" x14ac:dyDescent="0.25"/>
  <cols>
    <col min="1" max="1" width="12.42578125" customWidth="1"/>
    <col min="2" max="2" width="12.140625" bestFit="1" customWidth="1"/>
    <col min="3" max="4" width="12.28515625" bestFit="1" customWidth="1"/>
    <col min="5" max="5" width="12" bestFit="1" customWidth="1"/>
    <col min="7" max="7" width="27" bestFit="1" customWidth="1"/>
    <col min="9" max="9" width="18.5703125" customWidth="1"/>
  </cols>
  <sheetData>
    <row r="1" spans="1:9" x14ac:dyDescent="0.25">
      <c r="A1" s="3"/>
      <c r="B1" s="3" t="s">
        <v>7</v>
      </c>
      <c r="C1" s="3" t="s">
        <v>8</v>
      </c>
      <c r="D1" s="3" t="s">
        <v>9</v>
      </c>
      <c r="E1" s="3" t="s">
        <v>10</v>
      </c>
      <c r="G1" s="5" t="s">
        <v>5</v>
      </c>
      <c r="I1" s="5" t="s">
        <v>6</v>
      </c>
    </row>
    <row r="2" spans="1:9" x14ac:dyDescent="0.25">
      <c r="A2" s="3" t="s">
        <v>7</v>
      </c>
      <c r="B2" s="4">
        <v>1</v>
      </c>
      <c r="C2" s="4">
        <v>4</v>
      </c>
      <c r="D2" s="4">
        <v>3</v>
      </c>
      <c r="E2" s="4">
        <f>1/2</f>
        <v>0.5</v>
      </c>
    </row>
    <row r="3" spans="1:9" x14ac:dyDescent="0.25">
      <c r="A3" s="3" t="s">
        <v>8</v>
      </c>
      <c r="B3" s="4">
        <f>1/4</f>
        <v>0.25</v>
      </c>
      <c r="C3" s="4">
        <v>1</v>
      </c>
      <c r="D3" s="4">
        <f>1/2</f>
        <v>0.5</v>
      </c>
      <c r="E3" s="4">
        <f>1/6</f>
        <v>0.16666666666666666</v>
      </c>
    </row>
    <row r="4" spans="1:9" x14ac:dyDescent="0.25">
      <c r="A4" s="3" t="s">
        <v>9</v>
      </c>
      <c r="B4" s="4">
        <f>1/3</f>
        <v>0.33333333333333331</v>
      </c>
      <c r="C4" s="4">
        <v>2</v>
      </c>
      <c r="D4" s="4">
        <v>1</v>
      </c>
      <c r="E4" s="4">
        <f>1/5</f>
        <v>0.2</v>
      </c>
    </row>
    <row r="5" spans="1:9" x14ac:dyDescent="0.25">
      <c r="A5" s="3" t="s">
        <v>10</v>
      </c>
      <c r="B5" s="4">
        <v>2</v>
      </c>
      <c r="C5" s="4">
        <v>6</v>
      </c>
      <c r="D5" s="4">
        <v>5</v>
      </c>
      <c r="E5" s="4">
        <v>1</v>
      </c>
    </row>
    <row r="7" spans="1:9" x14ac:dyDescent="0.25">
      <c r="A7" s="3" t="s">
        <v>7</v>
      </c>
      <c r="B7" s="4">
        <f t="array" ref="B7:E10">MMULT(B2:E5,B2:E5)</f>
        <v>4</v>
      </c>
      <c r="C7" s="4">
        <v>17</v>
      </c>
      <c r="D7" s="4">
        <v>10.5</v>
      </c>
      <c r="E7" s="4">
        <v>2.2666666666666666</v>
      </c>
      <c r="G7" s="6">
        <f>SUM(B7:E7)</f>
        <v>33.766666666666666</v>
      </c>
      <c r="H7" s="1"/>
      <c r="I7" s="7">
        <f>G7/$G$11</f>
        <v>0.29343181982764865</v>
      </c>
    </row>
    <row r="8" spans="1:9" x14ac:dyDescent="0.25">
      <c r="A8" s="3" t="s">
        <v>8</v>
      </c>
      <c r="B8" s="4">
        <v>1</v>
      </c>
      <c r="C8" s="4">
        <v>4</v>
      </c>
      <c r="D8" s="4">
        <v>2.583333333333333</v>
      </c>
      <c r="E8" s="4">
        <v>0.55833333333333324</v>
      </c>
      <c r="G8" s="6">
        <f t="shared" ref="G8:G10" si="0">SUM(B8:E8)</f>
        <v>8.1416666666666657</v>
      </c>
      <c r="H8" s="1"/>
      <c r="I8" s="7">
        <f t="shared" ref="I8:I10" si="1">G8/$G$11</f>
        <v>7.075095951915418E-2</v>
      </c>
    </row>
    <row r="9" spans="1:9" x14ac:dyDescent="0.25">
      <c r="A9" s="3" t="s">
        <v>9</v>
      </c>
      <c r="B9" s="4">
        <v>1.5666666666666664</v>
      </c>
      <c r="C9" s="4">
        <v>6.5333333333333332</v>
      </c>
      <c r="D9" s="4">
        <v>4</v>
      </c>
      <c r="E9" s="4">
        <v>0.89999999999999991</v>
      </c>
      <c r="G9" s="6">
        <f t="shared" si="0"/>
        <v>13</v>
      </c>
      <c r="H9" s="1"/>
      <c r="I9" s="7">
        <f t="shared" si="1"/>
        <v>0.11296980230284598</v>
      </c>
    </row>
    <row r="10" spans="1:9" x14ac:dyDescent="0.25">
      <c r="A10" s="3" t="s">
        <v>10</v>
      </c>
      <c r="B10" s="4">
        <v>7.1666666666666661</v>
      </c>
      <c r="C10" s="4">
        <v>30</v>
      </c>
      <c r="D10" s="4">
        <v>19</v>
      </c>
      <c r="E10" s="4">
        <v>4</v>
      </c>
      <c r="G10" s="6">
        <f t="shared" si="0"/>
        <v>60.166666666666664</v>
      </c>
      <c r="H10" s="1"/>
      <c r="I10" s="7">
        <f t="shared" si="1"/>
        <v>0.5228474183503512</v>
      </c>
    </row>
    <row r="11" spans="1:9" x14ac:dyDescent="0.25">
      <c r="G11" s="6">
        <f>SUM(G7:G10)</f>
        <v>115.07499999999999</v>
      </c>
      <c r="H11" s="1"/>
      <c r="I11" s="1"/>
    </row>
    <row r="12" spans="1:9" x14ac:dyDescent="0.25">
      <c r="G12" s="1"/>
      <c r="H12" s="1"/>
      <c r="I12" s="1"/>
    </row>
    <row r="13" spans="1:9" x14ac:dyDescent="0.25">
      <c r="G13" s="1"/>
      <c r="H13" s="1"/>
      <c r="I13" s="1"/>
    </row>
    <row r="14" spans="1:9" x14ac:dyDescent="0.25">
      <c r="A14" s="3"/>
      <c r="B14" s="3" t="s">
        <v>7</v>
      </c>
      <c r="C14" s="3" t="s">
        <v>8</v>
      </c>
      <c r="D14" s="3" t="s">
        <v>9</v>
      </c>
      <c r="E14" s="3" t="s">
        <v>10</v>
      </c>
      <c r="G14" s="8" t="s">
        <v>5</v>
      </c>
      <c r="H14" s="1"/>
      <c r="I14" s="8" t="s">
        <v>6</v>
      </c>
    </row>
    <row r="15" spans="1:9" x14ac:dyDescent="0.25">
      <c r="A15" s="3" t="s">
        <v>7</v>
      </c>
      <c r="B15" s="4">
        <f t="array" ref="B15:E18">MMULT(B7:E10,B7:E10)</f>
        <v>65.694444444444443</v>
      </c>
      <c r="C15" s="4">
        <v>272.60000000000002</v>
      </c>
      <c r="D15" s="4">
        <v>170.98333333333332</v>
      </c>
      <c r="E15" s="4">
        <v>37.074999999999996</v>
      </c>
      <c r="G15" s="6">
        <f>SUM(B15:E15)</f>
        <v>546.35277777777787</v>
      </c>
      <c r="H15" s="1"/>
      <c r="I15" s="7">
        <f>G15/$G$19</f>
        <v>0.29279089849874834</v>
      </c>
    </row>
    <row r="16" spans="1:9" x14ac:dyDescent="0.25">
      <c r="A16" s="3" t="s">
        <v>8</v>
      </c>
      <c r="B16" s="4">
        <v>16.048611111111107</v>
      </c>
      <c r="C16" s="4">
        <v>66.62777777777778</v>
      </c>
      <c r="D16" s="4">
        <v>41.774999999999991</v>
      </c>
      <c r="E16" s="4">
        <v>9.0583333333333318</v>
      </c>
      <c r="G16" s="6">
        <f t="shared" ref="G16:G17" si="2">SUM(B16:E16)</f>
        <v>133.50972222222219</v>
      </c>
      <c r="H16" s="1"/>
      <c r="I16" s="7">
        <f t="shared" ref="I16:I18" si="3">G16/$G$19</f>
        <v>7.1547968854040106E-2</v>
      </c>
    </row>
    <row r="17" spans="1:9" x14ac:dyDescent="0.25">
      <c r="A17" s="3" t="s">
        <v>9</v>
      </c>
      <c r="B17" s="4">
        <v>25.516666666666662</v>
      </c>
      <c r="C17" s="4">
        <v>105.9</v>
      </c>
      <c r="D17" s="4">
        <v>66.427777777777763</v>
      </c>
      <c r="E17" s="4">
        <v>14.398888888888887</v>
      </c>
      <c r="G17" s="6">
        <f t="shared" si="2"/>
        <v>212.24333333333331</v>
      </c>
      <c r="H17" s="1"/>
      <c r="I17" s="7">
        <f t="shared" si="3"/>
        <v>0.11374137516019339</v>
      </c>
    </row>
    <row r="18" spans="1:9" x14ac:dyDescent="0.25">
      <c r="A18" s="3" t="s">
        <v>10</v>
      </c>
      <c r="B18" s="4">
        <v>117.1</v>
      </c>
      <c r="C18" s="4">
        <v>485.96666666666664</v>
      </c>
      <c r="D18" s="4">
        <v>304.75</v>
      </c>
      <c r="E18" s="4">
        <v>66.094444444444434</v>
      </c>
      <c r="G18" s="6">
        <f>SUM(B18:E18)</f>
        <v>973.91111111111104</v>
      </c>
      <c r="H18" s="1"/>
      <c r="I18" s="7">
        <f t="shared" si="3"/>
        <v>0.52191975748701813</v>
      </c>
    </row>
    <row r="19" spans="1:9" x14ac:dyDescent="0.25">
      <c r="G19" s="6">
        <f>SUM(G15:G18)</f>
        <v>1866.0169444444446</v>
      </c>
      <c r="H19" s="1"/>
      <c r="I19" s="1"/>
    </row>
    <row r="20" spans="1:9" x14ac:dyDescent="0.25">
      <c r="G20" s="1"/>
      <c r="H20" s="1"/>
      <c r="I20" s="1"/>
    </row>
    <row r="21" spans="1:9" x14ac:dyDescent="0.25">
      <c r="G21" s="1"/>
      <c r="H21" s="1"/>
      <c r="I21" s="1"/>
    </row>
    <row r="22" spans="1:9" x14ac:dyDescent="0.25">
      <c r="G22" s="1"/>
      <c r="H22" s="1"/>
      <c r="I22" s="1"/>
    </row>
    <row r="23" spans="1:9" x14ac:dyDescent="0.25">
      <c r="A23" s="3"/>
      <c r="B23" s="3" t="s">
        <v>7</v>
      </c>
      <c r="C23" s="3" t="s">
        <v>8</v>
      </c>
      <c r="D23" s="3" t="s">
        <v>9</v>
      </c>
      <c r="E23" s="3" t="s">
        <v>10</v>
      </c>
      <c r="G23" s="8" t="s">
        <v>5</v>
      </c>
      <c r="H23" s="1"/>
      <c r="I23" s="8" t="s">
        <v>6</v>
      </c>
    </row>
    <row r="24" spans="1:9" x14ac:dyDescent="0.25">
      <c r="A24" s="3" t="s">
        <v>7</v>
      </c>
      <c r="B24" s="4">
        <f t="array" ref="B24:E27">MMULT(B15:E18,B15:E18)</f>
        <v>17395.018641975304</v>
      </c>
      <c r="C24" s="4">
        <v>72195.386944444443</v>
      </c>
      <c r="D24" s="4">
        <v>45277.169212962952</v>
      </c>
      <c r="E24" s="4">
        <v>9817.3447407407384</v>
      </c>
      <c r="G24" s="6">
        <f>SUM(B24:E24)</f>
        <v>144684.91954012346</v>
      </c>
      <c r="H24" s="1"/>
      <c r="I24" s="7">
        <f>G24/$G$28</f>
        <v>0.29279591292085405</v>
      </c>
    </row>
    <row r="25" spans="1:9" x14ac:dyDescent="0.25">
      <c r="A25" s="3" t="s">
        <v>8</v>
      </c>
      <c r="B25" s="4">
        <v>4250.2774691358018</v>
      </c>
      <c r="C25" s="4">
        <v>17640.132716049382</v>
      </c>
      <c r="D25" s="4">
        <v>11062.967939814813</v>
      </c>
      <c r="E25" s="4">
        <v>2398.7579699074067</v>
      </c>
      <c r="G25" s="6">
        <f t="shared" ref="G25:G27" si="4">SUM(B25:E25)</f>
        <v>35352.136094907401</v>
      </c>
      <c r="H25" s="1"/>
      <c r="I25" s="7">
        <f t="shared" ref="I25:I27" si="5">G25/$G$28</f>
        <v>7.1541394877302336E-2</v>
      </c>
    </row>
    <row r="26" spans="1:9" x14ac:dyDescent="0.25">
      <c r="A26" s="3" t="s">
        <v>9</v>
      </c>
      <c r="B26" s="4">
        <v>6756.976509259257</v>
      </c>
      <c r="C26" s="4">
        <v>28043.806703703704</v>
      </c>
      <c r="D26" s="4">
        <v>17587.608271604931</v>
      </c>
      <c r="E26" s="4">
        <v>3813.4806697530853</v>
      </c>
      <c r="G26" s="6">
        <f t="shared" si="4"/>
        <v>56201.872154320983</v>
      </c>
      <c r="H26" s="1"/>
      <c r="I26" s="7">
        <f t="shared" si="5"/>
        <v>0.11373457937143279</v>
      </c>
    </row>
    <row r="27" spans="1:9" x14ac:dyDescent="0.25">
      <c r="A27" s="3" t="s">
        <v>10</v>
      </c>
      <c r="B27" s="4">
        <v>31007.773101851846</v>
      </c>
      <c r="C27" s="4">
        <v>128693.06092592592</v>
      </c>
      <c r="D27" s="4">
        <v>80709.553055555545</v>
      </c>
      <c r="E27" s="4">
        <v>17500.067530864191</v>
      </c>
      <c r="G27" s="6">
        <f t="shared" si="4"/>
        <v>257910.45461419752</v>
      </c>
      <c r="H27" s="1"/>
      <c r="I27" s="7">
        <f t="shared" si="5"/>
        <v>0.52192811283041074</v>
      </c>
    </row>
    <row r="28" spans="1:9" x14ac:dyDescent="0.25">
      <c r="G28" s="1">
        <f>SUM(G24:G27)</f>
        <v>494149.38240354939</v>
      </c>
      <c r="H28" s="1"/>
      <c r="I28" s="1"/>
    </row>
    <row r="29" spans="1:9" x14ac:dyDescent="0.25">
      <c r="G29" s="1"/>
      <c r="H29" s="1"/>
      <c r="I29" s="1"/>
    </row>
    <row r="30" spans="1:9" x14ac:dyDescent="0.25">
      <c r="G30" s="1"/>
      <c r="H30" s="1"/>
      <c r="I30" s="1"/>
    </row>
    <row r="31" spans="1:9" x14ac:dyDescent="0.25">
      <c r="A31" s="3"/>
      <c r="B31" s="3" t="s">
        <v>7</v>
      </c>
      <c r="C31" s="3" t="s">
        <v>8</v>
      </c>
      <c r="D31" s="3" t="s">
        <v>9</v>
      </c>
      <c r="E31" s="3" t="s">
        <v>10</v>
      </c>
      <c r="G31" s="8" t="s">
        <v>5</v>
      </c>
      <c r="H31" s="1"/>
      <c r="I31" s="8" t="s">
        <v>6</v>
      </c>
    </row>
    <row r="32" spans="1:9" x14ac:dyDescent="0.25">
      <c r="A32" s="3" t="s">
        <v>7</v>
      </c>
      <c r="B32" s="4">
        <f t="array" ref="B32:E35">MMULT(B24:E27,B24:E27)</f>
        <v>1219787867.0214763</v>
      </c>
      <c r="C32" s="4">
        <v>5062544635.2999544</v>
      </c>
      <c r="D32" s="4">
        <v>3174963075.6665316</v>
      </c>
      <c r="E32" s="4">
        <v>688419960.11492968</v>
      </c>
      <c r="G32" s="6">
        <f>SUM(B32:E32)</f>
        <v>10145715538.10289</v>
      </c>
      <c r="H32" s="1"/>
      <c r="I32" s="7">
        <f>G32/$G$36</f>
        <v>0.29279591322605192</v>
      </c>
    </row>
    <row r="33" spans="1:9" x14ac:dyDescent="0.25">
      <c r="A33" s="3" t="s">
        <v>8</v>
      </c>
      <c r="B33" s="4">
        <v>298041471.79393953</v>
      </c>
      <c r="C33" s="4">
        <v>1236975948.7866311</v>
      </c>
      <c r="D33" s="4">
        <v>775766584.95030415</v>
      </c>
      <c r="E33" s="4">
        <v>168207688.95331728</v>
      </c>
      <c r="G33" s="6">
        <f t="shared" ref="G33:G35" si="6">SUM(B33:E33)</f>
        <v>2478991694.4841919</v>
      </c>
      <c r="H33" s="1"/>
      <c r="I33" s="7">
        <f t="shared" ref="I33:I35" si="7">G33/$G$36</f>
        <v>7.1541394428058125E-2</v>
      </c>
    </row>
    <row r="34" spans="1:9" x14ac:dyDescent="0.25">
      <c r="A34" s="3" t="s">
        <v>9</v>
      </c>
      <c r="B34" s="4">
        <v>473818291.40479547</v>
      </c>
      <c r="C34" s="4">
        <v>1966510992.6987858</v>
      </c>
      <c r="D34" s="4">
        <v>1233292788.4083834</v>
      </c>
      <c r="E34" s="4">
        <v>267412046.05281615</v>
      </c>
      <c r="G34" s="6">
        <f t="shared" si="6"/>
        <v>3941034118.5647812</v>
      </c>
      <c r="H34" s="1"/>
      <c r="I34" s="7">
        <f t="shared" si="7"/>
        <v>0.11373457884430008</v>
      </c>
    </row>
    <row r="35" spans="1:9" x14ac:dyDescent="0.25">
      <c r="A35" s="3" t="s">
        <v>10</v>
      </c>
      <c r="B35" s="4">
        <v>2174352685.7737613</v>
      </c>
      <c r="C35" s="4">
        <v>9024321213.7313347</v>
      </c>
      <c r="D35" s="4">
        <v>5659582028.5253744</v>
      </c>
      <c r="E35" s="4">
        <v>1227154187.7779708</v>
      </c>
      <c r="G35" s="6">
        <f t="shared" si="6"/>
        <v>18085410115.808441</v>
      </c>
      <c r="H35" s="1"/>
      <c r="I35" s="7">
        <f t="shared" si="7"/>
        <v>0.52192811350158985</v>
      </c>
    </row>
    <row r="36" spans="1:9" x14ac:dyDescent="0.25">
      <c r="G36" s="6">
        <f>SUM(G32:G35)</f>
        <v>34651151466.960304</v>
      </c>
      <c r="H36" s="1"/>
      <c r="I36" s="1"/>
    </row>
    <row r="37" spans="1:9" x14ac:dyDescent="0.25">
      <c r="G37" s="1"/>
      <c r="H37" s="1"/>
      <c r="I37" s="1"/>
    </row>
    <row r="38" spans="1:9" x14ac:dyDescent="0.25">
      <c r="G38" s="1"/>
      <c r="H38" s="1"/>
      <c r="I38" s="1"/>
    </row>
    <row r="39" spans="1:9" x14ac:dyDescent="0.25">
      <c r="A39" s="3"/>
      <c r="B39" s="3" t="s">
        <v>7</v>
      </c>
      <c r="C39" s="3" t="s">
        <v>8</v>
      </c>
      <c r="D39" s="3" t="s">
        <v>9</v>
      </c>
      <c r="E39" s="3" t="s">
        <v>10</v>
      </c>
      <c r="G39" s="8" t="s">
        <v>5</v>
      </c>
      <c r="H39" s="1"/>
      <c r="I39" s="8" t="s">
        <v>6</v>
      </c>
    </row>
    <row r="40" spans="1:9" x14ac:dyDescent="0.25">
      <c r="A40" s="3" t="s">
        <v>7</v>
      </c>
      <c r="B40" s="4">
        <f t="array" ref="B40:E43">MMULT(B32:E35,B32:E35)</f>
        <v>5.9979540636619069E+18</v>
      </c>
      <c r="C40" s="4">
        <v>2.4893599115650597E+19</v>
      </c>
      <c r="D40" s="4">
        <v>1.5611962699851399E+19</v>
      </c>
      <c r="E40" s="4">
        <v>3.3851060573015291E+18</v>
      </c>
      <c r="G40" s="6">
        <f>SUM(B40:E40)</f>
        <v>4.9888621936465437E+19</v>
      </c>
      <c r="H40" s="1"/>
      <c r="I40" s="7">
        <f>G40/$G$44</f>
        <v>0.29279591322605192</v>
      </c>
    </row>
    <row r="41" spans="1:9" x14ac:dyDescent="0.25">
      <c r="A41" s="3" t="s">
        <v>8</v>
      </c>
      <c r="B41" s="4">
        <v>1.4655327415670725E+18</v>
      </c>
      <c r="C41" s="4">
        <v>6.0824714848112097E+18</v>
      </c>
      <c r="D41" s="4">
        <v>3.814607823586324E+18</v>
      </c>
      <c r="E41" s="4">
        <v>8.2711266341769933E+17</v>
      </c>
      <c r="G41" s="6">
        <f t="shared" ref="G41:G43" si="8">SUM(B41:E41)</f>
        <v>1.2189724713382306E+19</v>
      </c>
      <c r="H41" s="1"/>
      <c r="I41" s="7">
        <f t="shared" ref="I41:I43" si="9">G41/$G$44</f>
        <v>7.1541394428058111E-2</v>
      </c>
    </row>
    <row r="42" spans="1:9" x14ac:dyDescent="0.25">
      <c r="A42" s="3" t="s">
        <v>9</v>
      </c>
      <c r="B42" s="4">
        <v>2.3298644159400366E+18</v>
      </c>
      <c r="C42" s="4">
        <v>9.6697490758742098E+18</v>
      </c>
      <c r="D42" s="4">
        <v>6.064360608850644E+18</v>
      </c>
      <c r="E42" s="4">
        <v>1.3149213987602276E+18</v>
      </c>
      <c r="G42" s="6">
        <f t="shared" si="8"/>
        <v>1.9378895499425116E+19</v>
      </c>
      <c r="H42" s="1"/>
      <c r="I42" s="7">
        <f t="shared" si="9"/>
        <v>0.11373457884430004</v>
      </c>
    </row>
    <row r="43" spans="1:9" x14ac:dyDescent="0.25">
      <c r="A43" s="3" t="s">
        <v>10</v>
      </c>
      <c r="B43" s="4">
        <v>1.0691750492088881E+19</v>
      </c>
      <c r="C43" s="4">
        <v>4.4374489662584275E+19</v>
      </c>
      <c r="D43" s="4">
        <v>2.7829357828842877E+19</v>
      </c>
      <c r="E43" s="4">
        <v>6.0341758155830354E+18</v>
      </c>
      <c r="G43" s="6">
        <f t="shared" si="8"/>
        <v>8.8929773799099073E+19</v>
      </c>
      <c r="H43" s="1"/>
      <c r="I43" s="7">
        <f t="shared" si="9"/>
        <v>0.52192811350158985</v>
      </c>
    </row>
    <row r="44" spans="1:9" x14ac:dyDescent="0.25">
      <c r="G44" s="6">
        <f>SUM(G40:G43)</f>
        <v>1.7038701594837195E+20</v>
      </c>
      <c r="H44" s="1"/>
      <c r="I44" s="1"/>
    </row>
    <row r="45" spans="1:9" x14ac:dyDescent="0.25">
      <c r="G45" s="1"/>
      <c r="H45" s="1"/>
      <c r="I45" s="1"/>
    </row>
    <row r="46" spans="1:9" x14ac:dyDescent="0.25">
      <c r="G46" s="1"/>
      <c r="H46" s="1"/>
      <c r="I46" s="1"/>
    </row>
    <row r="47" spans="1:9" x14ac:dyDescent="0.25">
      <c r="G47" s="1"/>
      <c r="H47" s="1"/>
      <c r="I47" s="1"/>
    </row>
    <row r="48" spans="1:9" x14ac:dyDescent="0.25">
      <c r="G48" s="1"/>
      <c r="H48" s="1"/>
      <c r="I48" s="1"/>
    </row>
    <row r="49" spans="7:9" x14ac:dyDescent="0.25">
      <c r="G49" s="1"/>
      <c r="H49" s="1"/>
      <c r="I49" s="1"/>
    </row>
    <row r="50" spans="7:9" x14ac:dyDescent="0.25">
      <c r="G50" s="1"/>
      <c r="H50" s="1"/>
      <c r="I50" s="1"/>
    </row>
    <row r="51" spans="7:9" x14ac:dyDescent="0.25">
      <c r="G51" s="1"/>
      <c r="H51" s="1"/>
      <c r="I51" s="1"/>
    </row>
    <row r="52" spans="7:9" x14ac:dyDescent="0.25">
      <c r="G52" s="1"/>
      <c r="H52" s="1"/>
      <c r="I52" s="1"/>
    </row>
    <row r="53" spans="7:9" x14ac:dyDescent="0.25">
      <c r="G53" s="1"/>
      <c r="H53" s="1"/>
      <c r="I53" s="1"/>
    </row>
    <row r="54" spans="7:9" x14ac:dyDescent="0.25">
      <c r="G54" s="1"/>
      <c r="H54" s="1"/>
      <c r="I54" s="1"/>
    </row>
    <row r="55" spans="7:9" x14ac:dyDescent="0.25">
      <c r="G55" s="1"/>
      <c r="H55" s="1"/>
      <c r="I55" s="1"/>
    </row>
    <row r="56" spans="7:9" x14ac:dyDescent="0.25">
      <c r="G56" s="1"/>
      <c r="H56" s="1"/>
      <c r="I56" s="1"/>
    </row>
    <row r="57" spans="7:9" x14ac:dyDescent="0.25">
      <c r="G57" s="1"/>
      <c r="H57" s="1"/>
      <c r="I57" s="1"/>
    </row>
    <row r="58" spans="7:9" x14ac:dyDescent="0.25">
      <c r="G58" s="1"/>
      <c r="H58" s="1"/>
      <c r="I58" s="1"/>
    </row>
    <row r="59" spans="7:9" x14ac:dyDescent="0.25">
      <c r="G59" s="1"/>
      <c r="H59" s="1"/>
      <c r="I59" s="1"/>
    </row>
    <row r="60" spans="7:9" x14ac:dyDescent="0.25">
      <c r="G60" s="1"/>
      <c r="H60" s="1"/>
      <c r="I60" s="1"/>
    </row>
    <row r="61" spans="7:9" x14ac:dyDescent="0.25">
      <c r="G61" s="1"/>
      <c r="H61" s="1"/>
      <c r="I61" s="1"/>
    </row>
    <row r="62" spans="7:9" x14ac:dyDescent="0.25">
      <c r="G62" s="1"/>
      <c r="H62" s="1"/>
      <c r="I62" s="1"/>
    </row>
    <row r="63" spans="7:9" x14ac:dyDescent="0.25">
      <c r="G63" s="1"/>
      <c r="H63" s="1"/>
      <c r="I63" s="1"/>
    </row>
    <row r="64" spans="7:9" x14ac:dyDescent="0.25">
      <c r="G64" s="1"/>
      <c r="H64" s="1"/>
      <c r="I64" s="1"/>
    </row>
    <row r="65" spans="7:9" x14ac:dyDescent="0.25">
      <c r="G65" s="1"/>
      <c r="H65" s="1"/>
      <c r="I65" s="1"/>
    </row>
    <row r="66" spans="7:9" x14ac:dyDescent="0.25">
      <c r="G66" s="1"/>
      <c r="H66" s="1"/>
      <c r="I66" s="1"/>
    </row>
    <row r="67" spans="7:9" x14ac:dyDescent="0.25">
      <c r="G67" s="1"/>
      <c r="H67" s="1"/>
      <c r="I67" s="1"/>
    </row>
    <row r="68" spans="7:9" x14ac:dyDescent="0.25">
      <c r="G68" s="1"/>
      <c r="H68" s="1"/>
      <c r="I68" s="1"/>
    </row>
    <row r="69" spans="7:9" x14ac:dyDescent="0.25">
      <c r="G69" s="1"/>
      <c r="H69" s="1"/>
      <c r="I69" s="1"/>
    </row>
    <row r="70" spans="7:9" x14ac:dyDescent="0.25">
      <c r="G70" s="1"/>
      <c r="H70" s="1"/>
      <c r="I70" s="1"/>
    </row>
    <row r="71" spans="7:9" x14ac:dyDescent="0.25">
      <c r="G71" s="1"/>
      <c r="H71" s="1"/>
      <c r="I7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DEEE-DADF-471C-A8B7-69DA16353EC5}">
  <dimension ref="A1:I42"/>
  <sheetViews>
    <sheetView workbookViewId="0">
      <selection activeCell="K38" sqref="K38"/>
    </sheetView>
  </sheetViews>
  <sheetFormatPr defaultRowHeight="15" x14ac:dyDescent="0.25"/>
  <cols>
    <col min="1" max="1" width="12.42578125" customWidth="1"/>
    <col min="2" max="2" width="12.28515625" bestFit="1" customWidth="1"/>
    <col min="3" max="3" width="12" bestFit="1" customWidth="1"/>
    <col min="4" max="5" width="12.140625" bestFit="1" customWidth="1"/>
    <col min="7" max="7" width="27" bestFit="1" customWidth="1"/>
    <col min="9" max="9" width="17.5703125" customWidth="1"/>
  </cols>
  <sheetData>
    <row r="1" spans="1:9" x14ac:dyDescent="0.25">
      <c r="A1" s="3"/>
      <c r="B1" s="3" t="s">
        <v>7</v>
      </c>
      <c r="C1" s="3" t="s">
        <v>8</v>
      </c>
      <c r="D1" s="3" t="s">
        <v>9</v>
      </c>
      <c r="E1" s="3" t="s">
        <v>10</v>
      </c>
      <c r="G1" s="5" t="s">
        <v>5</v>
      </c>
      <c r="I1" s="5" t="s">
        <v>6</v>
      </c>
    </row>
    <row r="2" spans="1:9" x14ac:dyDescent="0.25">
      <c r="A2" s="3" t="s">
        <v>7</v>
      </c>
      <c r="B2" s="4">
        <v>1</v>
      </c>
      <c r="C2" s="4">
        <f>1/4</f>
        <v>0.25</v>
      </c>
      <c r="D2" s="4">
        <f>1/3</f>
        <v>0.33333333333333331</v>
      </c>
      <c r="E2" s="4">
        <f>1/3</f>
        <v>0.33333333333333331</v>
      </c>
    </row>
    <row r="3" spans="1:9" x14ac:dyDescent="0.25">
      <c r="A3" s="3" t="s">
        <v>8</v>
      </c>
      <c r="B3" s="4">
        <v>4</v>
      </c>
      <c r="C3" s="4">
        <v>1</v>
      </c>
      <c r="D3" s="4">
        <v>2</v>
      </c>
      <c r="E3" s="4">
        <v>2</v>
      </c>
    </row>
    <row r="4" spans="1:9" x14ac:dyDescent="0.25">
      <c r="A4" s="3" t="s">
        <v>9</v>
      </c>
      <c r="B4" s="4">
        <v>3</v>
      </c>
      <c r="C4" s="4">
        <f>1/2</f>
        <v>0.5</v>
      </c>
      <c r="D4" s="4">
        <v>1</v>
      </c>
      <c r="E4" s="4">
        <v>1</v>
      </c>
    </row>
    <row r="5" spans="1:9" x14ac:dyDescent="0.25">
      <c r="A5" s="3" t="s">
        <v>10</v>
      </c>
      <c r="B5" s="4">
        <v>3</v>
      </c>
      <c r="C5" s="4">
        <f>1/2</f>
        <v>0.5</v>
      </c>
      <c r="D5" s="4">
        <v>1</v>
      </c>
      <c r="E5" s="4">
        <v>1</v>
      </c>
    </row>
    <row r="7" spans="1:9" x14ac:dyDescent="0.25">
      <c r="A7" s="3"/>
      <c r="B7" s="3" t="s">
        <v>7</v>
      </c>
      <c r="C7" s="3" t="s">
        <v>8</v>
      </c>
      <c r="D7" s="3" t="s">
        <v>9</v>
      </c>
      <c r="E7" s="3" t="s">
        <v>10</v>
      </c>
    </row>
    <row r="8" spans="1:9" x14ac:dyDescent="0.25">
      <c r="A8" s="3" t="s">
        <v>7</v>
      </c>
      <c r="B8" s="4">
        <f t="array" ref="B8:E11">MMULT(B2:E5,B2:E5)</f>
        <v>4</v>
      </c>
      <c r="C8" s="4">
        <v>0.83333333333333326</v>
      </c>
      <c r="D8" s="4">
        <v>1.4999999999999998</v>
      </c>
      <c r="E8" s="4">
        <v>1.4999999999999998</v>
      </c>
      <c r="G8" s="6">
        <f>SUM(B8:E8)</f>
        <v>7.833333333333333</v>
      </c>
      <c r="H8" s="1"/>
      <c r="I8" s="7">
        <f>G8/$G$12</f>
        <v>8.8014981273408233E-2</v>
      </c>
    </row>
    <row r="9" spans="1:9" x14ac:dyDescent="0.25">
      <c r="A9" s="3" t="s">
        <v>8</v>
      </c>
      <c r="B9" s="4">
        <v>20</v>
      </c>
      <c r="C9" s="4">
        <v>4</v>
      </c>
      <c r="D9" s="4">
        <v>7.333333333333333</v>
      </c>
      <c r="E9" s="4">
        <v>7.333333333333333</v>
      </c>
      <c r="G9" s="6">
        <f t="shared" ref="G9:G11" si="0">SUM(B9:E9)</f>
        <v>38.666666666666664</v>
      </c>
      <c r="H9" s="1"/>
      <c r="I9" s="7">
        <f t="shared" ref="I9:I11" si="1">G9/$G$12</f>
        <v>0.43445692883895126</v>
      </c>
    </row>
    <row r="10" spans="1:9" x14ac:dyDescent="0.25">
      <c r="A10" s="3" t="s">
        <v>9</v>
      </c>
      <c r="B10" s="4">
        <v>11</v>
      </c>
      <c r="C10" s="4">
        <v>2.25</v>
      </c>
      <c r="D10" s="4">
        <v>4</v>
      </c>
      <c r="E10" s="4">
        <v>4</v>
      </c>
      <c r="G10" s="6">
        <f t="shared" si="0"/>
        <v>21.25</v>
      </c>
      <c r="H10" s="1"/>
      <c r="I10" s="7">
        <f t="shared" si="1"/>
        <v>0.23876404494382023</v>
      </c>
    </row>
    <row r="11" spans="1:9" x14ac:dyDescent="0.25">
      <c r="A11" s="3" t="s">
        <v>10</v>
      </c>
      <c r="B11" s="4">
        <v>11</v>
      </c>
      <c r="C11" s="4">
        <v>2.25</v>
      </c>
      <c r="D11" s="4">
        <v>4</v>
      </c>
      <c r="E11" s="4">
        <v>4</v>
      </c>
      <c r="G11" s="6">
        <f t="shared" si="0"/>
        <v>21.25</v>
      </c>
      <c r="H11" s="1"/>
      <c r="I11" s="7">
        <f t="shared" si="1"/>
        <v>0.23876404494382023</v>
      </c>
    </row>
    <row r="12" spans="1:9" x14ac:dyDescent="0.25">
      <c r="G12" s="6">
        <f>SUM(G8:G11)</f>
        <v>89</v>
      </c>
      <c r="H12" s="1"/>
      <c r="I12" s="1"/>
    </row>
    <row r="13" spans="1:9" x14ac:dyDescent="0.25">
      <c r="G13" s="1"/>
      <c r="H13" s="1"/>
      <c r="I13" s="1"/>
    </row>
    <row r="14" spans="1:9" x14ac:dyDescent="0.25">
      <c r="A14" s="3"/>
      <c r="B14" s="3" t="s">
        <v>7</v>
      </c>
      <c r="C14" s="3" t="s">
        <v>8</v>
      </c>
      <c r="D14" s="3" t="s">
        <v>9</v>
      </c>
      <c r="E14" s="3" t="s">
        <v>10</v>
      </c>
      <c r="G14" s="1"/>
      <c r="H14" s="1"/>
      <c r="I14" s="1"/>
    </row>
    <row r="15" spans="1:9" x14ac:dyDescent="0.25">
      <c r="A15" s="3" t="s">
        <v>7</v>
      </c>
      <c r="B15" s="4">
        <f t="array" ref="B15:E18">MMULT(B8:E11,B8:E11)</f>
        <v>65.666666666666657</v>
      </c>
      <c r="C15" s="4">
        <v>13.416666666666666</v>
      </c>
      <c r="D15" s="4">
        <v>24.111111111111111</v>
      </c>
      <c r="E15" s="4">
        <v>24.111111111111111</v>
      </c>
      <c r="G15" s="6">
        <f>SUM(B15:E15)</f>
        <v>127.30555555555556</v>
      </c>
      <c r="H15" s="1"/>
      <c r="I15" s="7">
        <f>G15/$G$19</f>
        <v>8.8613468937914511E-2</v>
      </c>
    </row>
    <row r="16" spans="1:9" x14ac:dyDescent="0.25">
      <c r="A16" s="3" t="s">
        <v>8</v>
      </c>
      <c r="B16" s="4">
        <v>321.33333333333331</v>
      </c>
      <c r="C16" s="4">
        <v>65.666666666666657</v>
      </c>
      <c r="D16" s="4">
        <v>117.99999999999999</v>
      </c>
      <c r="E16" s="4">
        <v>117.99999999999999</v>
      </c>
      <c r="G16" s="6">
        <f>SUM(B16:E16)</f>
        <v>623</v>
      </c>
      <c r="H16" s="1"/>
      <c r="I16" s="7">
        <f t="shared" ref="I16:I18" si="2">G16/$G$19</f>
        <v>0.43365107600688341</v>
      </c>
    </row>
    <row r="17" spans="1:9" x14ac:dyDescent="0.25">
      <c r="A17" s="3" t="s">
        <v>9</v>
      </c>
      <c r="B17" s="4">
        <v>177</v>
      </c>
      <c r="C17" s="4">
        <v>36.166666666666664</v>
      </c>
      <c r="D17" s="4">
        <v>65</v>
      </c>
      <c r="E17" s="4">
        <v>65</v>
      </c>
      <c r="G17" s="6">
        <f t="shared" ref="G17:G18" si="3">SUM(B17:E17)</f>
        <v>343.16666666666663</v>
      </c>
      <c r="H17" s="1"/>
      <c r="I17" s="7">
        <f t="shared" si="2"/>
        <v>0.23886772752760108</v>
      </c>
    </row>
    <row r="18" spans="1:9" x14ac:dyDescent="0.25">
      <c r="A18" s="3" t="s">
        <v>10</v>
      </c>
      <c r="B18" s="4">
        <v>177</v>
      </c>
      <c r="C18" s="4">
        <v>36.166666666666664</v>
      </c>
      <c r="D18" s="4">
        <v>65</v>
      </c>
      <c r="E18" s="4">
        <v>65</v>
      </c>
      <c r="G18" s="6">
        <f t="shared" si="3"/>
        <v>343.16666666666663</v>
      </c>
      <c r="H18" s="1"/>
      <c r="I18" s="7">
        <f t="shared" si="2"/>
        <v>0.23886772752760108</v>
      </c>
    </row>
    <row r="19" spans="1:9" x14ac:dyDescent="0.25">
      <c r="G19" s="6">
        <f>SUM(G15:G18)</f>
        <v>1436.6388888888887</v>
      </c>
      <c r="H19" s="1"/>
      <c r="I19" s="1"/>
    </row>
    <row r="20" spans="1:9" x14ac:dyDescent="0.25">
      <c r="G20" s="1"/>
      <c r="H20" s="1"/>
      <c r="I20" s="1"/>
    </row>
    <row r="21" spans="1:9" x14ac:dyDescent="0.25">
      <c r="G21" s="1"/>
      <c r="H21" s="1"/>
      <c r="I21" s="1"/>
    </row>
    <row r="22" spans="1:9" x14ac:dyDescent="0.25">
      <c r="A22" s="3"/>
      <c r="B22" s="3" t="s">
        <v>7</v>
      </c>
      <c r="C22" s="3" t="s">
        <v>8</v>
      </c>
      <c r="D22" s="3" t="s">
        <v>9</v>
      </c>
      <c r="E22" s="3" t="s">
        <v>10</v>
      </c>
      <c r="G22" s="1"/>
      <c r="H22" s="1"/>
      <c r="I22" s="1"/>
    </row>
    <row r="23" spans="1:9" x14ac:dyDescent="0.25">
      <c r="A23" s="3" t="s">
        <v>7</v>
      </c>
      <c r="B23" s="4">
        <f t="array" ref="B23:E26">MMULT(B15:E18,B15:E18)</f>
        <v>17158.666666666668</v>
      </c>
      <c r="C23" s="4">
        <v>3506.0925925925922</v>
      </c>
      <c r="D23" s="4">
        <v>6300.9074074074069</v>
      </c>
      <c r="E23" s="4">
        <v>6300.9074074074069</v>
      </c>
      <c r="G23" s="6">
        <f>SUM(B23:E23)</f>
        <v>33266.574074074073</v>
      </c>
      <c r="H23" s="1"/>
      <c r="I23" s="7">
        <f>G23/$G$27</f>
        <v>8.8610456516778568E-2</v>
      </c>
    </row>
    <row r="24" spans="1:9" x14ac:dyDescent="0.25">
      <c r="A24" s="3" t="s">
        <v>8</v>
      </c>
      <c r="B24" s="4">
        <v>83973.777777777766</v>
      </c>
      <c r="C24" s="4">
        <v>17158.666666666664</v>
      </c>
      <c r="D24" s="4">
        <v>30836.370370370369</v>
      </c>
      <c r="E24" s="4">
        <v>30836.370370370369</v>
      </c>
      <c r="G24" s="6">
        <f>SUM(B24:E24)</f>
        <v>162805.18518518517</v>
      </c>
      <c r="H24" s="1"/>
      <c r="I24" s="7">
        <f t="shared" ref="I24:I26" si="4">G24/$G$27</f>
        <v>0.4336557696153287</v>
      </c>
    </row>
    <row r="25" spans="1:9" x14ac:dyDescent="0.25">
      <c r="A25" s="3" t="s">
        <v>9</v>
      </c>
      <c r="B25" s="4">
        <v>46254.555555555555</v>
      </c>
      <c r="C25" s="4">
        <v>9451.3611111111095</v>
      </c>
      <c r="D25" s="4">
        <v>16985.333333333332</v>
      </c>
      <c r="E25" s="4">
        <v>16985.333333333332</v>
      </c>
      <c r="G25" s="6">
        <f t="shared" ref="G25:G26" si="5">SUM(B25:E25)</f>
        <v>89676.583333333328</v>
      </c>
      <c r="H25" s="1"/>
      <c r="I25" s="7">
        <f t="shared" si="4"/>
        <v>0.23886688693394637</v>
      </c>
    </row>
    <row r="26" spans="1:9" x14ac:dyDescent="0.25">
      <c r="A26" s="3" t="s">
        <v>10</v>
      </c>
      <c r="B26" s="4">
        <v>46254.555555555555</v>
      </c>
      <c r="C26" s="4">
        <v>9451.3611111111095</v>
      </c>
      <c r="D26" s="4">
        <v>16985.333333333332</v>
      </c>
      <c r="E26" s="4">
        <v>16985.333333333332</v>
      </c>
      <c r="G26" s="6">
        <f t="shared" si="5"/>
        <v>89676.583333333328</v>
      </c>
      <c r="H26" s="1"/>
      <c r="I26" s="7">
        <f t="shared" si="4"/>
        <v>0.23886688693394637</v>
      </c>
    </row>
    <row r="27" spans="1:9" x14ac:dyDescent="0.25">
      <c r="G27" s="6">
        <f>SUM(G23:G26)</f>
        <v>375424.9259259259</v>
      </c>
      <c r="H27" s="1"/>
      <c r="I27" s="1"/>
    </row>
    <row r="28" spans="1:9" x14ac:dyDescent="0.25">
      <c r="G28" s="1"/>
      <c r="H28" s="1"/>
      <c r="I28" s="1"/>
    </row>
    <row r="29" spans="1:9" x14ac:dyDescent="0.25">
      <c r="G29" s="1"/>
      <c r="H29" s="1"/>
      <c r="I29" s="1"/>
    </row>
    <row r="30" spans="1:9" x14ac:dyDescent="0.25">
      <c r="A30" s="3"/>
      <c r="B30" s="3" t="s">
        <v>7</v>
      </c>
      <c r="C30" s="3" t="s">
        <v>8</v>
      </c>
      <c r="D30" s="3" t="s">
        <v>9</v>
      </c>
      <c r="E30" s="3" t="s">
        <v>10</v>
      </c>
      <c r="G30" s="1"/>
      <c r="H30" s="1"/>
      <c r="I30" s="1"/>
    </row>
    <row r="31" spans="1:9" x14ac:dyDescent="0.25">
      <c r="A31" s="3" t="s">
        <v>7</v>
      </c>
      <c r="B31" s="4">
        <f t="array" ref="B31:E34">MMULT(B23:E26,B23:E26)</f>
        <v>1171731025.4691358</v>
      </c>
      <c r="C31" s="4">
        <v>239424050.66769543</v>
      </c>
      <c r="D31" s="4">
        <v>430276364.87379968</v>
      </c>
      <c r="E31" s="4">
        <v>430276364.87379968</v>
      </c>
      <c r="G31" s="6">
        <f>SUM(B31:E31)</f>
        <v>2271707805.8844309</v>
      </c>
      <c r="H31" s="1"/>
      <c r="I31" s="7">
        <f>G31/$G$35</f>
        <v>8.8610456441167218E-2</v>
      </c>
    </row>
    <row r="32" spans="1:9" x14ac:dyDescent="0.25">
      <c r="A32" s="3" t="s">
        <v>8</v>
      </c>
      <c r="B32" s="4">
        <v>5734401336.1152258</v>
      </c>
      <c r="C32" s="4">
        <v>1171731025.4691355</v>
      </c>
      <c r="D32" s="4">
        <v>2105754057.8847733</v>
      </c>
      <c r="E32" s="4">
        <v>2105754057.8847733</v>
      </c>
      <c r="G32" s="6">
        <f>SUM(B32:E32)</f>
        <v>11117640477.353909</v>
      </c>
      <c r="H32" s="1"/>
      <c r="I32" s="7">
        <f t="shared" ref="I32:I34" si="6">G32/$G$35</f>
        <v>0.43365576976726877</v>
      </c>
    </row>
    <row r="33" spans="1:9" x14ac:dyDescent="0.25">
      <c r="A33" s="3" t="s">
        <v>9</v>
      </c>
      <c r="B33" s="4">
        <v>3158631086.8271599</v>
      </c>
      <c r="C33" s="4">
        <v>645414547.31069934</v>
      </c>
      <c r="D33" s="4">
        <v>1159894440.3415637</v>
      </c>
      <c r="E33" s="4">
        <v>1159894440.3415637</v>
      </c>
      <c r="G33" s="6">
        <f t="shared" ref="G33:G34" si="7">SUM(B33:E33)</f>
        <v>6123834514.8209877</v>
      </c>
      <c r="H33" s="1"/>
      <c r="I33" s="7">
        <f t="shared" si="6"/>
        <v>0.23886688689578203</v>
      </c>
    </row>
    <row r="34" spans="1:9" x14ac:dyDescent="0.25">
      <c r="A34" s="3" t="s">
        <v>10</v>
      </c>
      <c r="B34" s="4">
        <v>3158631086.8271599</v>
      </c>
      <c r="C34" s="4">
        <v>645414547.31069934</v>
      </c>
      <c r="D34" s="4">
        <v>1159894440.3415637</v>
      </c>
      <c r="E34" s="4">
        <v>1159894440.3415637</v>
      </c>
      <c r="G34" s="6">
        <f t="shared" si="7"/>
        <v>6123834514.8209877</v>
      </c>
      <c r="H34" s="1"/>
      <c r="I34" s="7">
        <f t="shared" si="6"/>
        <v>0.23886688689578203</v>
      </c>
    </row>
    <row r="35" spans="1:9" x14ac:dyDescent="0.25">
      <c r="G35" s="6">
        <f>SUM(G31:G34)</f>
        <v>25637017312.880314</v>
      </c>
      <c r="H35" s="1"/>
      <c r="I35" s="1"/>
    </row>
    <row r="36" spans="1:9" x14ac:dyDescent="0.25">
      <c r="G36" s="1"/>
      <c r="H36" s="1"/>
      <c r="I36" s="1"/>
    </row>
    <row r="37" spans="1:9" x14ac:dyDescent="0.25">
      <c r="A37" s="3"/>
      <c r="B37" s="3" t="s">
        <v>7</v>
      </c>
      <c r="C37" s="3" t="s">
        <v>8</v>
      </c>
      <c r="D37" s="3" t="s">
        <v>9</v>
      </c>
      <c r="E37" s="3" t="s">
        <v>10</v>
      </c>
      <c r="G37" s="1"/>
      <c r="H37" s="1"/>
      <c r="I37" s="1"/>
    </row>
    <row r="38" spans="1:9" x14ac:dyDescent="0.25">
      <c r="A38" s="3" t="s">
        <v>7</v>
      </c>
      <c r="B38" s="4">
        <f t="array" ref="B38:E41">MMULT(B31:E34,B31:E34)</f>
        <v>5.4640757961286441E+18</v>
      </c>
      <c r="C38" s="4">
        <v>1.1164944273286995E+18</v>
      </c>
      <c r="D38" s="4">
        <v>2.0064866593524152E+18</v>
      </c>
      <c r="E38" s="4">
        <v>2.0064866593524152E+18</v>
      </c>
      <c r="G38" s="6">
        <f>SUM(B38:E38)</f>
        <v>1.0593543542162174E+19</v>
      </c>
      <c r="H38" s="1"/>
      <c r="I38" s="7">
        <f>G38/$G$42</f>
        <v>8.8610456441167204E-2</v>
      </c>
    </row>
    <row r="39" spans="1:9" x14ac:dyDescent="0.25">
      <c r="A39" s="3" t="s">
        <v>8</v>
      </c>
      <c r="B39" s="4">
        <v>2.6740952372930314E+19</v>
      </c>
      <c r="C39" s="4">
        <v>5.464075796128642E+18</v>
      </c>
      <c r="D39" s="4">
        <v>9.8196595721967104E+18</v>
      </c>
      <c r="E39" s="4">
        <v>9.8196595721967104E+18</v>
      </c>
      <c r="G39" s="6">
        <f>SUM(B39:E39)</f>
        <v>5.1844347313452376E+19</v>
      </c>
      <c r="H39" s="1"/>
      <c r="I39" s="7">
        <f t="shared" ref="I39:I41" si="8">G39/$G$42</f>
        <v>0.43365576976726872</v>
      </c>
    </row>
    <row r="40" spans="1:9" x14ac:dyDescent="0.25">
      <c r="A40" s="3" t="s">
        <v>9</v>
      </c>
      <c r="B40" s="4">
        <v>1.4729489358295065E+19</v>
      </c>
      <c r="C40" s="4">
        <v>3.0097299890286223E+18</v>
      </c>
      <c r="D40" s="4">
        <v>5.408878829505278E+18</v>
      </c>
      <c r="E40" s="4">
        <v>5.408878829505278E+18</v>
      </c>
      <c r="G40" s="6">
        <f t="shared" ref="G40:G41" si="9">SUM(B40:E40)</f>
        <v>2.8556977006334243E+19</v>
      </c>
      <c r="I40" s="7">
        <f t="shared" si="8"/>
        <v>0.23886688689578203</v>
      </c>
    </row>
    <row r="41" spans="1:9" x14ac:dyDescent="0.25">
      <c r="A41" s="3" t="s">
        <v>10</v>
      </c>
      <c r="B41" s="4">
        <v>1.4729489358295065E+19</v>
      </c>
      <c r="C41" s="4">
        <v>3.0097299890286223E+18</v>
      </c>
      <c r="D41" s="4">
        <v>5.408878829505278E+18</v>
      </c>
      <c r="E41" s="4">
        <v>5.408878829505278E+18</v>
      </c>
      <c r="G41" s="6">
        <f t="shared" si="9"/>
        <v>2.8556977006334243E+19</v>
      </c>
      <c r="I41" s="7">
        <f t="shared" si="8"/>
        <v>0.23886688689578203</v>
      </c>
    </row>
    <row r="42" spans="1:9" x14ac:dyDescent="0.25">
      <c r="G42" s="6">
        <f>SUM(G38:G41)</f>
        <v>1.1955184486828304E+20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0F78-AE54-41D7-9E61-EAAFA574E165}">
  <dimension ref="A1:I159"/>
  <sheetViews>
    <sheetView workbookViewId="0">
      <selection activeCell="I30" sqref="I30:I33"/>
    </sheetView>
  </sheetViews>
  <sheetFormatPr defaultRowHeight="15" x14ac:dyDescent="0.25"/>
  <cols>
    <col min="1" max="1" width="12.5703125" customWidth="1"/>
    <col min="2" max="2" width="11" bestFit="1" customWidth="1"/>
    <col min="3" max="3" width="11.28515625" bestFit="1" customWidth="1"/>
    <col min="4" max="5" width="11" bestFit="1" customWidth="1"/>
    <col min="7" max="7" width="16.7109375" bestFit="1" customWidth="1"/>
    <col min="9" max="9" width="16.5703125" bestFit="1" customWidth="1"/>
  </cols>
  <sheetData>
    <row r="1" spans="1:9" x14ac:dyDescent="0.25">
      <c r="A1" s="3"/>
      <c r="B1" s="3" t="s">
        <v>7</v>
      </c>
      <c r="C1" s="3" t="s">
        <v>8</v>
      </c>
      <c r="D1" s="3" t="s">
        <v>9</v>
      </c>
      <c r="E1" s="3" t="s">
        <v>10</v>
      </c>
      <c r="G1" s="5" t="s">
        <v>5</v>
      </c>
      <c r="I1" s="5" t="s">
        <v>6</v>
      </c>
    </row>
    <row r="2" spans="1:9" x14ac:dyDescent="0.25">
      <c r="A2" s="3" t="s">
        <v>7</v>
      </c>
      <c r="B2" s="4">
        <v>1</v>
      </c>
      <c r="C2" s="4">
        <f>1/2</f>
        <v>0.5</v>
      </c>
      <c r="D2" s="4">
        <v>1</v>
      </c>
      <c r="E2" s="4">
        <v>2</v>
      </c>
    </row>
    <row r="3" spans="1:9" x14ac:dyDescent="0.25">
      <c r="A3" s="3" t="s">
        <v>8</v>
      </c>
      <c r="B3" s="4">
        <v>2</v>
      </c>
      <c r="C3" s="4">
        <v>1</v>
      </c>
      <c r="D3" s="4">
        <v>2</v>
      </c>
      <c r="E3" s="4">
        <v>3</v>
      </c>
    </row>
    <row r="4" spans="1:9" x14ac:dyDescent="0.25">
      <c r="A4" s="3" t="s">
        <v>9</v>
      </c>
      <c r="B4" s="4">
        <v>1</v>
      </c>
      <c r="C4" s="4">
        <f>1/2</f>
        <v>0.5</v>
      </c>
      <c r="D4" s="4">
        <v>1</v>
      </c>
      <c r="E4" s="4">
        <v>2</v>
      </c>
    </row>
    <row r="5" spans="1:9" x14ac:dyDescent="0.25">
      <c r="A5" s="3" t="s">
        <v>10</v>
      </c>
      <c r="B5" s="4">
        <f>1/2</f>
        <v>0.5</v>
      </c>
      <c r="C5" s="4">
        <f>1/3</f>
        <v>0.33333333333333331</v>
      </c>
      <c r="D5" s="4">
        <f>1/2</f>
        <v>0.5</v>
      </c>
      <c r="E5" s="4">
        <v>1</v>
      </c>
    </row>
    <row r="7" spans="1:9" x14ac:dyDescent="0.25">
      <c r="A7" s="3"/>
      <c r="B7" s="3" t="s">
        <v>7</v>
      </c>
      <c r="C7" s="3" t="s">
        <v>8</v>
      </c>
      <c r="D7" s="3" t="s">
        <v>9</v>
      </c>
      <c r="E7" s="3" t="s">
        <v>10</v>
      </c>
    </row>
    <row r="8" spans="1:9" x14ac:dyDescent="0.25">
      <c r="A8" s="3" t="s">
        <v>7</v>
      </c>
      <c r="B8" s="4">
        <f t="array" ref="B8:E11">MMULT(B2:E5,B2:E5)</f>
        <v>4</v>
      </c>
      <c r="C8" s="4">
        <v>2.1666666666666665</v>
      </c>
      <c r="D8" s="4">
        <v>4</v>
      </c>
      <c r="E8" s="4">
        <v>7.5</v>
      </c>
      <c r="G8" s="6">
        <f>SUM(B8:E8)</f>
        <v>17.666666666666664</v>
      </c>
      <c r="H8" s="1"/>
      <c r="I8" s="7">
        <f>G8/$G$12</f>
        <v>0.22698072805139186</v>
      </c>
    </row>
    <row r="9" spans="1:9" x14ac:dyDescent="0.25">
      <c r="A9" s="3" t="s">
        <v>8</v>
      </c>
      <c r="B9" s="4">
        <v>7.5</v>
      </c>
      <c r="C9" s="4">
        <v>4</v>
      </c>
      <c r="D9" s="4">
        <v>7.5</v>
      </c>
      <c r="E9" s="4">
        <v>14</v>
      </c>
      <c r="G9" s="6">
        <f t="shared" ref="G9:G11" si="0">SUM(B9:E9)</f>
        <v>33</v>
      </c>
      <c r="H9" s="1"/>
      <c r="I9" s="7">
        <f t="shared" ref="I9:I11" si="1">G9/$G$12</f>
        <v>0.42398286937901503</v>
      </c>
    </row>
    <row r="10" spans="1:9" x14ac:dyDescent="0.25">
      <c r="A10" s="3" t="s">
        <v>9</v>
      </c>
      <c r="B10" s="4">
        <v>4</v>
      </c>
      <c r="C10" s="4">
        <v>2.1666666666666665</v>
      </c>
      <c r="D10" s="4">
        <v>4</v>
      </c>
      <c r="E10" s="4">
        <v>7.5</v>
      </c>
      <c r="G10" s="6">
        <f t="shared" si="0"/>
        <v>17.666666666666664</v>
      </c>
      <c r="H10" s="1"/>
      <c r="I10" s="7">
        <f t="shared" si="1"/>
        <v>0.22698072805139186</v>
      </c>
    </row>
    <row r="11" spans="1:9" x14ac:dyDescent="0.25">
      <c r="A11" s="3" t="s">
        <v>10</v>
      </c>
      <c r="B11" s="4">
        <v>2.1666666666666665</v>
      </c>
      <c r="C11" s="4">
        <v>1.1666666666666665</v>
      </c>
      <c r="D11" s="4">
        <v>2.1666666666666665</v>
      </c>
      <c r="E11" s="4">
        <v>4</v>
      </c>
      <c r="G11" s="6">
        <f t="shared" si="0"/>
        <v>9.5</v>
      </c>
      <c r="H11" s="1"/>
      <c r="I11" s="7">
        <f t="shared" si="1"/>
        <v>0.12205567451820129</v>
      </c>
    </row>
    <row r="12" spans="1:9" x14ac:dyDescent="0.25">
      <c r="G12" s="6">
        <f>SUM(G8:G11)</f>
        <v>77.833333333333329</v>
      </c>
      <c r="H12" s="1"/>
      <c r="I12" s="1"/>
    </row>
    <row r="13" spans="1:9" x14ac:dyDescent="0.25">
      <c r="G13" s="1"/>
      <c r="H13" s="1"/>
      <c r="I13" s="1"/>
    </row>
    <row r="14" spans="1:9" x14ac:dyDescent="0.25">
      <c r="G14" s="1"/>
      <c r="H14" s="1"/>
      <c r="I14" s="1"/>
    </row>
    <row r="15" spans="1:9" x14ac:dyDescent="0.25">
      <c r="A15" s="3"/>
      <c r="B15" s="3" t="s">
        <v>7</v>
      </c>
      <c r="C15" s="3" t="s">
        <v>8</v>
      </c>
      <c r="D15" s="3" t="s">
        <v>9</v>
      </c>
      <c r="E15" s="3" t="s">
        <v>10</v>
      </c>
      <c r="G15" s="1"/>
      <c r="H15" s="1"/>
      <c r="I15" s="1"/>
    </row>
    <row r="16" spans="1:9" x14ac:dyDescent="0.25">
      <c r="A16" s="3" t="s">
        <v>7</v>
      </c>
      <c r="B16" s="4">
        <f t="array" ref="B16:E19">MMULT(B8:E11,B8:E11)</f>
        <v>64.5</v>
      </c>
      <c r="C16" s="4">
        <v>34.75</v>
      </c>
      <c r="D16" s="4">
        <v>64.5</v>
      </c>
      <c r="E16" s="4">
        <v>120.33333333333333</v>
      </c>
      <c r="G16" s="6">
        <f>SUM(B16:E16)</f>
        <v>284.08333333333331</v>
      </c>
      <c r="H16" s="1"/>
      <c r="I16" s="7">
        <f>G16/$G$20</f>
        <v>0.22704466743628451</v>
      </c>
    </row>
    <row r="17" spans="1:9" x14ac:dyDescent="0.25">
      <c r="A17" s="3" t="s">
        <v>8</v>
      </c>
      <c r="B17" s="4">
        <v>120.33333333333333</v>
      </c>
      <c r="C17" s="4">
        <v>64.833333333333329</v>
      </c>
      <c r="D17" s="4">
        <v>120.33333333333333</v>
      </c>
      <c r="E17" s="4">
        <v>224.5</v>
      </c>
      <c r="G17" s="6">
        <f t="shared" ref="G17:G19" si="2">SUM(B17:E17)</f>
        <v>530</v>
      </c>
      <c r="H17" s="1"/>
      <c r="I17" s="7">
        <f t="shared" ref="I17:I19" si="3">G17/$G$20</f>
        <v>0.42358582719119087</v>
      </c>
    </row>
    <row r="18" spans="1:9" x14ac:dyDescent="0.25">
      <c r="A18" s="3" t="s">
        <v>9</v>
      </c>
      <c r="B18" s="4">
        <v>64.5</v>
      </c>
      <c r="C18" s="4">
        <v>34.75</v>
      </c>
      <c r="D18" s="4">
        <v>64.5</v>
      </c>
      <c r="E18" s="4">
        <v>120.33333333333333</v>
      </c>
      <c r="G18" s="6">
        <f t="shared" si="2"/>
        <v>284.08333333333331</v>
      </c>
      <c r="H18" s="1"/>
      <c r="I18" s="7">
        <f t="shared" si="3"/>
        <v>0.22704466743628451</v>
      </c>
    </row>
    <row r="19" spans="1:9" x14ac:dyDescent="0.25">
      <c r="A19" s="3" t="s">
        <v>10</v>
      </c>
      <c r="B19" s="4">
        <v>34.749999999999993</v>
      </c>
      <c r="C19" s="4">
        <v>18.722222222222221</v>
      </c>
      <c r="D19" s="4">
        <v>34.749999999999993</v>
      </c>
      <c r="E19" s="4">
        <v>64.833333333333329</v>
      </c>
      <c r="G19" s="6">
        <f t="shared" si="2"/>
        <v>153.05555555555554</v>
      </c>
      <c r="H19" s="1"/>
      <c r="I19" s="7">
        <f t="shared" si="3"/>
        <v>0.12232483793624012</v>
      </c>
    </row>
    <row r="20" spans="1:9" x14ac:dyDescent="0.25">
      <c r="G20" s="6">
        <f>SUM(G16:G19)</f>
        <v>1251.2222222222222</v>
      </c>
      <c r="H20" s="1"/>
      <c r="I20" s="1"/>
    </row>
    <row r="21" spans="1:9" x14ac:dyDescent="0.25">
      <c r="G21" s="1"/>
      <c r="H21" s="1"/>
      <c r="I21" s="1"/>
    </row>
    <row r="22" spans="1:9" x14ac:dyDescent="0.25">
      <c r="A22" s="3"/>
      <c r="B22" s="3" t="s">
        <v>7</v>
      </c>
      <c r="C22" s="3" t="s">
        <v>8</v>
      </c>
      <c r="D22" s="3" t="s">
        <v>9</v>
      </c>
      <c r="E22" s="3" t="s">
        <v>10</v>
      </c>
      <c r="G22" s="1"/>
      <c r="H22" s="1"/>
      <c r="I22" s="1"/>
    </row>
    <row r="23" spans="1:9" x14ac:dyDescent="0.25">
      <c r="A23" s="3" t="s">
        <v>7</v>
      </c>
      <c r="B23" s="4">
        <f t="array" ref="B23:E26">MMULT(B16:E19,B16:E19)</f>
        <v>16683.666666666664</v>
      </c>
      <c r="C23" s="4">
        <v>8988.6157407407409</v>
      </c>
      <c r="D23" s="4">
        <v>16683.666666666664</v>
      </c>
      <c r="E23" s="4">
        <v>31125.986111111109</v>
      </c>
      <c r="G23" s="6">
        <f>SUM(B23:E23)</f>
        <v>73481.935185185182</v>
      </c>
      <c r="H23" s="1"/>
      <c r="I23" s="7">
        <f>G23/$G$27</f>
        <v>0.22704446506504325</v>
      </c>
    </row>
    <row r="24" spans="1:9" x14ac:dyDescent="0.25">
      <c r="A24" s="3" t="s">
        <v>8</v>
      </c>
      <c r="B24" s="4">
        <v>31125.986111111109</v>
      </c>
      <c r="C24" s="4">
        <v>16769.666666666664</v>
      </c>
      <c r="D24" s="4">
        <v>31125.986111111109</v>
      </c>
      <c r="E24" s="4">
        <v>58070.388888888876</v>
      </c>
      <c r="G24" s="6">
        <f>SUM(B24:E24)</f>
        <v>137092.02777777775</v>
      </c>
      <c r="H24" s="1"/>
      <c r="I24" s="7">
        <f t="shared" ref="I24:I26" si="4">G24/$G$27</f>
        <v>0.42358691334197418</v>
      </c>
    </row>
    <row r="25" spans="1:9" x14ac:dyDescent="0.25">
      <c r="A25" s="3" t="s">
        <v>9</v>
      </c>
      <c r="B25" s="4">
        <v>16683.666666666664</v>
      </c>
      <c r="C25" s="4">
        <v>8988.6157407407409</v>
      </c>
      <c r="D25" s="4">
        <v>16683.666666666664</v>
      </c>
      <c r="E25" s="4">
        <v>31125.986111111109</v>
      </c>
      <c r="G25" s="6">
        <f t="shared" ref="G25:G26" si="5">SUM(B25:E25)</f>
        <v>73481.935185185182</v>
      </c>
      <c r="H25" s="1"/>
      <c r="I25" s="7">
        <f t="shared" si="4"/>
        <v>0.22704446506504325</v>
      </c>
    </row>
    <row r="26" spans="1:9" x14ac:dyDescent="0.25">
      <c r="A26" s="3" t="s">
        <v>10</v>
      </c>
      <c r="B26" s="4">
        <v>8988.6157407407391</v>
      </c>
      <c r="C26" s="4">
        <v>4842.7731481481478</v>
      </c>
      <c r="D26" s="4">
        <v>8988.6157407407391</v>
      </c>
      <c r="E26" s="4">
        <v>16769.666666666664</v>
      </c>
      <c r="G26" s="6">
        <f t="shared" si="5"/>
        <v>39589.671296296292</v>
      </c>
      <c r="H26" s="1"/>
      <c r="I26" s="7">
        <f t="shared" si="4"/>
        <v>0.12232415652793939</v>
      </c>
    </row>
    <row r="27" spans="1:9" x14ac:dyDescent="0.25">
      <c r="G27" s="6">
        <f>SUM(G23:G26)</f>
        <v>323645.56944444438</v>
      </c>
      <c r="H27" s="1"/>
      <c r="I27" s="1"/>
    </row>
    <row r="28" spans="1:9" x14ac:dyDescent="0.25">
      <c r="G28" s="1"/>
      <c r="H28" s="1"/>
      <c r="I28" s="1"/>
    </row>
    <row r="29" spans="1:9" x14ac:dyDescent="0.25">
      <c r="A29" s="3"/>
      <c r="B29" s="3" t="s">
        <v>7</v>
      </c>
      <c r="C29" s="3" t="s">
        <v>8</v>
      </c>
      <c r="D29" s="3" t="s">
        <v>9</v>
      </c>
      <c r="E29" s="3" t="s">
        <v>10</v>
      </c>
      <c r="G29" s="1"/>
      <c r="H29" s="1"/>
      <c r="I29" s="1"/>
    </row>
    <row r="30" spans="1:9" x14ac:dyDescent="0.25">
      <c r="A30" s="3" t="s">
        <v>7</v>
      </c>
      <c r="B30" s="4">
        <f t="array" ref="B30:E33">MMULT(B23:E26,B23:E26)</f>
        <v>1116248524.2977107</v>
      </c>
      <c r="C30" s="4">
        <v>601398317.14203954</v>
      </c>
      <c r="D30" s="4">
        <v>1116248524.2977107</v>
      </c>
      <c r="E30" s="4">
        <v>2082535977.2903802</v>
      </c>
      <c r="G30" s="6">
        <f>SUM(B30:E30)</f>
        <v>4916431343.0278416</v>
      </c>
      <c r="H30" s="1"/>
      <c r="I30" s="7">
        <f>G30/$G$34</f>
        <v>0.22704446506320092</v>
      </c>
    </row>
    <row r="31" spans="1:9" x14ac:dyDescent="0.25">
      <c r="A31" s="3" t="s">
        <v>8</v>
      </c>
      <c r="B31" s="4">
        <v>2082535977.29038</v>
      </c>
      <c r="C31" s="4">
        <v>1122002497.5335646</v>
      </c>
      <c r="D31" s="4">
        <v>2082535977.29038</v>
      </c>
      <c r="E31" s="4">
        <v>3885296152.5189037</v>
      </c>
      <c r="G31" s="6">
        <f>SUM(B31:E31)</f>
        <v>9172370604.6332283</v>
      </c>
      <c r="H31" s="1"/>
      <c r="I31" s="7">
        <f t="shared" ref="I31:I33" si="6">G31/$G$34</f>
        <v>0.42358691335000442</v>
      </c>
    </row>
    <row r="32" spans="1:9" x14ac:dyDescent="0.25">
      <c r="A32" s="3" t="s">
        <v>9</v>
      </c>
      <c r="B32" s="4">
        <v>1116248524.2977107</v>
      </c>
      <c r="C32" s="4">
        <v>601398317.14203954</v>
      </c>
      <c r="D32" s="4">
        <v>1116248524.2977107</v>
      </c>
      <c r="E32" s="4">
        <v>2082535977.2903802</v>
      </c>
      <c r="G32" s="6">
        <f t="shared" ref="G32:G33" si="7">SUM(B32:E32)</f>
        <v>4916431343.0278416</v>
      </c>
      <c r="H32" s="1"/>
      <c r="I32" s="7">
        <f t="shared" si="6"/>
        <v>0.22704446506320092</v>
      </c>
    </row>
    <row r="33" spans="1:9" x14ac:dyDescent="0.25">
      <c r="A33" s="3" t="s">
        <v>10</v>
      </c>
      <c r="B33" s="4">
        <v>601398317.14203942</v>
      </c>
      <c r="C33" s="4">
        <v>324013808.74284112</v>
      </c>
      <c r="D33" s="4">
        <v>601398317.14203942</v>
      </c>
      <c r="E33" s="4">
        <v>1122002497.5335646</v>
      </c>
      <c r="G33" s="6">
        <f t="shared" si="7"/>
        <v>2648812940.5604844</v>
      </c>
      <c r="H33" s="1"/>
      <c r="I33" s="7">
        <f t="shared" si="6"/>
        <v>0.12232415652359364</v>
      </c>
    </row>
    <row r="34" spans="1:9" x14ac:dyDescent="0.25">
      <c r="G34" s="6">
        <f>SUM(G30:G33)</f>
        <v>21654046231.249397</v>
      </c>
      <c r="H34" s="1"/>
      <c r="I34" s="1"/>
    </row>
    <row r="35" spans="1:9" x14ac:dyDescent="0.25">
      <c r="G35" s="1"/>
      <c r="H35" s="1"/>
      <c r="I35" s="1"/>
    </row>
    <row r="36" spans="1:9" x14ac:dyDescent="0.25">
      <c r="G36" s="1"/>
      <c r="H36" s="1"/>
      <c r="I36" s="1"/>
    </row>
    <row r="37" spans="1:9" x14ac:dyDescent="0.25">
      <c r="G37" s="1"/>
      <c r="H37" s="1"/>
      <c r="I37" s="1"/>
    </row>
    <row r="38" spans="1:9" x14ac:dyDescent="0.25">
      <c r="G38" s="1"/>
      <c r="H38" s="1"/>
      <c r="I38" s="1"/>
    </row>
    <row r="39" spans="1:9" x14ac:dyDescent="0.25">
      <c r="G39" s="1"/>
      <c r="H39" s="1"/>
      <c r="I39" s="1"/>
    </row>
    <row r="40" spans="1:9" x14ac:dyDescent="0.25">
      <c r="G40" s="1"/>
      <c r="H40" s="1"/>
      <c r="I40" s="1"/>
    </row>
    <row r="41" spans="1:9" x14ac:dyDescent="0.25">
      <c r="G41" s="1"/>
      <c r="H41" s="1"/>
      <c r="I41" s="1"/>
    </row>
    <row r="42" spans="1:9" x14ac:dyDescent="0.25">
      <c r="G42" s="1"/>
      <c r="H42" s="1"/>
      <c r="I42" s="1"/>
    </row>
    <row r="43" spans="1:9" x14ac:dyDescent="0.25">
      <c r="G43" s="1"/>
      <c r="H43" s="1"/>
      <c r="I43" s="1"/>
    </row>
    <row r="44" spans="1:9" x14ac:dyDescent="0.25">
      <c r="G44" s="1"/>
      <c r="H44" s="1"/>
      <c r="I44" s="1"/>
    </row>
    <row r="45" spans="1:9" x14ac:dyDescent="0.25">
      <c r="G45" s="1"/>
      <c r="H45" s="1"/>
      <c r="I45" s="1"/>
    </row>
    <row r="46" spans="1:9" x14ac:dyDescent="0.25">
      <c r="G46" s="1"/>
      <c r="H46" s="1"/>
      <c r="I46" s="1"/>
    </row>
    <row r="47" spans="1:9" x14ac:dyDescent="0.25">
      <c r="G47" s="1"/>
      <c r="H47" s="1"/>
      <c r="I47" s="1"/>
    </row>
    <row r="48" spans="1:9" x14ac:dyDescent="0.25">
      <c r="G48" s="1"/>
      <c r="H48" s="1"/>
      <c r="I48" s="1"/>
    </row>
    <row r="49" spans="7:9" x14ac:dyDescent="0.25">
      <c r="G49" s="1"/>
      <c r="H49" s="1"/>
      <c r="I49" s="1"/>
    </row>
    <row r="50" spans="7:9" x14ac:dyDescent="0.25">
      <c r="G50" s="1"/>
      <c r="H50" s="1"/>
      <c r="I50" s="1"/>
    </row>
    <row r="51" spans="7:9" x14ac:dyDescent="0.25">
      <c r="G51" s="1"/>
      <c r="H51" s="1"/>
      <c r="I51" s="1"/>
    </row>
    <row r="52" spans="7:9" x14ac:dyDescent="0.25">
      <c r="G52" s="1"/>
      <c r="H52" s="1"/>
      <c r="I52" s="1"/>
    </row>
    <row r="53" spans="7:9" x14ac:dyDescent="0.25">
      <c r="G53" s="1"/>
      <c r="H53" s="1"/>
      <c r="I53" s="1"/>
    </row>
    <row r="54" spans="7:9" x14ac:dyDescent="0.25">
      <c r="G54" s="1"/>
      <c r="H54" s="1"/>
      <c r="I54" s="1"/>
    </row>
    <row r="55" spans="7:9" x14ac:dyDescent="0.25">
      <c r="G55" s="1"/>
      <c r="H55" s="1"/>
      <c r="I55" s="1"/>
    </row>
    <row r="56" spans="7:9" x14ac:dyDescent="0.25">
      <c r="G56" s="1"/>
      <c r="H56" s="1"/>
      <c r="I56" s="1"/>
    </row>
    <row r="57" spans="7:9" x14ac:dyDescent="0.25">
      <c r="G57" s="1"/>
      <c r="H57" s="1"/>
      <c r="I57" s="1"/>
    </row>
    <row r="58" spans="7:9" x14ac:dyDescent="0.25">
      <c r="G58" s="1"/>
      <c r="H58" s="1"/>
      <c r="I58" s="1"/>
    </row>
    <row r="59" spans="7:9" x14ac:dyDescent="0.25">
      <c r="G59" s="1"/>
      <c r="H59" s="1"/>
      <c r="I59" s="1"/>
    </row>
    <row r="60" spans="7:9" x14ac:dyDescent="0.25">
      <c r="G60" s="1"/>
      <c r="H60" s="1"/>
      <c r="I60" s="1"/>
    </row>
    <row r="61" spans="7:9" x14ac:dyDescent="0.25">
      <c r="G61" s="1"/>
      <c r="H61" s="1"/>
      <c r="I61" s="1"/>
    </row>
    <row r="62" spans="7:9" x14ac:dyDescent="0.25">
      <c r="G62" s="1"/>
      <c r="H62" s="1"/>
      <c r="I62" s="1"/>
    </row>
    <row r="63" spans="7:9" x14ac:dyDescent="0.25">
      <c r="G63" s="1"/>
      <c r="H63" s="1"/>
      <c r="I63" s="1"/>
    </row>
    <row r="64" spans="7:9" x14ac:dyDescent="0.25">
      <c r="G64" s="1"/>
      <c r="H64" s="1"/>
      <c r="I64" s="1"/>
    </row>
    <row r="65" spans="7:9" x14ac:dyDescent="0.25">
      <c r="G65" s="1"/>
      <c r="H65" s="1"/>
      <c r="I65" s="1"/>
    </row>
    <row r="66" spans="7:9" x14ac:dyDescent="0.25">
      <c r="G66" s="1"/>
      <c r="H66" s="1"/>
      <c r="I66" s="1"/>
    </row>
    <row r="67" spans="7:9" x14ac:dyDescent="0.25">
      <c r="G67" s="1"/>
      <c r="H67" s="1"/>
      <c r="I67" s="1"/>
    </row>
    <row r="68" spans="7:9" x14ac:dyDescent="0.25">
      <c r="G68" s="1"/>
      <c r="H68" s="1"/>
      <c r="I68" s="1"/>
    </row>
    <row r="69" spans="7:9" x14ac:dyDescent="0.25">
      <c r="G69" s="1"/>
      <c r="H69" s="1"/>
      <c r="I69" s="1"/>
    </row>
    <row r="70" spans="7:9" x14ac:dyDescent="0.25">
      <c r="G70" s="1"/>
      <c r="H70" s="1"/>
      <c r="I70" s="1"/>
    </row>
    <row r="71" spans="7:9" x14ac:dyDescent="0.25">
      <c r="G71" s="1"/>
      <c r="H71" s="1"/>
      <c r="I71" s="1"/>
    </row>
    <row r="72" spans="7:9" x14ac:dyDescent="0.25">
      <c r="G72" s="1"/>
      <c r="H72" s="1"/>
      <c r="I72" s="1"/>
    </row>
    <row r="73" spans="7:9" x14ac:dyDescent="0.25">
      <c r="G73" s="1"/>
      <c r="H73" s="1"/>
      <c r="I73" s="1"/>
    </row>
    <row r="74" spans="7:9" x14ac:dyDescent="0.25">
      <c r="G74" s="1"/>
      <c r="H74" s="1"/>
      <c r="I74" s="1"/>
    </row>
    <row r="75" spans="7:9" x14ac:dyDescent="0.25">
      <c r="G75" s="1"/>
      <c r="H75" s="1"/>
      <c r="I75" s="1"/>
    </row>
    <row r="76" spans="7:9" x14ac:dyDescent="0.25">
      <c r="G76" s="1"/>
      <c r="H76" s="1"/>
      <c r="I76" s="1"/>
    </row>
    <row r="77" spans="7:9" x14ac:dyDescent="0.25">
      <c r="G77" s="1"/>
      <c r="H77" s="1"/>
      <c r="I77" s="1"/>
    </row>
    <row r="78" spans="7:9" x14ac:dyDescent="0.25">
      <c r="G78" s="1"/>
      <c r="H78" s="1"/>
      <c r="I78" s="1"/>
    </row>
    <row r="79" spans="7:9" x14ac:dyDescent="0.25">
      <c r="G79" s="1"/>
      <c r="H79" s="1"/>
      <c r="I79" s="1"/>
    </row>
    <row r="80" spans="7:9" x14ac:dyDescent="0.25">
      <c r="G80" s="1"/>
      <c r="H80" s="1"/>
      <c r="I80" s="1"/>
    </row>
    <row r="81" spans="7:9" x14ac:dyDescent="0.25">
      <c r="G81" s="1"/>
      <c r="H81" s="1"/>
      <c r="I81" s="1"/>
    </row>
    <row r="82" spans="7:9" x14ac:dyDescent="0.25">
      <c r="G82" s="1"/>
      <c r="H82" s="1"/>
      <c r="I82" s="1"/>
    </row>
    <row r="83" spans="7:9" x14ac:dyDescent="0.25">
      <c r="G83" s="1"/>
      <c r="H83" s="1"/>
      <c r="I83" s="1"/>
    </row>
    <row r="84" spans="7:9" x14ac:dyDescent="0.25">
      <c r="G84" s="1"/>
      <c r="H84" s="1"/>
      <c r="I84" s="1"/>
    </row>
    <row r="85" spans="7:9" x14ac:dyDescent="0.25">
      <c r="G85" s="1"/>
      <c r="H85" s="1"/>
      <c r="I85" s="1"/>
    </row>
    <row r="86" spans="7:9" x14ac:dyDescent="0.25">
      <c r="G86" s="1"/>
      <c r="H86" s="1"/>
      <c r="I86" s="1"/>
    </row>
    <row r="87" spans="7:9" x14ac:dyDescent="0.25">
      <c r="G87" s="1"/>
      <c r="H87" s="1"/>
      <c r="I87" s="1"/>
    </row>
    <row r="88" spans="7:9" x14ac:dyDescent="0.25">
      <c r="G88" s="1"/>
      <c r="H88" s="1"/>
      <c r="I88" s="1"/>
    </row>
    <row r="89" spans="7:9" x14ac:dyDescent="0.25">
      <c r="G89" s="1"/>
      <c r="H89" s="1"/>
      <c r="I89" s="1"/>
    </row>
    <row r="90" spans="7:9" x14ac:dyDescent="0.25">
      <c r="G90" s="1"/>
      <c r="H90" s="1"/>
      <c r="I90" s="1"/>
    </row>
    <row r="91" spans="7:9" x14ac:dyDescent="0.25">
      <c r="G91" s="1"/>
      <c r="H91" s="1"/>
      <c r="I91" s="1"/>
    </row>
    <row r="92" spans="7:9" x14ac:dyDescent="0.25">
      <c r="G92" s="1"/>
      <c r="H92" s="1"/>
      <c r="I92" s="1"/>
    </row>
    <row r="93" spans="7:9" x14ac:dyDescent="0.25">
      <c r="G93" s="1"/>
      <c r="H93" s="1"/>
      <c r="I93" s="1"/>
    </row>
    <row r="94" spans="7:9" x14ac:dyDescent="0.25">
      <c r="G94" s="1"/>
      <c r="H94" s="1"/>
      <c r="I94" s="1"/>
    </row>
    <row r="95" spans="7:9" x14ac:dyDescent="0.25">
      <c r="G95" s="1"/>
      <c r="H95" s="1"/>
      <c r="I95" s="1"/>
    </row>
    <row r="96" spans="7:9" x14ac:dyDescent="0.25">
      <c r="G96" s="1"/>
      <c r="H96" s="1"/>
      <c r="I96" s="1"/>
    </row>
    <row r="97" spans="7:9" x14ac:dyDescent="0.25">
      <c r="G97" s="1"/>
      <c r="H97" s="1"/>
      <c r="I97" s="1"/>
    </row>
    <row r="98" spans="7:9" x14ac:dyDescent="0.25">
      <c r="G98" s="1"/>
      <c r="H98" s="1"/>
      <c r="I98" s="1"/>
    </row>
    <row r="99" spans="7:9" x14ac:dyDescent="0.25">
      <c r="G99" s="1"/>
      <c r="H99" s="1"/>
      <c r="I99" s="1"/>
    </row>
    <row r="100" spans="7:9" x14ac:dyDescent="0.25">
      <c r="G100" s="1"/>
      <c r="H100" s="1"/>
      <c r="I100" s="1"/>
    </row>
    <row r="101" spans="7:9" x14ac:dyDescent="0.25">
      <c r="G101" s="1"/>
      <c r="H101" s="1"/>
      <c r="I101" s="1"/>
    </row>
    <row r="102" spans="7:9" x14ac:dyDescent="0.25">
      <c r="G102" s="1"/>
      <c r="H102" s="1"/>
      <c r="I102" s="1"/>
    </row>
    <row r="103" spans="7:9" x14ac:dyDescent="0.25">
      <c r="G103" s="1"/>
      <c r="H103" s="1"/>
      <c r="I103" s="1"/>
    </row>
    <row r="104" spans="7:9" x14ac:dyDescent="0.25">
      <c r="G104" s="1"/>
      <c r="H104" s="1"/>
      <c r="I104" s="1"/>
    </row>
    <row r="105" spans="7:9" x14ac:dyDescent="0.25">
      <c r="G105" s="1"/>
      <c r="H105" s="1"/>
      <c r="I105" s="1"/>
    </row>
    <row r="106" spans="7:9" x14ac:dyDescent="0.25">
      <c r="G106" s="1"/>
      <c r="H106" s="1"/>
      <c r="I106" s="1"/>
    </row>
    <row r="107" spans="7:9" x14ac:dyDescent="0.25">
      <c r="G107" s="1"/>
      <c r="H107" s="1"/>
      <c r="I107" s="1"/>
    </row>
    <row r="108" spans="7:9" x14ac:dyDescent="0.25">
      <c r="G108" s="1"/>
      <c r="H108" s="1"/>
      <c r="I108" s="1"/>
    </row>
    <row r="109" spans="7:9" x14ac:dyDescent="0.25">
      <c r="G109" s="1"/>
      <c r="H109" s="1"/>
      <c r="I109" s="1"/>
    </row>
    <row r="110" spans="7:9" x14ac:dyDescent="0.25">
      <c r="G110" s="1"/>
      <c r="H110" s="1"/>
      <c r="I110" s="1"/>
    </row>
    <row r="111" spans="7:9" x14ac:dyDescent="0.25">
      <c r="G111" s="1"/>
      <c r="H111" s="1"/>
      <c r="I111" s="1"/>
    </row>
    <row r="112" spans="7:9" x14ac:dyDescent="0.25">
      <c r="G112" s="1"/>
      <c r="H112" s="1"/>
      <c r="I112" s="1"/>
    </row>
    <row r="113" spans="7:9" x14ac:dyDescent="0.25">
      <c r="G113" s="1"/>
      <c r="H113" s="1"/>
      <c r="I113" s="1"/>
    </row>
    <row r="114" spans="7:9" x14ac:dyDescent="0.25">
      <c r="G114" s="1"/>
      <c r="H114" s="1"/>
      <c r="I114" s="1"/>
    </row>
    <row r="115" spans="7:9" x14ac:dyDescent="0.25">
      <c r="G115" s="1"/>
      <c r="H115" s="1"/>
      <c r="I115" s="1"/>
    </row>
    <row r="116" spans="7:9" x14ac:dyDescent="0.25">
      <c r="G116" s="1"/>
      <c r="H116" s="1"/>
      <c r="I116" s="1"/>
    </row>
    <row r="117" spans="7:9" x14ac:dyDescent="0.25">
      <c r="G117" s="1"/>
      <c r="H117" s="1"/>
      <c r="I117" s="1"/>
    </row>
    <row r="118" spans="7:9" x14ac:dyDescent="0.25">
      <c r="G118" s="1"/>
      <c r="H118" s="1"/>
      <c r="I118" s="1"/>
    </row>
    <row r="119" spans="7:9" x14ac:dyDescent="0.25">
      <c r="G119" s="1"/>
      <c r="H119" s="1"/>
      <c r="I119" s="1"/>
    </row>
    <row r="120" spans="7:9" x14ac:dyDescent="0.25">
      <c r="G120" s="1"/>
      <c r="H120" s="1"/>
      <c r="I120" s="1"/>
    </row>
    <row r="121" spans="7:9" x14ac:dyDescent="0.25">
      <c r="G121" s="1"/>
      <c r="H121" s="1"/>
      <c r="I121" s="1"/>
    </row>
    <row r="122" spans="7:9" x14ac:dyDescent="0.25">
      <c r="G122" s="1"/>
      <c r="H122" s="1"/>
      <c r="I122" s="1"/>
    </row>
    <row r="123" spans="7:9" x14ac:dyDescent="0.25">
      <c r="G123" s="1"/>
      <c r="H123" s="1"/>
      <c r="I123" s="1"/>
    </row>
    <row r="124" spans="7:9" x14ac:dyDescent="0.25">
      <c r="G124" s="1"/>
      <c r="H124" s="1"/>
      <c r="I124" s="1"/>
    </row>
    <row r="125" spans="7:9" x14ac:dyDescent="0.25">
      <c r="G125" s="1"/>
      <c r="H125" s="1"/>
      <c r="I125" s="1"/>
    </row>
    <row r="126" spans="7:9" x14ac:dyDescent="0.25">
      <c r="G126" s="1"/>
      <c r="H126" s="1"/>
      <c r="I126" s="1"/>
    </row>
    <row r="127" spans="7:9" x14ac:dyDescent="0.25">
      <c r="G127" s="1"/>
      <c r="H127" s="1"/>
      <c r="I127" s="1"/>
    </row>
    <row r="128" spans="7:9" x14ac:dyDescent="0.25">
      <c r="G128" s="1"/>
      <c r="H128" s="1"/>
      <c r="I128" s="1"/>
    </row>
    <row r="129" spans="7:9" x14ac:dyDescent="0.25">
      <c r="G129" s="1"/>
      <c r="H129" s="1"/>
      <c r="I129" s="1"/>
    </row>
    <row r="130" spans="7:9" x14ac:dyDescent="0.25">
      <c r="G130" s="1"/>
      <c r="H130" s="1"/>
      <c r="I130" s="1"/>
    </row>
    <row r="131" spans="7:9" x14ac:dyDescent="0.25">
      <c r="G131" s="1"/>
      <c r="H131" s="1"/>
      <c r="I131" s="1"/>
    </row>
    <row r="132" spans="7:9" x14ac:dyDescent="0.25">
      <c r="G132" s="1"/>
      <c r="H132" s="1"/>
      <c r="I132" s="1"/>
    </row>
    <row r="133" spans="7:9" x14ac:dyDescent="0.25">
      <c r="G133" s="1"/>
      <c r="H133" s="1"/>
      <c r="I133" s="1"/>
    </row>
    <row r="134" spans="7:9" x14ac:dyDescent="0.25">
      <c r="G134" s="1"/>
      <c r="H134" s="1"/>
      <c r="I134" s="1"/>
    </row>
    <row r="135" spans="7:9" x14ac:dyDescent="0.25">
      <c r="G135" s="1"/>
      <c r="H135" s="1"/>
      <c r="I135" s="1"/>
    </row>
    <row r="136" spans="7:9" x14ac:dyDescent="0.25">
      <c r="G136" s="1"/>
      <c r="H136" s="1"/>
      <c r="I136" s="1"/>
    </row>
    <row r="137" spans="7:9" x14ac:dyDescent="0.25">
      <c r="G137" s="1"/>
      <c r="H137" s="1"/>
      <c r="I137" s="1"/>
    </row>
    <row r="138" spans="7:9" x14ac:dyDescent="0.25">
      <c r="G138" s="1"/>
      <c r="H138" s="1"/>
      <c r="I138" s="1"/>
    </row>
    <row r="139" spans="7:9" x14ac:dyDescent="0.25">
      <c r="G139" s="1"/>
      <c r="H139" s="1"/>
      <c r="I139" s="1"/>
    </row>
    <row r="140" spans="7:9" x14ac:dyDescent="0.25">
      <c r="G140" s="1"/>
      <c r="H140" s="1"/>
      <c r="I140" s="1"/>
    </row>
    <row r="141" spans="7:9" x14ac:dyDescent="0.25">
      <c r="G141" s="1"/>
      <c r="H141" s="1"/>
      <c r="I141" s="1"/>
    </row>
    <row r="142" spans="7:9" x14ac:dyDescent="0.25">
      <c r="G142" s="1"/>
      <c r="H142" s="1"/>
      <c r="I142" s="1"/>
    </row>
    <row r="143" spans="7:9" x14ac:dyDescent="0.25">
      <c r="G143" s="1"/>
      <c r="H143" s="1"/>
      <c r="I143" s="1"/>
    </row>
    <row r="144" spans="7:9" x14ac:dyDescent="0.25">
      <c r="G144" s="1"/>
      <c r="H144" s="1"/>
      <c r="I144" s="1"/>
    </row>
    <row r="145" spans="7:9" x14ac:dyDescent="0.25">
      <c r="G145" s="1"/>
      <c r="H145" s="1"/>
      <c r="I145" s="1"/>
    </row>
    <row r="146" spans="7:9" x14ac:dyDescent="0.25">
      <c r="G146" s="1"/>
      <c r="H146" s="1"/>
      <c r="I146" s="1"/>
    </row>
    <row r="147" spans="7:9" x14ac:dyDescent="0.25">
      <c r="G147" s="1"/>
      <c r="H147" s="1"/>
      <c r="I147" s="1"/>
    </row>
    <row r="148" spans="7:9" x14ac:dyDescent="0.25">
      <c r="G148" s="1"/>
      <c r="H148" s="1"/>
      <c r="I148" s="1"/>
    </row>
    <row r="149" spans="7:9" x14ac:dyDescent="0.25">
      <c r="G149" s="1"/>
      <c r="H149" s="1"/>
      <c r="I149" s="1"/>
    </row>
    <row r="150" spans="7:9" x14ac:dyDescent="0.25">
      <c r="G150" s="1"/>
      <c r="H150" s="1"/>
      <c r="I150" s="1"/>
    </row>
    <row r="151" spans="7:9" x14ac:dyDescent="0.25">
      <c r="G151" s="1"/>
      <c r="H151" s="1"/>
      <c r="I151" s="1"/>
    </row>
    <row r="152" spans="7:9" x14ac:dyDescent="0.25">
      <c r="G152" s="1"/>
      <c r="H152" s="1"/>
      <c r="I152" s="1"/>
    </row>
    <row r="153" spans="7:9" x14ac:dyDescent="0.25">
      <c r="G153" s="1"/>
      <c r="H153" s="1"/>
      <c r="I153" s="1"/>
    </row>
    <row r="154" spans="7:9" x14ac:dyDescent="0.25">
      <c r="G154" s="1"/>
      <c r="H154" s="1"/>
      <c r="I154" s="1"/>
    </row>
    <row r="155" spans="7:9" x14ac:dyDescent="0.25">
      <c r="G155" s="1"/>
      <c r="H155" s="1"/>
      <c r="I155" s="1"/>
    </row>
    <row r="156" spans="7:9" x14ac:dyDescent="0.25">
      <c r="G156" s="1"/>
      <c r="H156" s="1"/>
      <c r="I156" s="1"/>
    </row>
    <row r="157" spans="7:9" x14ac:dyDescent="0.25">
      <c r="G157" s="1"/>
      <c r="H157" s="1"/>
      <c r="I157" s="1"/>
    </row>
    <row r="158" spans="7:9" x14ac:dyDescent="0.25">
      <c r="G158" s="1"/>
      <c r="H158" s="1"/>
      <c r="I158" s="1"/>
    </row>
    <row r="159" spans="7:9" x14ac:dyDescent="0.25">
      <c r="G159" s="1"/>
      <c r="H159" s="1"/>
      <c r="I15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520C-C3CE-47B5-839D-988A79F6B592}">
  <dimension ref="A1:C6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3" max="3" width="14.7109375" customWidth="1"/>
  </cols>
  <sheetData>
    <row r="1" spans="1:3" x14ac:dyDescent="0.25">
      <c r="A1" s="3"/>
      <c r="B1" s="3" t="s">
        <v>4</v>
      </c>
      <c r="C1" s="5" t="s">
        <v>11</v>
      </c>
    </row>
    <row r="2" spans="1:3" x14ac:dyDescent="0.25">
      <c r="A2" s="3" t="s">
        <v>7</v>
      </c>
      <c r="B2" s="9">
        <v>800000</v>
      </c>
      <c r="C2" s="7">
        <f>B2/$B$6</f>
        <v>0.41025641025641024</v>
      </c>
    </row>
    <row r="3" spans="1:3" x14ac:dyDescent="0.25">
      <c r="A3" s="3" t="s">
        <v>8</v>
      </c>
      <c r="B3" s="9">
        <v>600000</v>
      </c>
      <c r="C3" s="7">
        <f t="shared" ref="C3:C5" si="0">B3/$B$6</f>
        <v>0.30769230769230771</v>
      </c>
    </row>
    <row r="4" spans="1:3" x14ac:dyDescent="0.25">
      <c r="A4" s="3" t="s">
        <v>9</v>
      </c>
      <c r="B4" s="9">
        <v>300000</v>
      </c>
      <c r="C4" s="7">
        <f t="shared" si="0"/>
        <v>0.15384615384615385</v>
      </c>
    </row>
    <row r="5" spans="1:3" x14ac:dyDescent="0.25">
      <c r="A5" s="3" t="s">
        <v>10</v>
      </c>
      <c r="B5" s="9">
        <v>250000</v>
      </c>
      <c r="C5" s="7">
        <f t="shared" si="0"/>
        <v>0.12820512820512819</v>
      </c>
    </row>
    <row r="6" spans="1:3" x14ac:dyDescent="0.25">
      <c r="A6" s="5" t="s">
        <v>5</v>
      </c>
      <c r="B6" s="10">
        <f>SUM(B2:B5)</f>
        <v>1950000</v>
      </c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E845-888F-48B3-B48E-048357CBE302}">
  <dimension ref="A1:L13"/>
  <sheetViews>
    <sheetView tabSelected="1" workbookViewId="0">
      <selection activeCell="K26" sqref="K26"/>
    </sheetView>
  </sheetViews>
  <sheetFormatPr defaultRowHeight="15" x14ac:dyDescent="0.25"/>
  <cols>
    <col min="1" max="1" width="10.7109375" bestFit="1" customWidth="1"/>
    <col min="2" max="2" width="22.7109375" bestFit="1" customWidth="1"/>
    <col min="4" max="4" width="17.5703125" bestFit="1" customWidth="1"/>
    <col min="5" max="5" width="10.7109375" bestFit="1" customWidth="1"/>
    <col min="11" max="11" width="22.7109375" bestFit="1" customWidth="1"/>
  </cols>
  <sheetData>
    <row r="1" spans="1:12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L1" s="5" t="s">
        <v>12</v>
      </c>
    </row>
    <row r="2" spans="1:12" x14ac:dyDescent="0.25">
      <c r="A2" s="3" t="s">
        <v>7</v>
      </c>
      <c r="B2" s="11">
        <v>0.2928</v>
      </c>
      <c r="C2" s="11">
        <v>9.5399999999999999E-2</v>
      </c>
      <c r="D2" s="11">
        <v>8.8599999999999998E-2</v>
      </c>
      <c r="E2" s="11">
        <v>0.22700000000000001</v>
      </c>
      <c r="F2" s="11">
        <v>0.4103</v>
      </c>
      <c r="K2" s="13" t="s">
        <v>0</v>
      </c>
      <c r="L2" s="14">
        <v>0.41849999999999998</v>
      </c>
    </row>
    <row r="3" spans="1:12" x14ac:dyDescent="0.25">
      <c r="A3" s="3" t="s">
        <v>8</v>
      </c>
      <c r="B3" s="11">
        <v>7.1499999999999994E-2</v>
      </c>
      <c r="C3" s="11">
        <v>0.2772</v>
      </c>
      <c r="D3" s="11">
        <v>0.43369999999999997</v>
      </c>
      <c r="E3" s="11">
        <v>0.42359999999999998</v>
      </c>
      <c r="F3" s="11">
        <v>0.30769999999999997</v>
      </c>
      <c r="K3" s="13" t="s">
        <v>1</v>
      </c>
      <c r="L3" s="14">
        <v>6.1800000000000001E-2</v>
      </c>
    </row>
    <row r="4" spans="1:12" x14ac:dyDescent="0.25">
      <c r="A4" s="3" t="s">
        <v>9</v>
      </c>
      <c r="B4" s="11">
        <v>0.1137</v>
      </c>
      <c r="C4" s="11">
        <v>0.46729999999999999</v>
      </c>
      <c r="D4" s="12">
        <v>0.2389</v>
      </c>
      <c r="E4" s="11">
        <v>0.22700000000000001</v>
      </c>
      <c r="F4" s="11">
        <v>0.15379999999999999</v>
      </c>
      <c r="K4" s="13" t="s">
        <v>2</v>
      </c>
      <c r="L4" s="14">
        <v>0.26250000000000001</v>
      </c>
    </row>
    <row r="5" spans="1:12" x14ac:dyDescent="0.25">
      <c r="A5" s="3" t="s">
        <v>10</v>
      </c>
      <c r="B5" s="11">
        <v>0.52190000000000003</v>
      </c>
      <c r="C5" s="11">
        <v>0.16009999999999999</v>
      </c>
      <c r="D5" s="12">
        <v>0.2389</v>
      </c>
      <c r="E5" s="11">
        <v>0.12230000000000001</v>
      </c>
      <c r="F5" s="11">
        <v>0.12820000000000001</v>
      </c>
      <c r="K5" s="13" t="s">
        <v>3</v>
      </c>
      <c r="L5" s="14">
        <v>9.7299999999999998E-2</v>
      </c>
    </row>
    <row r="6" spans="1:12" x14ac:dyDescent="0.25">
      <c r="K6" s="13" t="s">
        <v>4</v>
      </c>
      <c r="L6" s="14">
        <v>0.15989999999999999</v>
      </c>
    </row>
    <row r="9" spans="1:12" x14ac:dyDescent="0.25">
      <c r="F9" s="5" t="s">
        <v>13</v>
      </c>
    </row>
    <row r="10" spans="1:12" x14ac:dyDescent="0.25">
      <c r="E10" s="15" t="s">
        <v>7</v>
      </c>
      <c r="F10" s="14">
        <f>(B2*L$2)+(C2*L$3)+(D2*L$4)+(E2*L$5)+(F2*L$6)</f>
        <v>0.23938408999999999</v>
      </c>
    </row>
    <row r="11" spans="1:12" x14ac:dyDescent="0.25">
      <c r="E11" s="15" t="s">
        <v>8</v>
      </c>
      <c r="F11" s="14">
        <f>(B3*L$2)+(C3*L$3)+(D3*L$4)+(E3*L$5)+(F3*L$6)</f>
        <v>0.25131746999999999</v>
      </c>
    </row>
    <row r="12" spans="1:12" x14ac:dyDescent="0.25">
      <c r="E12" s="15" t="s">
        <v>9</v>
      </c>
      <c r="F12" s="14">
        <f t="shared" ref="F12:F13" si="0">(B4*L$2)+(C4*L$3)+(D4*L$4)+(E4*L$5)+(F4*L$6)</f>
        <v>0.18585355999999997</v>
      </c>
    </row>
    <row r="13" spans="1:12" x14ac:dyDescent="0.25">
      <c r="E13" s="15" t="s">
        <v>10</v>
      </c>
      <c r="F13" s="14">
        <f t="shared" si="0"/>
        <v>0.32341955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89B2-3A61-4886-895F-48F8E785E347}">
  <dimension ref="A1:H40"/>
  <sheetViews>
    <sheetView workbookViewId="0">
      <selection activeCell="O17" sqref="O17"/>
    </sheetView>
  </sheetViews>
  <sheetFormatPr defaultRowHeight="15" x14ac:dyDescent="0.25"/>
  <cols>
    <col min="1" max="1" width="30.42578125" customWidth="1"/>
    <col min="2" max="2" width="25.7109375" bestFit="1" customWidth="1"/>
    <col min="3" max="3" width="10.28515625" customWidth="1"/>
    <col min="4" max="4" width="20.28515625" bestFit="1" customWidth="1"/>
    <col min="5" max="5" width="10.85546875" customWidth="1"/>
    <col min="6" max="7" width="10.140625" customWidth="1"/>
    <col min="8" max="8" width="11.85546875" customWidth="1"/>
  </cols>
  <sheetData>
    <row r="1" spans="1:6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 t="s">
        <v>14</v>
      </c>
      <c r="B2" s="13">
        <v>0.41849999999999998</v>
      </c>
      <c r="C2" s="13">
        <v>6.1800000000000001E-2</v>
      </c>
      <c r="D2" s="13">
        <v>0.26250000000000001</v>
      </c>
      <c r="E2" s="13">
        <v>9.7299999999999998E-2</v>
      </c>
      <c r="F2" s="13">
        <v>0.15989999999999999</v>
      </c>
    </row>
    <row r="3" spans="1:6" x14ac:dyDescent="0.25">
      <c r="A3" s="3" t="s">
        <v>7</v>
      </c>
      <c r="B3" s="13">
        <v>6</v>
      </c>
      <c r="C3" s="13">
        <v>2</v>
      </c>
      <c r="D3" s="13">
        <v>2</v>
      </c>
      <c r="E3" s="13">
        <v>6</v>
      </c>
      <c r="F3" s="16">
        <v>800000</v>
      </c>
    </row>
    <row r="4" spans="1:6" x14ac:dyDescent="0.25">
      <c r="A4" s="3" t="s">
        <v>8</v>
      </c>
      <c r="B4" s="13">
        <v>4</v>
      </c>
      <c r="C4" s="13">
        <v>6</v>
      </c>
      <c r="D4" s="13">
        <v>8</v>
      </c>
      <c r="E4" s="13">
        <v>8</v>
      </c>
      <c r="F4" s="16">
        <v>600000</v>
      </c>
    </row>
    <row r="5" spans="1:6" x14ac:dyDescent="0.25">
      <c r="A5" s="3" t="s">
        <v>9</v>
      </c>
      <c r="B5" s="13">
        <v>5</v>
      </c>
      <c r="C5" s="13">
        <v>8</v>
      </c>
      <c r="D5" s="13">
        <v>6</v>
      </c>
      <c r="E5" s="13">
        <v>6</v>
      </c>
      <c r="F5" s="16">
        <v>300000</v>
      </c>
    </row>
    <row r="6" spans="1:6" x14ac:dyDescent="0.25">
      <c r="A6" s="3" t="s">
        <v>15</v>
      </c>
      <c r="B6" s="13">
        <v>8</v>
      </c>
      <c r="C6" s="13">
        <v>4</v>
      </c>
      <c r="D6" s="13">
        <v>6</v>
      </c>
      <c r="E6" s="13">
        <v>4</v>
      </c>
      <c r="F6" s="16">
        <v>250000</v>
      </c>
    </row>
    <row r="7" spans="1:6" x14ac:dyDescent="0.25">
      <c r="A7" s="3" t="s">
        <v>30</v>
      </c>
      <c r="B7" s="13">
        <f>SUMSQ(B2:B6)</f>
        <v>141.17514224999999</v>
      </c>
      <c r="C7" s="13">
        <f>SUMSQ(C2:C6)</f>
        <v>120.00381924</v>
      </c>
      <c r="D7" s="13">
        <f>SUMSQ(D2:D6)</f>
        <v>140.06890625</v>
      </c>
      <c r="E7" s="13">
        <f>SUMSQ(E2:E6)</f>
        <v>152.00946729</v>
      </c>
      <c r="F7" s="13">
        <f>SUMSQ(F2:F6)</f>
        <v>1152500000000.0254</v>
      </c>
    </row>
    <row r="8" spans="1:6" x14ac:dyDescent="0.25">
      <c r="A8" s="3" t="s">
        <v>31</v>
      </c>
      <c r="B8" s="13">
        <f>SQRT(B7)</f>
        <v>11.881714617427907</v>
      </c>
      <c r="C8" s="13">
        <f t="shared" ref="C8:F8" si="0">SQRT(C7)</f>
        <v>10.954625472374671</v>
      </c>
      <c r="D8" s="13">
        <f t="shared" si="0"/>
        <v>11.835071028515207</v>
      </c>
      <c r="E8" s="13">
        <f t="shared" si="0"/>
        <v>12.329211949269101</v>
      </c>
      <c r="F8" s="13">
        <f t="shared" si="0"/>
        <v>1073545.5276792063</v>
      </c>
    </row>
    <row r="10" spans="1:6" x14ac:dyDescent="0.25">
      <c r="A10" s="3" t="s">
        <v>22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</row>
    <row r="11" spans="1:6" x14ac:dyDescent="0.25">
      <c r="A11" s="3" t="s">
        <v>7</v>
      </c>
      <c r="B11" s="13">
        <f t="shared" ref="B11:F14" si="1">B3/B$8</f>
        <v>0.50497762260669832</v>
      </c>
      <c r="C11" s="13">
        <f t="shared" si="1"/>
        <v>0.18257128051009974</v>
      </c>
      <c r="D11" s="13">
        <f t="shared" si="1"/>
        <v>0.16898926885873655</v>
      </c>
      <c r="E11" s="13">
        <f t="shared" si="1"/>
        <v>0.48664910820644064</v>
      </c>
      <c r="F11" s="13">
        <f t="shared" si="1"/>
        <v>0.74519429253218739</v>
      </c>
    </row>
    <row r="12" spans="1:6" x14ac:dyDescent="0.25">
      <c r="A12" s="3" t="s">
        <v>8</v>
      </c>
      <c r="B12" s="13">
        <f t="shared" si="1"/>
        <v>0.33665174840446555</v>
      </c>
      <c r="C12" s="13">
        <f t="shared" si="1"/>
        <v>0.54771384153029923</v>
      </c>
      <c r="D12" s="13">
        <f t="shared" si="1"/>
        <v>0.67595707543494621</v>
      </c>
      <c r="E12" s="13">
        <f t="shared" si="1"/>
        <v>0.64886547760858748</v>
      </c>
      <c r="F12" s="13">
        <f t="shared" si="1"/>
        <v>0.55889571939914062</v>
      </c>
    </row>
    <row r="13" spans="1:6" x14ac:dyDescent="0.25">
      <c r="A13" s="3" t="s">
        <v>9</v>
      </c>
      <c r="B13" s="13">
        <f t="shared" si="1"/>
        <v>0.42081468550558193</v>
      </c>
      <c r="C13" s="13">
        <f t="shared" si="1"/>
        <v>0.73028512204039897</v>
      </c>
      <c r="D13" s="13">
        <f t="shared" si="1"/>
        <v>0.50696780657620966</v>
      </c>
      <c r="E13" s="13">
        <f t="shared" si="1"/>
        <v>0.48664910820644064</v>
      </c>
      <c r="F13" s="13">
        <f t="shared" si="1"/>
        <v>0.27944785969957031</v>
      </c>
    </row>
    <row r="14" spans="1:6" x14ac:dyDescent="0.25">
      <c r="A14" s="3" t="s">
        <v>15</v>
      </c>
      <c r="B14" s="13">
        <f t="shared" si="1"/>
        <v>0.67330349680893109</v>
      </c>
      <c r="C14" s="13">
        <f t="shared" si="1"/>
        <v>0.36514256102019949</v>
      </c>
      <c r="D14" s="13">
        <f t="shared" si="1"/>
        <v>0.50696780657620966</v>
      </c>
      <c r="E14" s="13">
        <f t="shared" si="1"/>
        <v>0.32443273880429374</v>
      </c>
      <c r="F14" s="13">
        <f t="shared" si="1"/>
        <v>0.23287321641630856</v>
      </c>
    </row>
    <row r="16" spans="1:6" x14ac:dyDescent="0.25">
      <c r="A16" s="3" t="s">
        <v>22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</row>
    <row r="17" spans="1:8" x14ac:dyDescent="0.25">
      <c r="A17" s="3" t="s">
        <v>7</v>
      </c>
      <c r="B17" s="13">
        <f t="shared" ref="B17:F20" si="2">B11*B$2</f>
        <v>0.21133313506090323</v>
      </c>
      <c r="C17">
        <f t="shared" si="2"/>
        <v>1.1282905135524164E-2</v>
      </c>
      <c r="D17">
        <f t="shared" si="2"/>
        <v>4.4359683075418349E-2</v>
      </c>
      <c r="E17" s="13">
        <f t="shared" si="2"/>
        <v>4.7350958228486673E-2</v>
      </c>
      <c r="F17">
        <f t="shared" si="2"/>
        <v>0.11915656737589675</v>
      </c>
    </row>
    <row r="18" spans="1:8" x14ac:dyDescent="0.25">
      <c r="A18" s="3" t="s">
        <v>8</v>
      </c>
      <c r="B18">
        <f t="shared" si="2"/>
        <v>0.14088875670726883</v>
      </c>
      <c r="C18">
        <f t="shared" si="2"/>
        <v>3.3848715406572492E-2</v>
      </c>
      <c r="D18">
        <f t="shared" si="2"/>
        <v>0.1774387323016734</v>
      </c>
      <c r="E18">
        <f t="shared" si="2"/>
        <v>6.3134610971315563E-2</v>
      </c>
      <c r="F18" s="13">
        <f t="shared" si="2"/>
        <v>8.9367425531922576E-2</v>
      </c>
    </row>
    <row r="19" spans="1:8" x14ac:dyDescent="0.25">
      <c r="A19" s="3" t="s">
        <v>9</v>
      </c>
      <c r="B19" s="13">
        <f t="shared" si="2"/>
        <v>0.17611094588408602</v>
      </c>
      <c r="C19">
        <f t="shared" si="2"/>
        <v>4.5131620542096657E-2</v>
      </c>
      <c r="D19" s="13">
        <f t="shared" si="2"/>
        <v>0.13307904922625505</v>
      </c>
      <c r="E19" s="13">
        <f t="shared" si="2"/>
        <v>4.7350958228486673E-2</v>
      </c>
      <c r="F19" s="13">
        <f t="shared" si="2"/>
        <v>4.4683712765961288E-2</v>
      </c>
    </row>
    <row r="20" spans="1:8" x14ac:dyDescent="0.25">
      <c r="A20" s="3" t="s">
        <v>15</v>
      </c>
      <c r="B20">
        <f t="shared" si="2"/>
        <v>0.28177751341453766</v>
      </c>
      <c r="C20">
        <f t="shared" si="2"/>
        <v>2.2565810271048328E-2</v>
      </c>
      <c r="D20">
        <f t="shared" si="2"/>
        <v>0.13307904922625505</v>
      </c>
      <c r="E20">
        <f t="shared" si="2"/>
        <v>3.1567305485657782E-2</v>
      </c>
      <c r="F20">
        <f t="shared" si="2"/>
        <v>3.7236427304967734E-2</v>
      </c>
    </row>
    <row r="23" spans="1:8" hidden="1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 x14ac:dyDescent="0.25">
      <c r="A24" s="3"/>
      <c r="B24" s="3"/>
      <c r="C24" s="3"/>
      <c r="D24" s="3"/>
      <c r="E24" s="3"/>
      <c r="F24" s="3"/>
      <c r="G24" s="3" t="s">
        <v>17</v>
      </c>
      <c r="H24" s="3"/>
    </row>
    <row r="25" spans="1:8" x14ac:dyDescent="0.25">
      <c r="A25" s="3" t="s">
        <v>16</v>
      </c>
      <c r="B25" s="13">
        <f>(B17-MAX($B$17:$B$20))^2</f>
        <v>4.9624104416299986E-3</v>
      </c>
      <c r="C25" s="13">
        <f>(C17-MAX($C$17:$C$20))^2</f>
        <v>1.1457355346751381E-3</v>
      </c>
      <c r="D25" s="13">
        <f>(D17-MAX($D$17:$D$20))^2</f>
        <v>1.7710033342964015E-2</v>
      </c>
      <c r="E25" s="13">
        <f>(E17-MAX($E$17:$E$20))^2</f>
        <v>2.4912369390620996E-4</v>
      </c>
      <c r="F25" s="13">
        <f>(F17-MIN($F$17:$F$20))^2</f>
        <v>6.7109093492406296E-3</v>
      </c>
      <c r="G25" s="13">
        <f>SQRT(SUM(B25:F25))</f>
        <v>0.17543720347296918</v>
      </c>
      <c r="H25" s="13" t="s">
        <v>7</v>
      </c>
    </row>
    <row r="26" spans="1:8" x14ac:dyDescent="0.25">
      <c r="A26" s="3"/>
      <c r="B26" s="13">
        <f>(B18-MAX($B$17:$B$20))^2</f>
        <v>1.9849641766519988E-2</v>
      </c>
      <c r="C26" s="13">
        <f>(C18-MAX($C$17:$C$20))^2</f>
        <v>1.2730394829723755E-4</v>
      </c>
      <c r="D26" s="13">
        <f>(D18-MAX($D$17:$D$20))^2</f>
        <v>0</v>
      </c>
      <c r="E26" s="13">
        <f>(E18-MAX($E$17:$E$20))^2</f>
        <v>0</v>
      </c>
      <c r="F26" s="13">
        <f>(F18-MIN($F$17:$F$20))^2</f>
        <v>2.7176409761387687E-3</v>
      </c>
      <c r="G26" s="13">
        <f t="shared" ref="G26:G28" si="3">SQRT(SUM(B26:F26))</f>
        <v>0.15064722596502064</v>
      </c>
      <c r="H26" s="13" t="s">
        <v>8</v>
      </c>
    </row>
    <row r="27" spans="1:8" x14ac:dyDescent="0.25">
      <c r="A27" s="3"/>
      <c r="B27" s="13">
        <f>(B19-MAX($B$17:$B$20))^2</f>
        <v>1.1165423493667498E-2</v>
      </c>
      <c r="C27" s="13">
        <f>(C19-MAX($C$17:$C$20))^2</f>
        <v>0</v>
      </c>
      <c r="D27" s="13">
        <f>(D19-MAX($D$17:$D$20))^2</f>
        <v>1.9677814825515569E-3</v>
      </c>
      <c r="E27" s="13">
        <f>(E19-MAX($E$17:$E$20))^2</f>
        <v>2.4912369390620996E-4</v>
      </c>
      <c r="F27" s="13">
        <f>(F19-MIN($F$17:$F$20))^2</f>
        <v>5.5462060737525969E-5</v>
      </c>
      <c r="G27" s="13">
        <f t="shared" si="3"/>
        <v>0.11592148519952111</v>
      </c>
      <c r="H27" s="13" t="s">
        <v>9</v>
      </c>
    </row>
    <row r="28" spans="1:8" x14ac:dyDescent="0.25">
      <c r="A28" s="3"/>
      <c r="B28" s="13">
        <f>(B20-MAX($B$17:$B$20))^2</f>
        <v>0</v>
      </c>
      <c r="C28" s="13">
        <f>(C20-MAX($C$17:$C$20))^2</f>
        <v>5.0921579318895021E-4</v>
      </c>
      <c r="D28" s="13">
        <f>(D20-MAX($D$17:$D$20))^2</f>
        <v>1.9677814825515569E-3</v>
      </c>
      <c r="E28" s="13">
        <f>(E20-MAX($E$17:$E$20))^2</f>
        <v>9.9649477562483986E-4</v>
      </c>
      <c r="F28" s="13">
        <f>(F20-MIN($F$17:$F$20))^2</f>
        <v>0</v>
      </c>
      <c r="G28" s="13">
        <f t="shared" si="3"/>
        <v>5.8936338971515248E-2</v>
      </c>
      <c r="H28" s="13" t="s">
        <v>15</v>
      </c>
    </row>
    <row r="29" spans="1:8" hidden="1" x14ac:dyDescent="0.25">
      <c r="A29" s="3" t="s">
        <v>22</v>
      </c>
      <c r="B29" s="13" t="s">
        <v>23</v>
      </c>
      <c r="C29" s="13" t="s">
        <v>24</v>
      </c>
      <c r="D29" s="13" t="s">
        <v>25</v>
      </c>
      <c r="E29" s="13" t="s">
        <v>26</v>
      </c>
      <c r="F29" s="13" t="s">
        <v>27</v>
      </c>
      <c r="G29" s="13" t="s">
        <v>28</v>
      </c>
      <c r="H29" s="13" t="s">
        <v>29</v>
      </c>
    </row>
    <row r="30" spans="1:8" x14ac:dyDescent="0.25">
      <c r="A30" s="3"/>
      <c r="B30" s="13"/>
      <c r="C30" s="13"/>
      <c r="D30" s="13"/>
      <c r="E30" s="13"/>
      <c r="F30" s="13"/>
      <c r="G30" s="13" t="s">
        <v>19</v>
      </c>
      <c r="H30" s="13"/>
    </row>
    <row r="31" spans="1:8" x14ac:dyDescent="0.25">
      <c r="A31" s="3" t="s">
        <v>18</v>
      </c>
      <c r="B31" s="13">
        <f>(B17-MIN($B$17:$B$20))^2</f>
        <v>4.9624104416299952E-3</v>
      </c>
      <c r="C31" s="13">
        <f>(C17-MIN($C$17:$C$20))^2</f>
        <v>0</v>
      </c>
      <c r="D31" s="13">
        <f>(D17-MIN($D$17:$D$20))^2</f>
        <v>0</v>
      </c>
      <c r="E31" s="13">
        <f>(E17-MIN($E$17:$E$20))^2</f>
        <v>2.4912369390620996E-4</v>
      </c>
      <c r="F31" s="13">
        <f>(F17-MAX($F$17:$F$20))^2</f>
        <v>0</v>
      </c>
      <c r="G31" s="13">
        <f>SQRT(SUM(B31:F31))</f>
        <v>7.2190956050853114E-2</v>
      </c>
      <c r="H31" s="13" t="s">
        <v>7</v>
      </c>
    </row>
    <row r="32" spans="1:8" x14ac:dyDescent="0.25">
      <c r="A32" s="3"/>
      <c r="B32" s="13">
        <f>(B18-MIN($B$17:$B$20))^2</f>
        <v>0</v>
      </c>
      <c r="C32" s="13">
        <f>(C18-MIN($C$17:$C$20))^2</f>
        <v>5.0921579318895021E-4</v>
      </c>
      <c r="D32" s="13">
        <f>(D18-MIN($D$17:$D$20))^2</f>
        <v>1.7710033342964015E-2</v>
      </c>
      <c r="E32" s="13">
        <f>(E18-MIN($E$17:$E$20))^2</f>
        <v>9.9649477562483986E-4</v>
      </c>
      <c r="F32" s="13">
        <f>(F18-MAX($F$17:$F$20))^2</f>
        <v>8.8739297180041301E-4</v>
      </c>
      <c r="G32" s="13">
        <f t="shared" ref="G32:G34" si="4">SQRT(SUM(B32:F32))</f>
        <v>0.14178553129137758</v>
      </c>
      <c r="H32" s="13" t="s">
        <v>8</v>
      </c>
    </row>
    <row r="33" spans="1:8" x14ac:dyDescent="0.25">
      <c r="A33" s="3"/>
      <c r="B33" s="13">
        <f>(B19-MIN($B$17:$B$20))^2</f>
        <v>1.2406026104074977E-3</v>
      </c>
      <c r="C33" s="13">
        <f>(C19-MIN($C$17:$C$20))^2</f>
        <v>1.1457355346751381E-3</v>
      </c>
      <c r="D33" s="13">
        <f>(D19-MIN($D$17:$D$20))^2</f>
        <v>7.8711259302062277E-3</v>
      </c>
      <c r="E33" s="13">
        <f>(E19-MIN($E$17:$E$20))^2</f>
        <v>2.4912369390620996E-4</v>
      </c>
      <c r="F33" s="13">
        <f>(F19-MAX($F$17:$F$20))^2</f>
        <v>5.5462060737525862E-3</v>
      </c>
      <c r="G33" s="13">
        <f t="shared" si="4"/>
        <v>0.12669962053197972</v>
      </c>
      <c r="H33" s="13" t="s">
        <v>9</v>
      </c>
    </row>
    <row r="34" spans="1:8" x14ac:dyDescent="0.25">
      <c r="A34" s="3"/>
      <c r="B34" s="13">
        <f>(B20-MIN($B$17:$B$20))^2</f>
        <v>1.9849641766519988E-2</v>
      </c>
      <c r="C34" s="13">
        <f>(C20-MIN($C$17:$C$20))^2</f>
        <v>1.2730394829723755E-4</v>
      </c>
      <c r="D34" s="13">
        <f>(D20-MIN($D$17:$D$20))^2</f>
        <v>7.8711259302062277E-3</v>
      </c>
      <c r="E34" s="13">
        <f>(E20-MIN($E$17:$E$20))^2</f>
        <v>0</v>
      </c>
      <c r="F34" s="13">
        <f>(F20-MAX($F$17:$F$20))^2</f>
        <v>6.7109093492406296E-3</v>
      </c>
      <c r="G34" s="13">
        <f t="shared" si="4"/>
        <v>0.18590045990869436</v>
      </c>
      <c r="H34" s="13" t="s">
        <v>15</v>
      </c>
    </row>
    <row r="36" spans="1:8" hidden="1" x14ac:dyDescent="0.25">
      <c r="A36" t="s">
        <v>22</v>
      </c>
      <c r="B36" t="s">
        <v>23</v>
      </c>
      <c r="C36" t="s">
        <v>24</v>
      </c>
    </row>
    <row r="37" spans="1:8" x14ac:dyDescent="0.25">
      <c r="A37" s="3" t="s">
        <v>7</v>
      </c>
      <c r="B37" s="13">
        <f>G31/(G31+G25)</f>
        <v>0.29152967170483779</v>
      </c>
      <c r="C37" s="17" t="s">
        <v>21</v>
      </c>
    </row>
    <row r="38" spans="1:8" x14ac:dyDescent="0.25">
      <c r="A38" s="3" t="s">
        <v>8</v>
      </c>
      <c r="B38" s="13">
        <f>G32/(G32+G26)</f>
        <v>0.48484832076135481</v>
      </c>
      <c r="C38" s="13"/>
    </row>
    <row r="39" spans="1:8" x14ac:dyDescent="0.25">
      <c r="A39" s="3" t="s">
        <v>9</v>
      </c>
      <c r="B39" s="13">
        <f>G33/(G33+G27)</f>
        <v>0.52221186672932396</v>
      </c>
      <c r="C39" s="13"/>
    </row>
    <row r="40" spans="1:8" x14ac:dyDescent="0.25">
      <c r="A40" s="3" t="s">
        <v>15</v>
      </c>
      <c r="B40" s="13">
        <f>G34/(G34+G28)</f>
        <v>0.75928316641506655</v>
      </c>
      <c r="C40" s="17" t="s">
        <v>20</v>
      </c>
    </row>
  </sheetData>
  <conditionalFormatting sqref="B17:B20 B22">
    <cfRule type="top10" dxfId="12" priority="11" bottom="1" rank="1"/>
    <cfRule type="top10" dxfId="11" priority="12" rank="1"/>
  </conditionalFormatting>
  <conditionalFormatting sqref="C17:C20">
    <cfRule type="top10" dxfId="10" priority="9" bottom="1" rank="1"/>
    <cfRule type="top10" dxfId="9" priority="10" rank="1"/>
  </conditionalFormatting>
  <conditionalFormatting sqref="D17:D20">
    <cfRule type="top10" dxfId="8" priority="7" bottom="1" rank="1"/>
    <cfRule type="top10" dxfId="7" priority="8" rank="1"/>
  </conditionalFormatting>
  <conditionalFormatting sqref="E17:E20">
    <cfRule type="top10" dxfId="6" priority="5" bottom="1" rank="1"/>
    <cfRule type="top10" dxfId="5" priority="6" rank="1"/>
  </conditionalFormatting>
  <conditionalFormatting sqref="F17:F20">
    <cfRule type="top10" dxfId="4" priority="1" bottom="1" rank="1"/>
    <cfRule type="top10" dxfId="3" priority="2" rank="1"/>
    <cfRule type="top10" dxfId="2" priority="3" bottom="1" rank="1"/>
    <cfRule type="top10" dxfId="1" priority="4" rank="1"/>
  </conditionalFormatting>
  <pageMargins left="0.7" right="0.7" top="0.75" bottom="0.75" header="0.3" footer="0.3"/>
  <pageSetup orientation="portrait" r:id="rId1"/>
  <ignoredErrors>
    <ignoredError sqref="G24 G30" calculatedColumn="1"/>
  </ignoredErrors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WEIGHTS</vt:lpstr>
      <vt:lpstr>PARKING</vt:lpstr>
      <vt:lpstr>PUBLIC TRANSPORT LINKS</vt:lpstr>
      <vt:lpstr>WAREHOUSE SPACE</vt:lpstr>
      <vt:lpstr>SECURITY</vt:lpstr>
      <vt:lpstr>COST</vt:lpstr>
      <vt:lpstr>RESULTS</vt:lpstr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Oishani Seal</dc:creator>
  <cp:lastModifiedBy>PRIYANSHU PANDEY</cp:lastModifiedBy>
  <dcterms:created xsi:type="dcterms:W3CDTF">2021-11-12T14:42:42Z</dcterms:created>
  <dcterms:modified xsi:type="dcterms:W3CDTF">2022-02-24T10:39:42Z</dcterms:modified>
</cp:coreProperties>
</file>