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A1BDA8A4-C4B0-40AF-B04A-4AC201C82888}" xr6:coauthVersionLast="47" xr6:coauthVersionMax="47" xr10:uidLastSave="{00000000-0000-0000-0000-000000000000}"/>
  <bookViews>
    <workbookView xWindow="-108" yWindow="-108" windowWidth="23256" windowHeight="12456" firstSheet="11" activeTab="11"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 name="SKEWNESS AND KURTOSIS" sheetId="17" r:id="rId17"/>
    <sheet name="Sheet18" sheetId="18" r:id="rId18"/>
    <sheet name="Sheet19" sheetId="19" r:id="rId19"/>
    <sheet name="Sheet20" sheetId="20" r:id="rId20"/>
    <sheet name="Sheet21" sheetId="21" r:id="rId21"/>
    <sheet name="PERCENTILE AND QUARTILES" sheetId="22" r:id="rId22"/>
    <sheet name="correlation 1" sheetId="23" r:id="rId23"/>
    <sheet name="covarience" sheetId="24" r:id="rId24"/>
    <sheet name="CORRELATIONS 2" sheetId="25" r:id="rId25"/>
    <sheet name="PERCENTILE AND QUARTILE 2" sheetId="26" r:id="rId26"/>
    <sheet name="PERSCENTILE AND QUARTILE 3" sheetId="27" r:id="rId27"/>
    <sheet name="PERCENTILE AND QUARTILE 4" sheetId="28" r:id="rId28"/>
    <sheet name="PERSENTILE AND QUARTILE 5" sheetId="29" r:id="rId29"/>
    <sheet name="Sheet17" sheetId="31" r:id="rId30"/>
  </sheets>
  <definedNames>
    <definedName name="_xlcn.WorksheetConnection_Sheet13A1B81" hidden="1">Sheet13!$A$1:$B$8</definedName>
    <definedName name="_xlcn.WorksheetConnection_Sheet14C8F121" hidden="1">Sheet14!$C$8:$F$12</definedName>
    <definedName name="_xlcn.WorksheetConnection_Sheet15C8F121" hidden="1">Sheet15!$C$8:$F$12</definedName>
    <definedName name="_xlcn.WorksheetConnection_Sheet16A1C111" hidden="1">Sheet16!$A$1:$C$11</definedName>
  </definedNames>
  <calcPr calcId="191029"/>
  <pivotCaches>
    <pivotCache cacheId="0" r:id="rId31"/>
    <pivotCache cacheId="1" r:id="rId32"/>
    <pivotCache cacheId="2" r:id="rId33"/>
    <pivotCache cacheId="3" r:id="rId3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3-bc2385ba-b43c-49b5-8f0b-fa64ce2a3606" name="Range3" connection="WorksheetConnection_Sheet16!$A$1:$C$11"/>
          <x15:modelTable id="Range2-6f244871-004c-42c5-a9a5-f571ea1151fb" name="Range2" connection="WorksheetConnection_Sheet15!$C$8:$F$12"/>
          <x15:modelTable id="Range1-2e70103a-0ffa-483f-8084-679a4090f096" name="Range1" connection="WorksheetConnection_Sheet14!$C$8:$F$12"/>
          <x15:modelTable id="Range-8216e070-ea51-45c2-9753-791d8decf27e" name="Range" connection="WorksheetConnection_Sheet13!$A$1:$B$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3" i="29" l="1"/>
  <c r="H23" i="29"/>
  <c r="H28" i="29"/>
  <c r="H16" i="29"/>
  <c r="H11" i="29"/>
  <c r="H6" i="29"/>
  <c r="H16" i="28"/>
  <c r="H11" i="28"/>
  <c r="H6" i="28"/>
  <c r="H33" i="27"/>
  <c r="H28" i="27"/>
  <c r="H23" i="27"/>
  <c r="H16" i="27"/>
  <c r="H11" i="27"/>
  <c r="H6" i="27"/>
  <c r="H33" i="26"/>
  <c r="H28" i="26"/>
  <c r="H23" i="26"/>
  <c r="H16" i="26"/>
  <c r="H11" i="26"/>
  <c r="H6" i="26"/>
  <c r="H28" i="22" l="1"/>
  <c r="H38" i="22"/>
  <c r="H33" i="22"/>
  <c r="H23" i="22"/>
  <c r="H16" i="22"/>
  <c r="H11" i="22"/>
  <c r="H6" i="22"/>
  <c r="F4" i="24"/>
  <c r="E3" i="2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heet13!$A$1:$B$8" type="102" refreshedVersion="5" minRefreshableVersion="5">
    <extLst>
      <ext xmlns:x15="http://schemas.microsoft.com/office/spreadsheetml/2010/11/main" uri="{DE250136-89BD-433C-8126-D09CA5730AF9}">
        <x15:connection id="Range-8216e070-ea51-45c2-9753-791d8decf27e" autoDelete="1">
          <x15:rangePr sourceName="_xlcn.WorksheetConnection_Sheet13A1B81"/>
        </x15:connection>
      </ext>
    </extLst>
  </connection>
  <connection id="3" xr16:uid="{00000000-0015-0000-FFFF-FFFF02000000}" name="WorksheetConnection_Sheet14!$C$8:$F$12" type="102" refreshedVersion="5" minRefreshableVersion="5">
    <extLst>
      <ext xmlns:x15="http://schemas.microsoft.com/office/spreadsheetml/2010/11/main" uri="{DE250136-89BD-433C-8126-D09CA5730AF9}">
        <x15:connection id="Range1-2e70103a-0ffa-483f-8084-679a4090f096" autoDelete="1">
          <x15:rangePr sourceName="_xlcn.WorksheetConnection_Sheet14C8F121"/>
        </x15:connection>
      </ext>
    </extLst>
  </connection>
  <connection id="4" xr16:uid="{00000000-0015-0000-FFFF-FFFF03000000}" name="WorksheetConnection_Sheet15!$C$8:$F$12" type="102" refreshedVersion="5" minRefreshableVersion="5">
    <extLst>
      <ext xmlns:x15="http://schemas.microsoft.com/office/spreadsheetml/2010/11/main" uri="{DE250136-89BD-433C-8126-D09CA5730AF9}">
        <x15:connection id="Range2-6f244871-004c-42c5-a9a5-f571ea1151fb" autoDelete="1">
          <x15:rangePr sourceName="_xlcn.WorksheetConnection_Sheet15C8F121"/>
        </x15:connection>
      </ext>
    </extLst>
  </connection>
  <connection id="5" xr16:uid="{00000000-0015-0000-FFFF-FFFF04000000}" name="WorksheetConnection_Sheet16!$A$1:$C$11" type="102" refreshedVersion="5" minRefreshableVersion="5">
    <extLst>
      <ext xmlns:x15="http://schemas.microsoft.com/office/spreadsheetml/2010/11/main" uri="{DE250136-89BD-433C-8126-D09CA5730AF9}">
        <x15:connection id="Range3-bc2385ba-b43c-49b5-8f0b-fa64ce2a3606" autoDelete="1">
          <x15:rangePr sourceName="_xlcn.WorksheetConnection_Sheet16A1C111"/>
        </x15:connection>
      </ext>
    </extLst>
  </connection>
</connections>
</file>

<file path=xl/sharedStrings.xml><?xml version="1.0" encoding="utf-8"?>
<sst xmlns="http://schemas.openxmlformats.org/spreadsheetml/2006/main" count="825" uniqueCount="199">
  <si>
    <t>weak</t>
  </si>
  <si>
    <t>unit</t>
  </si>
  <si>
    <t>Mean</t>
  </si>
  <si>
    <t>Standard Error</t>
  </si>
  <si>
    <t>Median</t>
  </si>
  <si>
    <t>Mode</t>
  </si>
  <si>
    <t>Standard Deviation</t>
  </si>
  <si>
    <t>Sample Variance</t>
  </si>
  <si>
    <t>Kurtosis</t>
  </si>
  <si>
    <t>Skewness</t>
  </si>
  <si>
    <t>Range</t>
  </si>
  <si>
    <t>Minimum</t>
  </si>
  <si>
    <t>Maximum</t>
  </si>
  <si>
    <t>Sum</t>
  </si>
  <si>
    <t>Count</t>
  </si>
  <si>
    <t>No. of cust</t>
  </si>
  <si>
    <t>time (min)</t>
  </si>
  <si>
    <t>days</t>
  </si>
  <si>
    <t>sample of 50  customers</t>
  </si>
  <si>
    <t>DAYS</t>
  </si>
  <si>
    <t>UNITS</t>
  </si>
  <si>
    <t>PAST 30 DAYS</t>
  </si>
  <si>
    <t>SALES IN DOLLERS</t>
  </si>
  <si>
    <t>50 SHIPMENTS</t>
  </si>
  <si>
    <t xml:space="preserve">12 MONTHS </t>
  </si>
  <si>
    <t>REVENUE THOUNDSND OF DOLLER</t>
  </si>
  <si>
    <t xml:space="preserve">                                                                                                                                                                                                                                                                                                                         </t>
  </si>
  <si>
    <t xml:space="preserve">                                                                                                                                                                                                                              </t>
  </si>
  <si>
    <t>NO. OF CUSTOMER</t>
  </si>
  <si>
    <t>RATING</t>
  </si>
  <si>
    <t>NO. OF RANDOM SAMPLE</t>
  </si>
  <si>
    <t xml:space="preserve">WAIT TIME (MIN) </t>
  </si>
  <si>
    <t>FUEL EFFICIENCY (IN MILES PER GALLON, MPG)</t>
  </si>
  <si>
    <t>MODEL A</t>
  </si>
  <si>
    <t>MODEL E</t>
  </si>
  <si>
    <t>MODEL B</t>
  </si>
  <si>
    <t>MODEL C</t>
  </si>
  <si>
    <t>MODEL D</t>
  </si>
  <si>
    <t>no. of emp</t>
  </si>
  <si>
    <t>ages of emp.</t>
  </si>
  <si>
    <t>no. of customers</t>
  </si>
  <si>
    <t>purchase amount in doller</t>
  </si>
  <si>
    <t xml:space="preserve">defeat type </t>
  </si>
  <si>
    <t>frequency</t>
  </si>
  <si>
    <t>A</t>
  </si>
  <si>
    <t>B</t>
  </si>
  <si>
    <t>C</t>
  </si>
  <si>
    <t>D</t>
  </si>
  <si>
    <t>E</t>
  </si>
  <si>
    <t>F</t>
  </si>
  <si>
    <t>G</t>
  </si>
  <si>
    <t>Row Labels</t>
  </si>
  <si>
    <t>Grand Total</t>
  </si>
  <si>
    <t>Sum of frequency</t>
  </si>
  <si>
    <t>COLUMN</t>
  </si>
  <si>
    <t>More</t>
  </si>
  <si>
    <t>Frequency</t>
  </si>
  <si>
    <t>RATING FROM 100 CUSTOMERS</t>
  </si>
  <si>
    <t>Sum of Frequency</t>
  </si>
  <si>
    <t>3</t>
  </si>
  <si>
    <t>4</t>
  </si>
  <si>
    <t>5</t>
  </si>
  <si>
    <t>Sum of Frequency2</t>
  </si>
  <si>
    <t>REPONSE TIMES ( IN MILLISECONDS)</t>
  </si>
  <si>
    <t>RANGE BIN</t>
  </si>
  <si>
    <t>Sum of RANGE BIN</t>
  </si>
  <si>
    <t>Sum of RANGE BIN2</t>
  </si>
  <si>
    <t>REGION 1</t>
  </si>
  <si>
    <t>REGION 2</t>
  </si>
  <si>
    <t>REGION 3</t>
  </si>
  <si>
    <t>Sum of REGION 1</t>
  </si>
  <si>
    <t>Sum of REGION 2</t>
  </si>
  <si>
    <t>Sum of REGION 3</t>
  </si>
  <si>
    <t>MONTHALY RETURNS(%) FOR THE PORTFOLIO OVER A ONE YEAR</t>
  </si>
  <si>
    <t>MONTHALY INCOME IN THOUSAND  OF $ OF  A SAMPLE OF 100 INDIVIDUALS</t>
  </si>
  <si>
    <t>RATING FROM 200 CUSTOMERS</t>
  </si>
  <si>
    <t>HOUSE PRICES IN THOUSAND $ FOR A SAMPLE OF 150 HOUSES</t>
  </si>
  <si>
    <t>WAITING TIMES (IN MIN) FOR A SAMPLE OF 100 CUSTOMERS</t>
  </si>
  <si>
    <t>MONTHALY SALARY IN THOUSAND $ OF SAMPLE  OF 200 EMP.</t>
  </si>
  <si>
    <t>Point</t>
  </si>
  <si>
    <t>Rank</t>
  </si>
  <si>
    <t>Percent</t>
  </si>
  <si>
    <t>Advertising</t>
  </si>
  <si>
    <t>Sales Revenue</t>
  </si>
  <si>
    <t>COMPANY A</t>
  </si>
  <si>
    <t>COMPANY B</t>
  </si>
  <si>
    <t>Hours Spent studying</t>
  </si>
  <si>
    <t>Exam Scores</t>
  </si>
  <si>
    <t>2. MEDIAN:  What is the  typical or central  sakes value for the product category =</t>
  </si>
  <si>
    <t>3. MODE :  Are there any recuring or most frequently occurring sales figures for the  product category.=</t>
  </si>
  <si>
    <t>N/A</t>
  </si>
  <si>
    <t>1.  MEAN:  =  17</t>
  </si>
  <si>
    <t>2. MEDIAN =  15</t>
  </si>
  <si>
    <t>3 . MODE = 10</t>
  </si>
  <si>
    <t>1. MEAN:  What is the average weekly salae of product calegory =</t>
  </si>
  <si>
    <t>1. RANGE:  What is the range of the production output for the machine =</t>
  </si>
  <si>
    <t>2. VARIANCE : What is the varience of the production output for the machine =</t>
  </si>
  <si>
    <t>3. STANDERD DEVIATION :  What is the standerd deviation  of the production  output for the machine =</t>
  </si>
  <si>
    <t>1. RANGE :  What is the range of daily sales =</t>
  </si>
  <si>
    <t>2 : Variance :  what is  variance of daily sales =</t>
  </si>
  <si>
    <t>3. STANDARD DEVIATION :  What is the standard deviation of daily sales =</t>
  </si>
  <si>
    <t>1. RANGE : What is the range of delivery  times =</t>
  </si>
  <si>
    <t xml:space="preserve">2. VARIANCE : What is the varieance of the delivery times .= </t>
  </si>
  <si>
    <t>3. STANDARD DEVIATION : What is the standard deviation of the delivery times =</t>
  </si>
  <si>
    <t>1. MEASURE OF  CENTRAL TENDENCY :  What is the  average monthaly revenue for the products. =</t>
  </si>
  <si>
    <t>2. MEASURE OF DISPERSION :  What is the range of monthly revenue for the product =</t>
  </si>
  <si>
    <t>1. MEASURE OF CENTRAL TENDENCY : What is the  average monthly  satisfaction rating. =</t>
  </si>
  <si>
    <t xml:space="preserve">2. MEASURE OF DISPERSION :  What is the standerd deviation of the satisfraction  ratings= </t>
  </si>
  <si>
    <t>1. MEASURE OF CENTRAL TENDENCY : what is the average wait  time for customers at the call center.=</t>
  </si>
  <si>
    <t>2. MEASURE OF DISPERSION  : What is the range of wait time  for  customers at call center =</t>
  </si>
  <si>
    <t>3. MEASURE OF DISPERSION  : What is the standard deviation of wait time  for  customers at call center =</t>
  </si>
  <si>
    <t>model</t>
  </si>
  <si>
    <t>average fuel efficiency</t>
  </si>
  <si>
    <t>range</t>
  </si>
  <si>
    <t>variance</t>
  </si>
  <si>
    <t>AGE</t>
  </si>
  <si>
    <t>FREQUENCY</t>
  </si>
  <si>
    <t>FREQUENCY DISTRIBUTION</t>
  </si>
  <si>
    <t>58 - 42  =</t>
  </si>
  <si>
    <t>AMOUNT</t>
  </si>
  <si>
    <r>
      <rPr>
        <b/>
        <sz val="11"/>
        <color rgb="FFFF0000"/>
        <rFont val="Calibri"/>
        <family val="2"/>
        <scheme val="minor"/>
      </rPr>
      <t>Q1</t>
    </r>
    <r>
      <rPr>
        <b/>
        <sz val="11"/>
        <color theme="1"/>
        <rFont val="Calibri"/>
        <family val="2"/>
        <scheme val="minor"/>
      </rPr>
      <t xml:space="preserve">. MEDIAN OF THE FIRST 25 VALUES:  42 </t>
    </r>
  </si>
  <si>
    <r>
      <rPr>
        <b/>
        <sz val="11"/>
        <color rgb="FFFF0000"/>
        <rFont val="Calibri"/>
        <family val="2"/>
        <scheme val="minor"/>
      </rPr>
      <t>Q3</t>
    </r>
    <r>
      <rPr>
        <b/>
        <sz val="11"/>
        <color theme="1"/>
        <rFont val="Calibri"/>
        <family val="2"/>
        <scheme val="minor"/>
      </rPr>
      <t xml:space="preserve">: MEDIAN OF THE LAST 25 VALUES : 58 </t>
    </r>
  </si>
  <si>
    <r>
      <rPr>
        <b/>
        <sz val="11"/>
        <color rgb="FFFF0000"/>
        <rFont val="Calibri"/>
        <family val="2"/>
        <scheme val="minor"/>
      </rPr>
      <t>IQR</t>
    </r>
    <r>
      <rPr>
        <b/>
        <sz val="11"/>
        <color theme="1"/>
        <rFont val="Calibri"/>
        <family val="2"/>
        <scheme val="minor"/>
      </rPr>
      <t xml:space="preserve"> =  Q3 - Q1  = </t>
    </r>
  </si>
  <si>
    <t>1. MEASURE OF CENTERAL TENDENCY</t>
  </si>
  <si>
    <t xml:space="preserve">MEAN = </t>
  </si>
  <si>
    <t>1. BAR  CHART COMPARE THREE REGION</t>
  </si>
  <si>
    <t>2. AVERAGE MAEN OF EACH REGION</t>
  </si>
  <si>
    <t>3. MEASURE OF DISPERSION</t>
  </si>
  <si>
    <t>RANGE</t>
  </si>
  <si>
    <t>REGION</t>
  </si>
  <si>
    <t xml:space="preserve">KURTOSIS= </t>
  </si>
  <si>
    <t xml:space="preserve"> </t>
  </si>
  <si>
    <t>:&gt;= KURTOSIS VALUE IS  NEGATIVE  , SUGGESTING A DISTRIBUTION THAT IS FLATTER THAN A NORMAL</t>
  </si>
  <si>
    <t>DISTRIBUTION (PLATYKURTOSIS).</t>
  </si>
  <si>
    <t xml:space="preserve">SKEWNESS = </t>
  </si>
  <si>
    <t xml:space="preserve">&gt; THE SKEWNESS VALUE IS CLOSE TO ZERO , INDICATING THAT THE DISTRIBUTION OF MONTHLY RETURNS IS </t>
  </si>
  <si>
    <t>APPROXIMATELY SYMETRIC, WITH NO SIGNIFICANT TO THE SKEWNESS TO THE RIGHT OR LEFT</t>
  </si>
  <si>
    <t xml:space="preserve">THE SKEWNESS VALUE OF INDICATES ASLIGHT POSITIVE SKEW. THIS MEANS THE  INCOME DISTRIBUTION HAS A </t>
  </si>
  <si>
    <t>SMALL  ASYMMETRY WITH A LONGER TAI ON RIGHT SIDE.</t>
  </si>
  <si>
    <t>S</t>
  </si>
  <si>
    <t>`</t>
  </si>
  <si>
    <t>Data Interpretation</t>
  </si>
  <si>
    <r>
      <t>1. Skewness</t>
    </r>
    <r>
      <rPr>
        <sz val="12"/>
        <color theme="1"/>
        <rFont val="Calibri"/>
        <family val="2"/>
        <scheme val="minor"/>
      </rPr>
      <t>:</t>
    </r>
  </si>
  <si>
    <r>
      <t>2. Kurtosis</t>
    </r>
    <r>
      <rPr>
        <sz val="12"/>
        <color theme="1"/>
        <rFont val="Calibri"/>
        <family val="2"/>
        <scheme val="minor"/>
      </rPr>
      <t>:</t>
    </r>
  </si>
  <si>
    <t>Positive Skewness: If the skewness value is positive, the distribution has a longer right tail, indicating more high satisfaction ratings than low ones.</t>
  </si>
  <si>
    <t>Negative Skewness: If the skewness value is negative, the distribution has a longer left tail, indicating more low satisfaction ratings than high ones.</t>
  </si>
  <si>
    <t>Near Zero: If the skewness is close to zero, it indicates a symmetric distribution around the mean.</t>
  </si>
  <si>
    <t>Positive Kurtosis (Leptokurtic): If the kurtosis value is greater than zero (after subtracting 3), the distribution has heavier tails than a normal distribution, indicating more outliers.</t>
  </si>
  <si>
    <t>Negative Kurtosis (Platykurtic): If the kurtosis value is less than zero (after subtracting 3), the distribution has lighter tails, indicating fewer outliers.</t>
  </si>
  <si>
    <t>Zero (Mesokurtic): If the kurtosis is close to zero, it indicates a normal distribution.</t>
  </si>
  <si>
    <t>Summary</t>
  </si>
  <si>
    <t>By calculating skewness and kurtosis for the house prices, you gain insights into:</t>
  </si>
  <si>
    <r>
      <rPr>
        <b/>
        <sz val="12"/>
        <color rgb="FFFF0000"/>
        <rFont val="Calibri"/>
        <family val="2"/>
        <scheme val="minor"/>
      </rPr>
      <t>Skewness:</t>
    </r>
    <r>
      <rPr>
        <b/>
        <sz val="12"/>
        <color theme="1"/>
        <rFont val="Calibri"/>
        <family val="2"/>
        <scheme val="minor"/>
      </rPr>
      <t xml:space="preserve"> Whether the house prices are more skewed towards lower or higher values.</t>
    </r>
  </si>
  <si>
    <r>
      <rPr>
        <b/>
        <sz val="12"/>
        <color rgb="FFFF0000"/>
        <rFont val="Calibri"/>
        <family val="2"/>
        <scheme val="minor"/>
      </rPr>
      <t>Kurtosis:</t>
    </r>
    <r>
      <rPr>
        <b/>
        <sz val="12"/>
        <color theme="1"/>
        <rFont val="Calibri"/>
        <family val="2"/>
        <scheme val="minor"/>
      </rPr>
      <t xml:space="preserve"> The presence and frequency of extreme house prices, indicating market volatility.</t>
    </r>
  </si>
  <si>
    <t>Summary of Interpretation</t>
  </si>
  <si>
    <t>Skewness Interpretation: Helps identify if the waiting times are leaning towards shorter or longer durations.</t>
  </si>
  <si>
    <r>
      <t>Positive Skewness</t>
    </r>
    <r>
      <rPr>
        <sz val="12"/>
        <color theme="1"/>
        <rFont val="Calibri"/>
        <family val="2"/>
        <scheme val="minor"/>
      </rPr>
      <t>: Most waiting times are shorter, with some significantly longer times.</t>
    </r>
  </si>
  <si>
    <r>
      <t>Negative Skewness</t>
    </r>
    <r>
      <rPr>
        <sz val="12"/>
        <color theme="1"/>
        <rFont val="Calibri"/>
        <family val="2"/>
        <scheme val="minor"/>
      </rPr>
      <t>: Most waiting times are longer, with some significantly shorter times.</t>
    </r>
  </si>
  <si>
    <r>
      <t>High Kurtosis</t>
    </r>
    <r>
      <rPr>
        <sz val="14"/>
        <color theme="1"/>
        <rFont val="Calibri"/>
        <family val="2"/>
        <scheme val="minor"/>
      </rPr>
      <t>: High frequency of extreme waiting times.</t>
    </r>
  </si>
  <si>
    <r>
      <t>Low Kurtosis</t>
    </r>
    <r>
      <rPr>
        <sz val="14"/>
        <color theme="1"/>
        <rFont val="Calibri"/>
        <family val="2"/>
        <scheme val="minor"/>
      </rPr>
      <t>: Waiting times are more consistently close to the mean.</t>
    </r>
  </si>
  <si>
    <r>
      <t>Kurtosis Interpretation</t>
    </r>
    <r>
      <rPr>
        <sz val="14"/>
        <color theme="1"/>
        <rFont val="Calibri"/>
        <family val="2"/>
        <scheme val="minor"/>
      </rPr>
      <t>: Indicates the presence of outliers or extreme values in waiting times.</t>
    </r>
  </si>
  <si>
    <t>1. Quartiles Calculation</t>
  </si>
  <si>
    <t>First Quartile (Q1):</t>
  </si>
  <si>
    <r>
      <t>Third Quartile (Q3)</t>
    </r>
    <r>
      <rPr>
        <u/>
        <sz val="14"/>
        <color theme="1"/>
        <rFont val="Calibri"/>
        <family val="2"/>
        <scheme val="minor"/>
      </rPr>
      <t>:</t>
    </r>
  </si>
  <si>
    <r>
      <t>Median (Q2)</t>
    </r>
    <r>
      <rPr>
        <u/>
        <sz val="14"/>
        <color theme="1"/>
        <rFont val="Calibri"/>
        <family val="2"/>
        <scheme val="minor"/>
      </rPr>
      <t>:</t>
    </r>
  </si>
  <si>
    <t>2. Percentiles Calculation</t>
  </si>
  <si>
    <r>
      <t>25th Percentile</t>
    </r>
    <r>
      <rPr>
        <u/>
        <sz val="14"/>
        <color theme="1"/>
        <rFont val="Calibri"/>
        <family val="2"/>
        <scheme val="minor"/>
      </rPr>
      <t>:</t>
    </r>
  </si>
  <si>
    <r>
      <t>10th Percentile</t>
    </r>
    <r>
      <rPr>
        <u/>
        <sz val="14"/>
        <color theme="1"/>
        <rFont val="Calibri"/>
        <family val="2"/>
        <scheme val="minor"/>
      </rPr>
      <t>:</t>
    </r>
  </si>
  <si>
    <r>
      <t>75th Percentile</t>
    </r>
    <r>
      <rPr>
        <u/>
        <sz val="14"/>
        <color theme="1"/>
        <rFont val="Calibri"/>
        <family val="2"/>
        <scheme val="minor"/>
      </rPr>
      <t>:</t>
    </r>
  </si>
  <si>
    <r>
      <t>90th Percentile</t>
    </r>
    <r>
      <rPr>
        <u/>
        <sz val="14"/>
        <color theme="1"/>
        <rFont val="Calibri"/>
        <family val="2"/>
        <scheme val="minor"/>
      </rPr>
      <t>:</t>
    </r>
  </si>
  <si>
    <t>Interpretation</t>
  </si>
  <si>
    <t>Based on the quartiles and percentiles:</t>
  </si>
  <si>
    <r>
      <t>First Quartile (Q1)</t>
    </r>
    <r>
      <rPr>
        <sz val="14"/>
        <color theme="1"/>
        <rFont val="Calibri"/>
        <family val="2"/>
        <scheme val="minor"/>
      </rPr>
      <t>: 25% of the employees earn less than or equal to $162.5K per month.</t>
    </r>
  </si>
  <si>
    <r>
      <t>Median (Q2)</t>
    </r>
    <r>
      <rPr>
        <sz val="14"/>
        <color theme="1"/>
        <rFont val="Calibri"/>
        <family val="2"/>
        <scheme val="minor"/>
      </rPr>
      <t>: 50% of the employees earn less than or equal to $270K per month, indicating the median salary.</t>
    </r>
  </si>
  <si>
    <r>
      <t>Third Quartile (Q3)</t>
    </r>
    <r>
      <rPr>
        <sz val="14"/>
        <color theme="1"/>
        <rFont val="Calibri"/>
        <family val="2"/>
        <scheme val="minor"/>
      </rPr>
      <t>: 75% of the employees earn less than or equal to $387.5K per month.</t>
    </r>
  </si>
  <si>
    <r>
      <t>10th Percentile</t>
    </r>
    <r>
      <rPr>
        <sz val="14"/>
        <color theme="1"/>
        <rFont val="Calibri"/>
        <family val="2"/>
        <scheme val="minor"/>
      </rPr>
      <t>: 10% of the employees earn less than or equal to $85.5K per month.</t>
    </r>
  </si>
  <si>
    <r>
      <t>25th Percentile</t>
    </r>
    <r>
      <rPr>
        <sz val="14"/>
        <color theme="1"/>
        <rFont val="Calibri"/>
        <family val="2"/>
        <scheme val="minor"/>
      </rPr>
      <t>: 25% of the employees earn less than or equal to $162.5K per month, which aligns with the first quartile.</t>
    </r>
  </si>
  <si>
    <r>
      <t>75th Percentile</t>
    </r>
    <r>
      <rPr>
        <sz val="14"/>
        <color theme="1"/>
        <rFont val="Calibri"/>
        <family val="2"/>
        <scheme val="minor"/>
      </rPr>
      <t>: 75% of the employees earn less than or equal to $387.5K per month, which aligns with the third quartile.</t>
    </r>
  </si>
  <si>
    <r>
      <t>90th Percentile</t>
    </r>
    <r>
      <rPr>
        <sz val="14"/>
        <color theme="1"/>
        <rFont val="Calibri"/>
        <family val="2"/>
        <scheme val="minor"/>
      </rPr>
      <t>: 90% of the employees earn less than or equal to $454.5K per month.</t>
    </r>
  </si>
  <si>
    <r>
      <t>Value of Correlation Coefficient</t>
    </r>
    <r>
      <rPr>
        <sz val="14"/>
        <color theme="1"/>
        <rFont val="Calibri"/>
        <family val="2"/>
        <scheme val="minor"/>
      </rPr>
      <t>: The correlation coefficient between advertising expenditure and sales revenue is approximately 1.00.</t>
    </r>
  </si>
  <si>
    <r>
      <t>Strength</t>
    </r>
    <r>
      <rPr>
        <sz val="14"/>
        <color theme="1"/>
        <rFont val="Calibri"/>
        <family val="2"/>
        <scheme val="minor"/>
      </rPr>
      <t xml:space="preserve">: A correlation coefficient of 1.00 indicates a </t>
    </r>
    <r>
      <rPr>
        <b/>
        <sz val="14"/>
        <color theme="1"/>
        <rFont val="Calibri"/>
        <family val="2"/>
        <scheme val="minor"/>
      </rPr>
      <t>perfect positive linear relationship</t>
    </r>
    <r>
      <rPr>
        <sz val="14"/>
        <color theme="1"/>
        <rFont val="Calibri"/>
        <family val="2"/>
        <scheme val="minor"/>
      </rPr>
      <t>. This means that as advertising expenditure increases, sales revenue increases proportionately.</t>
    </r>
  </si>
  <si>
    <t>Interpretation:</t>
  </si>
  <si>
    <r>
      <t>Value of Covariance:</t>
    </r>
    <r>
      <rPr>
        <sz val="12"/>
        <color theme="1"/>
        <rFont val="Calibri"/>
        <family val="2"/>
        <scheme val="minor"/>
      </rPr>
      <t xml:space="preserve"> The covariance value is approximately 63.95.</t>
    </r>
  </si>
  <si>
    <r>
      <t>Positive Covariance:</t>
    </r>
    <r>
      <rPr>
        <sz val="12"/>
        <color theme="1"/>
        <rFont val="Calibri"/>
        <family val="2"/>
        <scheme val="minor"/>
      </rPr>
      <t xml:space="preserve"> Since the covariance is positive, it indicates that the stock prices of Company A and Company B tend to move in the same direction. As the price of one stock increases, the price of the other stock also increases. Conversely, as the price of one stock decreases, the price of the other also decreases.</t>
    </r>
  </si>
  <si>
    <r>
      <t>Value of Correlation Coefficient:</t>
    </r>
    <r>
      <rPr>
        <sz val="12"/>
        <color theme="1"/>
        <rFont val="Calibri"/>
        <family val="2"/>
        <scheme val="minor"/>
      </rPr>
      <t xml:space="preserve"> The correlation coefficient between hours spent studying and exam scores is approximately 0.995.</t>
    </r>
  </si>
  <si>
    <r>
      <t>Strength:</t>
    </r>
    <r>
      <rPr>
        <sz val="12"/>
        <color theme="1"/>
        <rFont val="Calibri"/>
        <family val="2"/>
        <scheme val="minor"/>
      </rPr>
      <t xml:space="preserve"> A correlation coefficient of 0.995 indicates an </t>
    </r>
    <r>
      <rPr>
        <b/>
        <sz val="12"/>
        <color theme="1"/>
        <rFont val="Calibri"/>
        <family val="2"/>
        <scheme val="minor"/>
      </rPr>
      <t>extremely strong positive linear relationship</t>
    </r>
    <r>
      <rPr>
        <sz val="12"/>
        <color theme="1"/>
        <rFont val="Calibri"/>
        <family val="2"/>
        <scheme val="minor"/>
      </rPr>
      <t>. This suggests that as the number of hours spent studying increases, exam scores also increase almost perfectly.</t>
    </r>
  </si>
  <si>
    <t>WEIGHT  (IN KILOGRAM)</t>
  </si>
  <si>
    <r>
      <t>15th Percentile</t>
    </r>
    <r>
      <rPr>
        <u/>
        <sz val="14"/>
        <color theme="1"/>
        <rFont val="Calibri"/>
        <family val="2"/>
        <scheme val="minor"/>
      </rPr>
      <t>:</t>
    </r>
  </si>
  <si>
    <r>
      <t>50th Percentile</t>
    </r>
    <r>
      <rPr>
        <u/>
        <sz val="14"/>
        <color theme="1"/>
        <rFont val="Calibri"/>
        <family val="2"/>
        <scheme val="minor"/>
      </rPr>
      <t>:</t>
    </r>
  </si>
  <si>
    <r>
      <t>85th Percentile</t>
    </r>
    <r>
      <rPr>
        <u/>
        <sz val="14"/>
        <color theme="1"/>
        <rFont val="Calibri"/>
        <family val="2"/>
        <scheme val="minor"/>
      </rPr>
      <t>:</t>
    </r>
  </si>
  <si>
    <t>PURCHASE AMOUNT (IN DOLLER)</t>
  </si>
  <si>
    <r>
      <t>20th Percentile</t>
    </r>
    <r>
      <rPr>
        <u/>
        <sz val="14"/>
        <color theme="1"/>
        <rFont val="Calibri"/>
        <family val="2"/>
        <scheme val="minor"/>
      </rPr>
      <t>:</t>
    </r>
  </si>
  <si>
    <r>
      <t>40th Percentile</t>
    </r>
    <r>
      <rPr>
        <u/>
        <sz val="14"/>
        <color theme="1"/>
        <rFont val="Calibri"/>
        <family val="2"/>
        <scheme val="minor"/>
      </rPr>
      <t>:</t>
    </r>
  </si>
  <si>
    <r>
      <t>80th Percentile</t>
    </r>
    <r>
      <rPr>
        <u/>
        <sz val="14"/>
        <color theme="1"/>
        <rFont val="Calibri"/>
        <family val="2"/>
        <scheme val="minor"/>
      </rPr>
      <t>:</t>
    </r>
  </si>
  <si>
    <t>COMMUTE TIMES (IN MINUTES)</t>
  </si>
  <si>
    <t>DEFECTS RATES (IN PERCENTAGE)</t>
  </si>
  <si>
    <t>PERCENTILE     30</t>
  </si>
  <si>
    <t>PERCENTILE    70</t>
  </si>
  <si>
    <t>PERCENTILE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</si>
</sst>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8" x14ac:knownFonts="1">
    <font>
      <sz val="11"/>
      <color theme="1"/>
      <name val="Calibri"/>
      <family val="2"/>
      <scheme val="minor"/>
    </font>
    <font>
      <b/>
      <sz val="11"/>
      <color theme="1"/>
      <name val="Calibri"/>
      <family val="2"/>
      <scheme val="minor"/>
    </font>
    <font>
      <b/>
      <i/>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b/>
      <sz val="11"/>
      <color rgb="FFFF0000"/>
      <name val="Calibri"/>
      <family val="2"/>
      <scheme val="minor"/>
    </font>
    <font>
      <sz val="11"/>
      <color rgb="FFFF0000"/>
      <name val="Calibri"/>
      <family val="2"/>
      <scheme val="minor"/>
    </font>
    <font>
      <b/>
      <sz val="12"/>
      <color rgb="FFFF0000"/>
      <name val="Calibri"/>
      <family val="2"/>
      <scheme val="minor"/>
    </font>
    <font>
      <b/>
      <sz val="13.5"/>
      <color theme="1"/>
      <name val="Calibri"/>
      <family val="2"/>
      <scheme val="minor"/>
    </font>
    <font>
      <sz val="12"/>
      <color theme="1"/>
      <name val="Calibri"/>
      <family val="2"/>
      <scheme val="minor"/>
    </font>
    <font>
      <b/>
      <u/>
      <sz val="13.5"/>
      <color theme="1"/>
      <name val="Calibri"/>
      <family val="2"/>
      <scheme val="minor"/>
    </font>
    <font>
      <u/>
      <sz val="11"/>
      <color theme="1"/>
      <name val="Calibri"/>
      <family val="2"/>
      <scheme val="minor"/>
    </font>
    <font>
      <b/>
      <u/>
      <sz val="14"/>
      <color theme="1"/>
      <name val="Calibri"/>
      <family val="2"/>
      <scheme val="minor"/>
    </font>
    <font>
      <b/>
      <u/>
      <sz val="16"/>
      <color theme="1"/>
      <name val="Calibri"/>
      <family val="2"/>
      <scheme val="minor"/>
    </font>
    <font>
      <sz val="14"/>
      <color theme="1"/>
      <name val="Calibri"/>
      <family val="2"/>
      <scheme val="minor"/>
    </font>
    <font>
      <u/>
      <sz val="16"/>
      <color theme="1"/>
      <name val="Calibri"/>
      <family val="2"/>
      <scheme val="minor"/>
    </font>
    <font>
      <b/>
      <sz val="14"/>
      <color rgb="FFFF0000"/>
      <name val="Calibri"/>
      <family val="2"/>
      <scheme val="minor"/>
    </font>
    <font>
      <u/>
      <sz val="14"/>
      <color theme="1"/>
      <name val="Calibri"/>
      <family val="2"/>
      <scheme val="minor"/>
    </font>
    <font>
      <b/>
      <u/>
      <sz val="16"/>
      <color rgb="FFFF0000"/>
      <name val="Calibri"/>
      <family val="2"/>
      <scheme val="minor"/>
    </font>
    <font>
      <u/>
      <sz val="16"/>
      <color rgb="FFFF0000"/>
      <name val="Calibri"/>
      <family val="2"/>
      <scheme val="minor"/>
    </font>
    <font>
      <b/>
      <u/>
      <sz val="22"/>
      <color theme="1"/>
      <name val="Calibri"/>
      <family val="2"/>
      <scheme val="minor"/>
    </font>
    <font>
      <u/>
      <sz val="22"/>
      <color theme="1"/>
      <name val="Calibri"/>
      <family val="2"/>
      <scheme val="minor"/>
    </font>
    <font>
      <b/>
      <u/>
      <sz val="20"/>
      <color rgb="FFFF0000"/>
      <name val="Calibri"/>
      <family val="2"/>
      <scheme val="minor"/>
    </font>
    <font>
      <u/>
      <sz val="20"/>
      <color rgb="FFFF0000"/>
      <name val="Calibri"/>
      <family val="2"/>
      <scheme val="minor"/>
    </font>
    <font>
      <b/>
      <i/>
      <sz val="12"/>
      <color theme="1"/>
      <name val="Calibri"/>
      <family val="2"/>
      <scheme val="minor"/>
    </font>
    <font>
      <b/>
      <i/>
      <sz val="14"/>
      <color theme="1"/>
      <name val="Calibri"/>
      <family val="2"/>
      <scheme val="minor"/>
    </font>
    <font>
      <b/>
      <u/>
      <sz val="18"/>
      <color theme="1"/>
      <name val="Calibri"/>
      <family val="2"/>
      <scheme val="minor"/>
    </font>
  </fonts>
  <fills count="19">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4"/>
        <bgColor indexed="64"/>
      </patternFill>
    </fill>
    <fill>
      <patternFill patternType="solid">
        <fgColor theme="7" tint="0.79998168889431442"/>
        <bgColor indexed="64"/>
      </patternFill>
    </fill>
    <fill>
      <patternFill patternType="solid">
        <fgColor theme="3"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86">
    <xf numFmtId="0" fontId="0" fillId="0" borderId="0" xfId="0"/>
    <xf numFmtId="0" fontId="1" fillId="0" borderId="1" xfId="0" applyFont="1" applyBorder="1"/>
    <xf numFmtId="0" fontId="1" fillId="0" borderId="1" xfId="0" applyFont="1" applyBorder="1" applyAlignment="1">
      <alignment horizontal="center" vertical="center"/>
    </xf>
    <xf numFmtId="0" fontId="0" fillId="0" borderId="1" xfId="0" applyBorder="1"/>
    <xf numFmtId="0" fontId="1" fillId="2" borderId="1" xfId="0" applyFont="1" applyFill="1" applyBorder="1"/>
    <xf numFmtId="6" fontId="1" fillId="0" borderId="1" xfId="0" applyNumberFormat="1" applyFont="1" applyBorder="1"/>
    <xf numFmtId="0" fontId="3" fillId="2" borderId="1" xfId="0" applyFont="1" applyFill="1" applyBorder="1"/>
    <xf numFmtId="0" fontId="1" fillId="3" borderId="1" xfId="0" applyFont="1" applyFill="1" applyBorder="1"/>
    <xf numFmtId="0" fontId="1" fillId="4" borderId="1" xfId="0" applyFont="1" applyFill="1" applyBorder="1"/>
    <xf numFmtId="0" fontId="3" fillId="5" borderId="1" xfId="0" applyFont="1" applyFill="1" applyBorder="1"/>
    <xf numFmtId="0" fontId="1" fillId="6" borderId="1" xfId="0" applyFont="1" applyFill="1" applyBorder="1"/>
    <xf numFmtId="0" fontId="3" fillId="0" borderId="1" xfId="0" applyFont="1" applyBorder="1"/>
    <xf numFmtId="0" fontId="0" fillId="0" borderId="0" xfId="0" pivotButton="1"/>
    <xf numFmtId="0" fontId="0" fillId="0" borderId="0" xfId="0" applyAlignment="1">
      <alignment horizontal="left"/>
    </xf>
    <xf numFmtId="0" fontId="1" fillId="0" borderId="1" xfId="0" applyFont="1" applyBorder="1" applyAlignment="1">
      <alignment horizontal="center"/>
    </xf>
    <xf numFmtId="0" fontId="2" fillId="0" borderId="1" xfId="0" pivotButton="1" applyFont="1" applyBorder="1"/>
    <xf numFmtId="0" fontId="2" fillId="0" borderId="1" xfId="0" applyFont="1" applyBorder="1"/>
    <xf numFmtId="0" fontId="2" fillId="0" borderId="1" xfId="0" applyFont="1" applyBorder="1" applyAlignment="1">
      <alignment horizontal="left"/>
    </xf>
    <xf numFmtId="0" fontId="2" fillId="0" borderId="1" xfId="0" applyFont="1" applyBorder="1" applyAlignment="1">
      <alignment horizontal="left" indent="1"/>
    </xf>
    <xf numFmtId="0" fontId="0" fillId="3" borderId="1" xfId="0" applyFill="1" applyBorder="1"/>
    <xf numFmtId="0" fontId="2" fillId="5" borderId="1" xfId="0" applyFont="1" applyFill="1" applyBorder="1" applyAlignment="1">
      <alignment horizontal="center"/>
    </xf>
    <xf numFmtId="0" fontId="1" fillId="5" borderId="1" xfId="0" applyFont="1" applyFill="1" applyBorder="1"/>
    <xf numFmtId="0" fontId="1" fillId="5" borderId="1" xfId="0" applyFont="1" applyFill="1" applyBorder="1" applyAlignment="1">
      <alignment horizontal="center"/>
    </xf>
    <xf numFmtId="0" fontId="2" fillId="5" borderId="1" xfId="0" applyFont="1" applyFill="1" applyBorder="1" applyAlignment="1">
      <alignment horizontal="centerContinuous"/>
    </xf>
    <xf numFmtId="0" fontId="2" fillId="7" borderId="1" xfId="0" applyFont="1" applyFill="1" applyBorder="1" applyAlignment="1">
      <alignment horizontal="center"/>
    </xf>
    <xf numFmtId="0" fontId="1" fillId="7" borderId="1" xfId="0" applyFont="1" applyFill="1" applyBorder="1" applyAlignment="1">
      <alignment horizontal="center" vertical="center"/>
    </xf>
    <xf numFmtId="0" fontId="1" fillId="7" borderId="1" xfId="0" applyFont="1" applyFill="1" applyBorder="1"/>
    <xf numFmtId="0" fontId="1" fillId="8" borderId="1" xfId="0" applyFont="1" applyFill="1" applyBorder="1"/>
    <xf numFmtId="0" fontId="1" fillId="9" borderId="1" xfId="0" applyFont="1" applyFill="1" applyBorder="1"/>
    <xf numFmtId="0" fontId="4" fillId="7" borderId="1" xfId="0" applyFont="1" applyFill="1" applyBorder="1"/>
    <xf numFmtId="0" fontId="1" fillId="7" borderId="1" xfId="0" applyFont="1" applyFill="1" applyBorder="1" applyAlignment="1">
      <alignment horizontal="center"/>
    </xf>
    <xf numFmtId="0" fontId="3" fillId="0" borderId="1" xfId="0" applyFont="1" applyBorder="1" applyAlignment="1">
      <alignment horizontal="center"/>
    </xf>
    <xf numFmtId="0" fontId="2" fillId="0" borderId="1" xfId="0" applyFont="1" applyBorder="1" applyAlignment="1">
      <alignment horizontal="centerContinuous"/>
    </xf>
    <xf numFmtId="0" fontId="1" fillId="5" borderId="1" xfId="0" applyFont="1" applyFill="1" applyBorder="1" applyAlignment="1">
      <alignment horizontal="center" vertical="center"/>
    </xf>
    <xf numFmtId="0" fontId="1" fillId="10" borderId="1" xfId="0" applyFont="1" applyFill="1" applyBorder="1"/>
    <xf numFmtId="0" fontId="2" fillId="2" borderId="1" xfId="0" applyFont="1" applyFill="1" applyBorder="1" applyAlignment="1">
      <alignment horizontal="centerContinuous"/>
    </xf>
    <xf numFmtId="10" fontId="0" fillId="0" borderId="1" xfId="0" applyNumberFormat="1" applyBorder="1"/>
    <xf numFmtId="10" fontId="0" fillId="3" borderId="1" xfId="0" applyNumberFormat="1" applyFill="1" applyBorder="1"/>
    <xf numFmtId="0" fontId="2" fillId="0" borderId="1" xfId="0" applyFont="1" applyBorder="1" applyAlignment="1">
      <alignment horizontal="center"/>
    </xf>
    <xf numFmtId="0" fontId="1" fillId="12" borderId="1" xfId="0" applyFont="1" applyFill="1" applyBorder="1"/>
    <xf numFmtId="0" fontId="0" fillId="5" borderId="1" xfId="0" applyFill="1" applyBorder="1"/>
    <xf numFmtId="0" fontId="0" fillId="3" borderId="1" xfId="0" applyFill="1" applyBorder="1" applyAlignment="1">
      <alignment horizontal="center"/>
    </xf>
    <xf numFmtId="0" fontId="0" fillId="15" borderId="1" xfId="0" applyFill="1" applyBorder="1"/>
    <xf numFmtId="0" fontId="6" fillId="3" borderId="1" xfId="0" applyFont="1" applyFill="1" applyBorder="1"/>
    <xf numFmtId="0" fontId="1" fillId="15" borderId="1" xfId="0" applyFont="1" applyFill="1" applyBorder="1"/>
    <xf numFmtId="0" fontId="1" fillId="0" borderId="0" xfId="0" applyFont="1"/>
    <xf numFmtId="0" fontId="1" fillId="14" borderId="1" xfId="0" applyFont="1" applyFill="1" applyBorder="1"/>
    <xf numFmtId="0" fontId="1" fillId="13" borderId="1" xfId="0" applyFont="1" applyFill="1" applyBorder="1"/>
    <xf numFmtId="0" fontId="7" fillId="15" borderId="0" xfId="0" applyFont="1" applyFill="1"/>
    <xf numFmtId="0" fontId="1" fillId="16" borderId="1" xfId="0" applyFont="1" applyFill="1" applyBorder="1" applyAlignment="1">
      <alignment horizontal="center"/>
    </xf>
    <xf numFmtId="0" fontId="2" fillId="3" borderId="1" xfId="0" applyFont="1" applyFill="1" applyBorder="1"/>
    <xf numFmtId="0" fontId="2" fillId="2" borderId="1" xfId="0" applyFont="1" applyFill="1" applyBorder="1"/>
    <xf numFmtId="0" fontId="0" fillId="5" borderId="0" xfId="0" applyFill="1"/>
    <xf numFmtId="0" fontId="1" fillId="3" borderId="1" xfId="0" applyFont="1" applyFill="1" applyBorder="1" applyAlignment="1">
      <alignment horizontal="left"/>
    </xf>
    <xf numFmtId="0" fontId="1" fillId="3" borderId="0" xfId="0" applyFont="1" applyFill="1"/>
    <xf numFmtId="0" fontId="0" fillId="4" borderId="1" xfId="0" applyFill="1" applyBorder="1"/>
    <xf numFmtId="0" fontId="5" fillId="0" borderId="0" xfId="0" applyFont="1" applyAlignment="1">
      <alignment horizontal="center"/>
    </xf>
    <xf numFmtId="0" fontId="5" fillId="3" borderId="1" xfId="0" applyFont="1" applyFill="1" applyBorder="1" applyAlignment="1">
      <alignment horizontal="center"/>
    </xf>
    <xf numFmtId="0" fontId="7" fillId="5" borderId="1" xfId="0" applyFont="1" applyFill="1" applyBorder="1"/>
    <xf numFmtId="0" fontId="1" fillId="5" borderId="0" xfId="0" applyFont="1" applyFill="1"/>
    <xf numFmtId="0" fontId="3" fillId="3" borderId="1" xfId="0" applyFont="1" applyFill="1" applyBorder="1"/>
    <xf numFmtId="0" fontId="8" fillId="5" borderId="1" xfId="0" applyFont="1" applyFill="1" applyBorder="1"/>
    <xf numFmtId="0" fontId="6" fillId="5" borderId="1" xfId="0" applyFont="1" applyFill="1" applyBorder="1"/>
    <xf numFmtId="0" fontId="9"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3" fillId="0" borderId="0" xfId="0" applyFont="1" applyAlignment="1">
      <alignment horizontal="left" vertical="center" indent="1"/>
    </xf>
    <xf numFmtId="0" fontId="10" fillId="0" borderId="0" xfId="0" applyFont="1"/>
    <xf numFmtId="0" fontId="3" fillId="3" borderId="0" xfId="0" applyFont="1" applyFill="1" applyAlignment="1">
      <alignment horizontal="left" vertical="center" indent="1"/>
    </xf>
    <xf numFmtId="0" fontId="10" fillId="3" borderId="0" xfId="0" applyFont="1" applyFill="1"/>
    <xf numFmtId="0" fontId="3" fillId="0" borderId="1" xfId="0" applyFont="1" applyBorder="1" applyAlignment="1">
      <alignment horizontal="left" vertical="center" indent="2"/>
    </xf>
    <xf numFmtId="0" fontId="3" fillId="0" borderId="0" xfId="0" applyFont="1"/>
    <xf numFmtId="0" fontId="11" fillId="5" borderId="0" xfId="0" applyFont="1" applyFill="1" applyAlignment="1">
      <alignment vertical="center"/>
    </xf>
    <xf numFmtId="0" fontId="12" fillId="5" borderId="0" xfId="0" applyFont="1" applyFill="1"/>
    <xf numFmtId="0" fontId="14" fillId="5" borderId="0" xfId="0" applyFont="1" applyFill="1" applyAlignment="1">
      <alignment vertical="center"/>
    </xf>
    <xf numFmtId="0" fontId="1" fillId="0" borderId="1" xfId="0" applyFont="1" applyBorder="1" applyAlignment="1">
      <alignment horizontal="left" vertical="center" indent="1"/>
    </xf>
    <xf numFmtId="0" fontId="3" fillId="0" borderId="1" xfId="0" applyFont="1" applyBorder="1" applyAlignment="1">
      <alignment horizontal="left" vertical="center" indent="1"/>
    </xf>
    <xf numFmtId="0" fontId="16" fillId="5" borderId="0" xfId="0" applyFont="1" applyFill="1"/>
    <xf numFmtId="0" fontId="14" fillId="5" borderId="1" xfId="0" applyFont="1" applyFill="1" applyBorder="1" applyAlignment="1">
      <alignment vertical="center"/>
    </xf>
    <xf numFmtId="0" fontId="16" fillId="5" borderId="1" xfId="0" applyFont="1" applyFill="1" applyBorder="1"/>
    <xf numFmtId="0" fontId="4" fillId="0" borderId="0" xfId="0" applyFont="1" applyAlignment="1">
      <alignment horizontal="left" vertical="center" indent="1"/>
    </xf>
    <xf numFmtId="0" fontId="15" fillId="0" borderId="0" xfId="0" applyFont="1"/>
    <xf numFmtId="0" fontId="10" fillId="0" borderId="1" xfId="0" applyFont="1" applyBorder="1"/>
    <xf numFmtId="0" fontId="4" fillId="0" borderId="1" xfId="0" applyFont="1" applyBorder="1" applyAlignment="1">
      <alignment horizontal="left" vertical="center" indent="2"/>
    </xf>
    <xf numFmtId="0" fontId="15" fillId="0" borderId="1" xfId="0" applyFont="1" applyBorder="1"/>
    <xf numFmtId="0" fontId="4" fillId="3" borderId="1" xfId="0" applyFont="1" applyFill="1" applyBorder="1"/>
    <xf numFmtId="0" fontId="4" fillId="5" borderId="1" xfId="0" applyFont="1" applyFill="1" applyBorder="1"/>
    <xf numFmtId="0" fontId="0" fillId="0" borderId="0" xfId="0" applyAlignment="1">
      <alignment horizontal="left" vertical="center" indent="2"/>
    </xf>
    <xf numFmtId="0" fontId="8" fillId="15" borderId="0" xfId="0" applyFont="1" applyFill="1"/>
    <xf numFmtId="0" fontId="13" fillId="5" borderId="0" xfId="0" applyFont="1" applyFill="1"/>
    <xf numFmtId="0" fontId="18" fillId="5" borderId="0" xfId="0" applyFont="1" applyFill="1"/>
    <xf numFmtId="0" fontId="0" fillId="0" borderId="4" xfId="0" applyBorder="1"/>
    <xf numFmtId="0" fontId="0" fillId="0" borderId="6" xfId="0" applyBorder="1" applyAlignment="1">
      <alignment horizontal="left" vertical="center" indent="1"/>
    </xf>
    <xf numFmtId="0" fontId="13" fillId="5" borderId="6" xfId="0" applyFont="1" applyFill="1" applyBorder="1" applyAlignment="1">
      <alignment horizontal="left" vertical="center" indent="1"/>
    </xf>
    <xf numFmtId="0" fontId="8" fillId="15" borderId="6" xfId="0" applyFont="1" applyFill="1" applyBorder="1" applyAlignment="1">
      <alignment horizontal="left" vertical="center" indent="1"/>
    </xf>
    <xf numFmtId="0" fontId="8" fillId="3" borderId="6" xfId="0" applyFont="1" applyFill="1" applyBorder="1" applyAlignment="1">
      <alignment horizontal="left" vertical="center" indent="1"/>
    </xf>
    <xf numFmtId="0" fontId="0" fillId="0" borderId="6" xfId="0" applyBorder="1" applyAlignment="1">
      <alignment horizontal="left" vertical="center" indent="2"/>
    </xf>
    <xf numFmtId="0" fontId="17" fillId="3" borderId="6" xfId="0" applyFont="1" applyFill="1" applyBorder="1" applyAlignment="1">
      <alignment horizontal="left" vertical="center" indent="1"/>
    </xf>
    <xf numFmtId="0" fontId="17" fillId="3" borderId="5" xfId="0" applyFont="1" applyFill="1" applyBorder="1" applyAlignment="1">
      <alignment horizontal="left" vertical="center" indent="1"/>
    </xf>
    <xf numFmtId="0" fontId="14" fillId="5" borderId="7" xfId="0" applyFont="1" applyFill="1" applyBorder="1" applyAlignment="1">
      <alignment vertical="center"/>
    </xf>
    <xf numFmtId="0" fontId="16" fillId="5" borderId="8" xfId="0" applyFont="1" applyFill="1" applyBorder="1"/>
    <xf numFmtId="0" fontId="12" fillId="5" borderId="9" xfId="0" applyFont="1" applyFill="1" applyBorder="1"/>
    <xf numFmtId="0" fontId="0" fillId="0" borderId="10" xfId="0" applyBorder="1"/>
    <xf numFmtId="0" fontId="0" fillId="0" borderId="11" xfId="0" applyBorder="1"/>
    <xf numFmtId="0" fontId="19" fillId="5" borderId="7" xfId="0" applyFont="1" applyFill="1" applyBorder="1" applyAlignment="1">
      <alignment vertical="center"/>
    </xf>
    <xf numFmtId="0" fontId="20" fillId="5" borderId="8" xfId="0" applyFont="1" applyFill="1" applyBorder="1"/>
    <xf numFmtId="0" fontId="20" fillId="5" borderId="9" xfId="0" applyFont="1" applyFill="1" applyBorder="1"/>
    <xf numFmtId="0" fontId="12" fillId="0" borderId="6" xfId="0" applyFont="1" applyBorder="1" applyAlignment="1">
      <alignment horizontal="left" vertical="center" indent="1"/>
    </xf>
    <xf numFmtId="0" fontId="12" fillId="0" borderId="0" xfId="0" applyFont="1"/>
    <xf numFmtId="0" fontId="4" fillId="3" borderId="6" xfId="0" applyFont="1" applyFill="1" applyBorder="1" applyAlignment="1">
      <alignment horizontal="left" vertical="center" indent="1"/>
    </xf>
    <xf numFmtId="0" fontId="4" fillId="3" borderId="5" xfId="0" applyFont="1" applyFill="1" applyBorder="1" applyAlignment="1">
      <alignment horizontal="left" vertical="center" indent="1"/>
    </xf>
    <xf numFmtId="0" fontId="21" fillId="5" borderId="0" xfId="0" applyFont="1" applyFill="1" applyAlignment="1">
      <alignment vertical="center"/>
    </xf>
    <xf numFmtId="0" fontId="22" fillId="5" borderId="0" xfId="0" applyFont="1" applyFill="1"/>
    <xf numFmtId="0" fontId="14" fillId="0" borderId="0" xfId="0" applyFont="1"/>
    <xf numFmtId="0" fontId="4" fillId="17" borderId="7" xfId="0" applyFont="1" applyFill="1" applyBorder="1" applyAlignment="1">
      <alignment horizontal="left" vertical="center" indent="1"/>
    </xf>
    <xf numFmtId="0" fontId="15" fillId="17" borderId="8" xfId="0" applyFont="1" applyFill="1" applyBorder="1"/>
    <xf numFmtId="0" fontId="15" fillId="17" borderId="9" xfId="0" applyFont="1" applyFill="1" applyBorder="1"/>
    <xf numFmtId="0" fontId="0" fillId="17" borderId="9" xfId="0" applyFill="1" applyBorder="1"/>
    <xf numFmtId="0" fontId="4" fillId="17" borderId="6" xfId="0" applyFont="1" applyFill="1" applyBorder="1" applyAlignment="1">
      <alignment horizontal="left" vertical="center" indent="1"/>
    </xf>
    <xf numFmtId="0" fontId="15" fillId="17" borderId="0" xfId="0" applyFont="1" applyFill="1"/>
    <xf numFmtId="0" fontId="15" fillId="17" borderId="10" xfId="0" applyFont="1" applyFill="1" applyBorder="1"/>
    <xf numFmtId="0" fontId="0" fillId="17" borderId="10" xfId="0" applyFill="1" applyBorder="1"/>
    <xf numFmtId="0" fontId="4" fillId="17" borderId="5" xfId="0" applyFont="1" applyFill="1" applyBorder="1" applyAlignment="1">
      <alignment horizontal="left" vertical="center" indent="1"/>
    </xf>
    <xf numFmtId="0" fontId="15" fillId="17" borderId="4" xfId="0" applyFont="1" applyFill="1" applyBorder="1"/>
    <xf numFmtId="0" fontId="15" fillId="17" borderId="11" xfId="0" applyFont="1" applyFill="1" applyBorder="1"/>
    <xf numFmtId="0" fontId="0" fillId="17" borderId="11" xfId="0" applyFill="1" applyBorder="1"/>
    <xf numFmtId="0" fontId="0" fillId="0" borderId="6" xfId="0" applyBorder="1"/>
    <xf numFmtId="0" fontId="0" fillId="0" borderId="5" xfId="0" applyBorder="1"/>
    <xf numFmtId="0" fontId="0" fillId="18" borderId="8" xfId="0" applyFill="1" applyBorder="1"/>
    <xf numFmtId="0" fontId="0" fillId="18" borderId="9" xfId="0" applyFill="1" applyBorder="1"/>
    <xf numFmtId="0" fontId="0" fillId="18" borderId="6" xfId="0" applyFill="1" applyBorder="1" applyAlignment="1">
      <alignment horizontal="left" vertical="center" indent="1"/>
    </xf>
    <xf numFmtId="0" fontId="0" fillId="18" borderId="0" xfId="0" applyFill="1"/>
    <xf numFmtId="0" fontId="0" fillId="18" borderId="10" xfId="0" applyFill="1" applyBorder="1"/>
    <xf numFmtId="0" fontId="4" fillId="18" borderId="6" xfId="0" applyFont="1" applyFill="1" applyBorder="1" applyAlignment="1">
      <alignment horizontal="left" vertical="center" indent="1"/>
    </xf>
    <xf numFmtId="0" fontId="15" fillId="18" borderId="0" xfId="0" applyFont="1" applyFill="1"/>
    <xf numFmtId="0" fontId="15" fillId="18" borderId="10" xfId="0" applyFont="1" applyFill="1" applyBorder="1"/>
    <xf numFmtId="0" fontId="0" fillId="18" borderId="5" xfId="0" applyFill="1" applyBorder="1"/>
    <xf numFmtId="0" fontId="0" fillId="18" borderId="4" xfId="0" applyFill="1" applyBorder="1"/>
    <xf numFmtId="0" fontId="0" fillId="18" borderId="11" xfId="0" applyFill="1" applyBorder="1"/>
    <xf numFmtId="0" fontId="23" fillId="5" borderId="7" xfId="0" applyFont="1" applyFill="1" applyBorder="1" applyAlignment="1">
      <alignment vertical="center"/>
    </xf>
    <xf numFmtId="0" fontId="24" fillId="5" borderId="8" xfId="0" applyFont="1" applyFill="1" applyBorder="1"/>
    <xf numFmtId="0" fontId="25" fillId="5" borderId="1" xfId="0" applyFont="1" applyFill="1" applyBorder="1" applyAlignment="1">
      <alignment horizontal="center"/>
    </xf>
    <xf numFmtId="0" fontId="26" fillId="0" borderId="1" xfId="0" applyFont="1" applyBorder="1" applyAlignment="1">
      <alignment horizontal="center"/>
    </xf>
    <xf numFmtId="0" fontId="26" fillId="5" borderId="1" xfId="0" applyFont="1" applyFill="1" applyBorder="1" applyAlignment="1">
      <alignment horizontal="center"/>
    </xf>
    <xf numFmtId="0" fontId="4" fillId="11" borderId="1" xfId="0" applyFont="1" applyFill="1" applyBorder="1"/>
    <xf numFmtId="0" fontId="3" fillId="6" borderId="7" xfId="0" applyFont="1" applyFill="1" applyBorder="1" applyAlignment="1">
      <alignment horizontal="left" vertical="center" indent="1"/>
    </xf>
    <xf numFmtId="0" fontId="10" fillId="6" borderId="8" xfId="0" applyFont="1" applyFill="1" applyBorder="1"/>
    <xf numFmtId="0" fontId="10" fillId="6" borderId="9" xfId="0" applyFont="1" applyFill="1" applyBorder="1"/>
    <xf numFmtId="0" fontId="3" fillId="6" borderId="6" xfId="0" applyFont="1" applyFill="1" applyBorder="1" applyAlignment="1">
      <alignment horizontal="left" vertical="center" indent="1"/>
    </xf>
    <xf numFmtId="0" fontId="10" fillId="6" borderId="0" xfId="0" applyFont="1" applyFill="1"/>
    <xf numFmtId="0" fontId="10" fillId="6" borderId="10" xfId="0" applyFont="1" applyFill="1" applyBorder="1"/>
    <xf numFmtId="0" fontId="10" fillId="6" borderId="5" xfId="0" applyFont="1" applyFill="1" applyBorder="1"/>
    <xf numFmtId="0" fontId="10" fillId="6" borderId="4" xfId="0" applyFont="1" applyFill="1" applyBorder="1"/>
    <xf numFmtId="0" fontId="10" fillId="6" borderId="11" xfId="0" applyFont="1" applyFill="1" applyBorder="1"/>
    <xf numFmtId="0" fontId="27" fillId="5" borderId="0" xfId="0" applyFont="1" applyFill="1" applyAlignment="1">
      <alignment vertical="center"/>
    </xf>
    <xf numFmtId="0" fontId="27" fillId="5" borderId="0" xfId="0" applyFont="1" applyFill="1"/>
    <xf numFmtId="0" fontId="3" fillId="8" borderId="7" xfId="0" applyFont="1" applyFill="1" applyBorder="1" applyAlignment="1">
      <alignment horizontal="left" vertical="center" indent="1"/>
    </xf>
    <xf numFmtId="0" fontId="10" fillId="8" borderId="8" xfId="0" applyFont="1" applyFill="1" applyBorder="1"/>
    <xf numFmtId="0" fontId="0" fillId="8" borderId="8" xfId="0" applyFill="1" applyBorder="1"/>
    <xf numFmtId="0" fontId="0" fillId="8" borderId="9" xfId="0" applyFill="1" applyBorder="1"/>
    <xf numFmtId="0" fontId="3" fillId="8" borderId="6" xfId="0" applyFont="1" applyFill="1" applyBorder="1" applyAlignment="1">
      <alignment horizontal="left" vertical="center" indent="1"/>
    </xf>
    <xf numFmtId="0" fontId="10" fillId="8" borderId="0" xfId="0" applyFont="1" applyFill="1"/>
    <xf numFmtId="0" fontId="10" fillId="8" borderId="10" xfId="0" applyFont="1" applyFill="1" applyBorder="1"/>
    <xf numFmtId="0" fontId="0" fillId="8" borderId="5" xfId="0" applyFill="1" applyBorder="1"/>
    <xf numFmtId="0" fontId="0" fillId="8" borderId="4" xfId="0" applyFill="1" applyBorder="1"/>
    <xf numFmtId="0" fontId="0" fillId="8" borderId="11" xfId="0" applyFill="1" applyBorder="1"/>
    <xf numFmtId="10" fontId="1" fillId="0" borderId="1" xfId="0" applyNumberFormat="1" applyFont="1" applyBorder="1"/>
    <xf numFmtId="0" fontId="18" fillId="15" borderId="0" xfId="0" applyFont="1" applyFill="1"/>
    <xf numFmtId="0" fontId="0" fillId="15" borderId="0" xfId="0" applyFill="1"/>
    <xf numFmtId="0" fontId="0" fillId="0" borderId="5" xfId="0" applyBorder="1" applyAlignment="1">
      <alignment horizontal="left" vertical="center" indent="2"/>
    </xf>
    <xf numFmtId="0" fontId="3" fillId="5" borderId="1" xfId="0" applyFont="1" applyFill="1" applyBorder="1" applyAlignment="1">
      <alignment horizontal="center"/>
    </xf>
    <xf numFmtId="0" fontId="13" fillId="15" borderId="0" xfId="0" applyFont="1" applyFill="1" applyAlignment="1">
      <alignment horizontal="left" vertical="center" indent="1"/>
    </xf>
    <xf numFmtId="0" fontId="0" fillId="15" borderId="0" xfId="0" applyFill="1" applyAlignment="1">
      <alignment horizontal="left" vertical="center" indent="1"/>
    </xf>
    <xf numFmtId="10" fontId="1" fillId="3" borderId="1" xfId="0" applyNumberFormat="1" applyFont="1" applyFill="1" applyBorder="1"/>
    <xf numFmtId="0" fontId="3"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2" fillId="0" borderId="0" xfId="0" applyFont="1" applyBorder="1"/>
    <xf numFmtId="0" fontId="0" fillId="0" borderId="0" xfId="0" applyBorder="1"/>
    <xf numFmtId="0" fontId="18" fillId="5" borderId="0" xfId="0" applyFont="1" applyFill="1" applyBorder="1"/>
    <xf numFmtId="0" fontId="4" fillId="15" borderId="0" xfId="0" applyFont="1" applyFill="1" applyBorder="1" applyAlignment="1">
      <alignment horizontal="left" vertical="center" indent="1"/>
    </xf>
    <xf numFmtId="0" fontId="15" fillId="15" borderId="0" xfId="0" applyFont="1" applyFill="1" applyBorder="1"/>
    <xf numFmtId="0" fontId="0" fillId="15" borderId="0" xfId="0" applyFill="1" applyBorder="1"/>
    <xf numFmtId="0" fontId="13" fillId="15" borderId="0" xfId="0" applyFont="1" applyFill="1" applyBorder="1" applyAlignment="1">
      <alignment horizontal="left" vertical="center" indent="1"/>
    </xf>
  </cellXfs>
  <cellStyles count="1">
    <cellStyle name="Normal" xfId="0" builtinId="0"/>
  </cellStyles>
  <dxfs count="3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i/>
      </font>
    </dxf>
    <dxf>
      <font>
        <i/>
      </font>
    </dxf>
    <dxf>
      <font>
        <i/>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i/>
      </font>
    </dxf>
    <dxf>
      <font>
        <i/>
      </font>
    </dxf>
    <dxf>
      <font>
        <i/>
      </font>
    </dxf>
    <dxf>
      <font>
        <i/>
      </font>
    </dxf>
    <dxf>
      <font>
        <i/>
      </font>
    </dxf>
    <dxf>
      <font>
        <i/>
      </font>
    </dxf>
    <dxf>
      <font>
        <i/>
      </font>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owerPivotData" Target="model/item.data"/><Relationship Id="rId21" Type="http://schemas.openxmlformats.org/officeDocument/2006/relationships/worksheet" Target="worksheets/sheet21.xml"/><Relationship Id="rId34"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assignment.xlsx]Sheet13!PivotTable1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Sheet13!$E$3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Sheet13!$D$4:$D$11</c:f>
              <c:strCache>
                <c:ptCount val="7"/>
                <c:pt idx="0">
                  <c:v>A</c:v>
                </c:pt>
                <c:pt idx="1">
                  <c:v>B</c:v>
                </c:pt>
                <c:pt idx="2">
                  <c:v>C</c:v>
                </c:pt>
                <c:pt idx="3">
                  <c:v>D</c:v>
                </c:pt>
                <c:pt idx="4">
                  <c:v>E</c:v>
                </c:pt>
                <c:pt idx="5">
                  <c:v>F</c:v>
                </c:pt>
                <c:pt idx="6">
                  <c:v>G</c:v>
                </c:pt>
              </c:strCache>
            </c:strRef>
          </c:cat>
          <c:val>
            <c:numRef>
              <c:f>Sheet13!$E$4:$E$11</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8817-4DEF-88AD-A09C31F33E12}"/>
            </c:ext>
          </c:extLst>
        </c:ser>
        <c:dLbls>
          <c:showLegendKey val="0"/>
          <c:showVal val="1"/>
          <c:showCatName val="0"/>
          <c:showSerName val="0"/>
          <c:showPercent val="0"/>
          <c:showBubbleSize val="0"/>
        </c:dLbls>
        <c:gapWidth val="79"/>
        <c:shape val="box"/>
        <c:axId val="292352048"/>
        <c:axId val="292352832"/>
        <c:axId val="0"/>
      </c:bar3DChart>
      <c:catAx>
        <c:axId val="29235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92352832"/>
        <c:crosses val="autoZero"/>
        <c:auto val="1"/>
        <c:lblAlgn val="ctr"/>
        <c:lblOffset val="100"/>
        <c:noMultiLvlLbl val="0"/>
      </c:catAx>
      <c:valAx>
        <c:axId val="292352832"/>
        <c:scaling>
          <c:orientation val="minMax"/>
        </c:scaling>
        <c:delete val="1"/>
        <c:axPos val="b"/>
        <c:numFmt formatCode="General" sourceLinked="1"/>
        <c:majorTickMark val="none"/>
        <c:minorTickMark val="none"/>
        <c:tickLblPos val="nextTo"/>
        <c:crossAx val="29235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Sheet13!$E$15:$E$18</c:f>
              <c:strCache>
                <c:ptCount val="4"/>
                <c:pt idx="0">
                  <c:v>30</c:v>
                </c:pt>
                <c:pt idx="1">
                  <c:v>20</c:v>
                </c:pt>
                <c:pt idx="2">
                  <c:v>50</c:v>
                </c:pt>
                <c:pt idx="3">
                  <c:v>More</c:v>
                </c:pt>
              </c:strCache>
            </c:strRef>
          </c:cat>
          <c:val>
            <c:numRef>
              <c:f>Sheet13!$F$15:$F$18</c:f>
              <c:numCache>
                <c:formatCode>General</c:formatCode>
                <c:ptCount val="4"/>
                <c:pt idx="0">
                  <c:v>3</c:v>
                </c:pt>
                <c:pt idx="1">
                  <c:v>2</c:v>
                </c:pt>
                <c:pt idx="2">
                  <c:v>2</c:v>
                </c:pt>
                <c:pt idx="3">
                  <c:v>0</c:v>
                </c:pt>
              </c:numCache>
            </c:numRef>
          </c:val>
          <c:extLst>
            <c:ext xmlns:c16="http://schemas.microsoft.com/office/drawing/2014/chart" uri="{C3380CC4-5D6E-409C-BE32-E72D297353CC}">
              <c16:uniqueId val="{00000000-29F0-4881-9545-23A81E94C20A}"/>
            </c:ext>
          </c:extLst>
        </c:ser>
        <c:dLbls>
          <c:showLegendKey val="0"/>
          <c:showVal val="0"/>
          <c:showCatName val="0"/>
          <c:showSerName val="0"/>
          <c:showPercent val="0"/>
          <c:showBubbleSize val="0"/>
        </c:dLbls>
        <c:gapWidth val="150"/>
        <c:axId val="336713672"/>
        <c:axId val="336718376"/>
      </c:barChart>
      <c:catAx>
        <c:axId val="336713672"/>
        <c:scaling>
          <c:orientation val="minMax"/>
        </c:scaling>
        <c:delete val="0"/>
        <c:axPos val="b"/>
        <c:title>
          <c:tx>
            <c:rich>
              <a:bodyPr/>
              <a:lstStyle/>
              <a:p>
                <a:pPr>
                  <a:defRPr/>
                </a:pPr>
                <a:r>
                  <a:rPr lang="en-US"/>
                  <a:t>COLUMN</a:t>
                </a:r>
              </a:p>
            </c:rich>
          </c:tx>
          <c:overlay val="0"/>
        </c:title>
        <c:numFmt formatCode="General" sourceLinked="1"/>
        <c:majorTickMark val="out"/>
        <c:minorTickMark val="none"/>
        <c:tickLblPos val="nextTo"/>
        <c:crossAx val="336718376"/>
        <c:crosses val="autoZero"/>
        <c:auto val="1"/>
        <c:lblAlgn val="ctr"/>
        <c:lblOffset val="100"/>
        <c:noMultiLvlLbl val="0"/>
      </c:catAx>
      <c:valAx>
        <c:axId val="336718376"/>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3367136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Sheet14!$E$9:$E$12</c:f>
              <c:strCache>
                <c:ptCount val="4"/>
                <c:pt idx="0">
                  <c:v>3</c:v>
                </c:pt>
                <c:pt idx="1">
                  <c:v>4</c:v>
                </c:pt>
                <c:pt idx="2">
                  <c:v>5</c:v>
                </c:pt>
                <c:pt idx="3">
                  <c:v>More</c:v>
                </c:pt>
              </c:strCache>
            </c:strRef>
          </c:cat>
          <c:val>
            <c:numRef>
              <c:f>Sheet14!$F$9:$F$12</c:f>
              <c:numCache>
                <c:formatCode>General</c:formatCode>
                <c:ptCount val="4"/>
                <c:pt idx="0">
                  <c:v>38</c:v>
                </c:pt>
                <c:pt idx="1">
                  <c:v>38</c:v>
                </c:pt>
                <c:pt idx="2">
                  <c:v>24</c:v>
                </c:pt>
                <c:pt idx="3">
                  <c:v>0</c:v>
                </c:pt>
              </c:numCache>
            </c:numRef>
          </c:val>
          <c:extLst>
            <c:ext xmlns:c16="http://schemas.microsoft.com/office/drawing/2014/chart" uri="{C3380CC4-5D6E-409C-BE32-E72D297353CC}">
              <c16:uniqueId val="{00000000-9135-4C6A-B15B-BDC133A1D254}"/>
            </c:ext>
          </c:extLst>
        </c:ser>
        <c:dLbls>
          <c:dLblPos val="outEnd"/>
          <c:showLegendKey val="0"/>
          <c:showVal val="1"/>
          <c:showCatName val="0"/>
          <c:showSerName val="0"/>
          <c:showPercent val="0"/>
          <c:showBubbleSize val="0"/>
        </c:dLbls>
        <c:gapWidth val="444"/>
        <c:overlap val="-90"/>
        <c:axId val="336714456"/>
        <c:axId val="336715632"/>
      </c:barChart>
      <c:catAx>
        <c:axId val="336714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COLUMN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36715632"/>
        <c:crosses val="autoZero"/>
        <c:auto val="1"/>
        <c:lblAlgn val="ctr"/>
        <c:lblOffset val="100"/>
        <c:noMultiLvlLbl val="0"/>
      </c:catAx>
      <c:valAx>
        <c:axId val="33671563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36714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assignment.xlsx]Sheet14!PivotTable4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Sheet14!$I$2</c:f>
              <c:strCache>
                <c:ptCount val="1"/>
                <c:pt idx="0">
                  <c:v>Sum of Frequency</c:v>
                </c:pt>
              </c:strCache>
            </c:strRef>
          </c:tx>
          <c:spPr>
            <a:solidFill>
              <a:schemeClr val="accent1"/>
            </a:solidFill>
            <a:ln>
              <a:noFill/>
            </a:ln>
            <a:effectLst/>
            <a:sp3d/>
          </c:spPr>
          <c:invertIfNegative val="0"/>
          <c:cat>
            <c:multiLvlStrRef>
              <c:f>Sheet14!$H$3:$H$11</c:f>
              <c:multiLvlStrCache>
                <c:ptCount val="4"/>
                <c:lvl>
                  <c:pt idx="0">
                    <c:v>3</c:v>
                  </c:pt>
                  <c:pt idx="1">
                    <c:v>4</c:v>
                  </c:pt>
                  <c:pt idx="2">
                    <c:v>5</c:v>
                  </c:pt>
                  <c:pt idx="3">
                    <c:v>More</c:v>
                  </c:pt>
                </c:lvl>
                <c:lvl>
                  <c:pt idx="0">
                    <c:v>3</c:v>
                  </c:pt>
                  <c:pt idx="1">
                    <c:v>4</c:v>
                  </c:pt>
                  <c:pt idx="2">
                    <c:v>5</c:v>
                  </c:pt>
                  <c:pt idx="3">
                    <c:v>More</c:v>
                  </c:pt>
                </c:lvl>
              </c:multiLvlStrCache>
            </c:multiLvlStrRef>
          </c:cat>
          <c:val>
            <c:numRef>
              <c:f>Sheet14!$I$3:$I$11</c:f>
              <c:numCache>
                <c:formatCode>General</c:formatCode>
                <c:ptCount val="4"/>
                <c:pt idx="0">
                  <c:v>38</c:v>
                </c:pt>
                <c:pt idx="1">
                  <c:v>38</c:v>
                </c:pt>
                <c:pt idx="2">
                  <c:v>24</c:v>
                </c:pt>
                <c:pt idx="3">
                  <c:v>0</c:v>
                </c:pt>
              </c:numCache>
            </c:numRef>
          </c:val>
          <c:extLst>
            <c:ext xmlns:c16="http://schemas.microsoft.com/office/drawing/2014/chart" uri="{C3380CC4-5D6E-409C-BE32-E72D297353CC}">
              <c16:uniqueId val="{00000000-1E2B-4B42-A6EB-9F6CD6FB3F41}"/>
            </c:ext>
          </c:extLst>
        </c:ser>
        <c:ser>
          <c:idx val="1"/>
          <c:order val="1"/>
          <c:tx>
            <c:strRef>
              <c:f>Sheet14!$J$2</c:f>
              <c:strCache>
                <c:ptCount val="1"/>
                <c:pt idx="0">
                  <c:v>Sum of Frequency2</c:v>
                </c:pt>
              </c:strCache>
            </c:strRef>
          </c:tx>
          <c:spPr>
            <a:solidFill>
              <a:schemeClr val="accent2"/>
            </a:solidFill>
            <a:ln>
              <a:noFill/>
            </a:ln>
            <a:effectLst/>
            <a:sp3d/>
          </c:spPr>
          <c:invertIfNegative val="0"/>
          <c:cat>
            <c:multiLvlStrRef>
              <c:f>Sheet14!$H$3:$H$11</c:f>
              <c:multiLvlStrCache>
                <c:ptCount val="4"/>
                <c:lvl>
                  <c:pt idx="0">
                    <c:v>3</c:v>
                  </c:pt>
                  <c:pt idx="1">
                    <c:v>4</c:v>
                  </c:pt>
                  <c:pt idx="2">
                    <c:v>5</c:v>
                  </c:pt>
                  <c:pt idx="3">
                    <c:v>More</c:v>
                  </c:pt>
                </c:lvl>
                <c:lvl>
                  <c:pt idx="0">
                    <c:v>3</c:v>
                  </c:pt>
                  <c:pt idx="1">
                    <c:v>4</c:v>
                  </c:pt>
                  <c:pt idx="2">
                    <c:v>5</c:v>
                  </c:pt>
                  <c:pt idx="3">
                    <c:v>More</c:v>
                  </c:pt>
                </c:lvl>
              </c:multiLvlStrCache>
            </c:multiLvlStrRef>
          </c:cat>
          <c:val>
            <c:numRef>
              <c:f>Sheet14!$J$3:$J$11</c:f>
              <c:numCache>
                <c:formatCode>General</c:formatCode>
                <c:ptCount val="4"/>
                <c:pt idx="0">
                  <c:v>38</c:v>
                </c:pt>
                <c:pt idx="1">
                  <c:v>38</c:v>
                </c:pt>
                <c:pt idx="2">
                  <c:v>24</c:v>
                </c:pt>
                <c:pt idx="3">
                  <c:v>0</c:v>
                </c:pt>
              </c:numCache>
            </c:numRef>
          </c:val>
          <c:extLst>
            <c:ext xmlns:c16="http://schemas.microsoft.com/office/drawing/2014/chart" uri="{C3380CC4-5D6E-409C-BE32-E72D297353CC}">
              <c16:uniqueId val="{00000001-1E2B-4B42-A6EB-9F6CD6FB3F41}"/>
            </c:ext>
          </c:extLst>
        </c:ser>
        <c:dLbls>
          <c:showLegendKey val="0"/>
          <c:showVal val="0"/>
          <c:showCatName val="0"/>
          <c:showSerName val="0"/>
          <c:showPercent val="0"/>
          <c:showBubbleSize val="0"/>
        </c:dLbls>
        <c:gapWidth val="150"/>
        <c:shape val="box"/>
        <c:axId val="336716808"/>
        <c:axId val="336717200"/>
        <c:axId val="0"/>
      </c:bar3DChart>
      <c:catAx>
        <c:axId val="336716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7200"/>
        <c:crosses val="autoZero"/>
        <c:auto val="1"/>
        <c:lblAlgn val="ctr"/>
        <c:lblOffset val="100"/>
        <c:noMultiLvlLbl val="0"/>
      </c:catAx>
      <c:valAx>
        <c:axId val="336717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6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54967081628763"/>
          <c:y val="0.28423800748310712"/>
          <c:w val="0.55435504919426981"/>
          <c:h val="0.42316133355670965"/>
        </c:manualLayout>
      </c:layout>
      <c:barChart>
        <c:barDir val="col"/>
        <c:grouping val="cluster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Sheet15!$E$9:$E$13</c:f>
              <c:strCache>
                <c:ptCount val="5"/>
                <c:pt idx="0">
                  <c:v>130</c:v>
                </c:pt>
                <c:pt idx="1">
                  <c:v>140</c:v>
                </c:pt>
                <c:pt idx="2">
                  <c:v>150</c:v>
                </c:pt>
                <c:pt idx="3">
                  <c:v>120</c:v>
                </c:pt>
                <c:pt idx="4">
                  <c:v>More</c:v>
                </c:pt>
              </c:strCache>
            </c:strRef>
          </c:cat>
          <c:val>
            <c:numRef>
              <c:f>Sheet15!$F$9:$F$13</c:f>
              <c:numCache>
                <c:formatCode>General</c:formatCode>
                <c:ptCount val="5"/>
                <c:pt idx="0">
                  <c:v>44</c:v>
                </c:pt>
                <c:pt idx="1">
                  <c:v>43</c:v>
                </c:pt>
                <c:pt idx="2">
                  <c:v>7</c:v>
                </c:pt>
                <c:pt idx="3">
                  <c:v>6</c:v>
                </c:pt>
                <c:pt idx="4">
                  <c:v>0</c:v>
                </c:pt>
              </c:numCache>
            </c:numRef>
          </c:val>
          <c:extLst>
            <c:ext xmlns:c16="http://schemas.microsoft.com/office/drawing/2014/chart" uri="{C3380CC4-5D6E-409C-BE32-E72D297353CC}">
              <c16:uniqueId val="{00000000-422C-497F-ABE8-92DD7FC92E83}"/>
            </c:ext>
          </c:extLst>
        </c:ser>
        <c:dLbls>
          <c:dLblPos val="outEnd"/>
          <c:showLegendKey val="0"/>
          <c:showVal val="1"/>
          <c:showCatName val="0"/>
          <c:showSerName val="0"/>
          <c:showPercent val="0"/>
          <c:showBubbleSize val="0"/>
        </c:dLbls>
        <c:gapWidth val="100"/>
        <c:overlap val="-24"/>
        <c:axId val="336714848"/>
        <c:axId val="336715240"/>
      </c:barChart>
      <c:catAx>
        <c:axId val="3367148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RANGE BIN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5240"/>
        <c:crosses val="autoZero"/>
        <c:auto val="1"/>
        <c:lblAlgn val="ctr"/>
        <c:lblOffset val="100"/>
        <c:noMultiLvlLbl val="0"/>
      </c:catAx>
      <c:valAx>
        <c:axId val="336715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4848"/>
        <c:crosses val="autoZero"/>
        <c:crossBetween val="between"/>
      </c:valAx>
      <c:spPr>
        <a:noFill/>
        <a:ln>
          <a:noFill/>
        </a:ln>
        <a:effectLst/>
      </c:spPr>
    </c:plotArea>
    <c:legend>
      <c:legendPos val="b"/>
      <c:layout>
        <c:manualLayout>
          <c:xMode val="edge"/>
          <c:yMode val="edge"/>
          <c:x val="0.73867798648074001"/>
          <c:y val="0.12854526162953039"/>
          <c:w val="0.2153814572061174"/>
          <c:h val="0.11968168872507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assignment.xlsx]Sheet15!PivotTable5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Sheet15!$H$2</c:f>
              <c:strCache>
                <c:ptCount val="1"/>
                <c:pt idx="0">
                  <c:v>Sum of RANGE BIN</c:v>
                </c:pt>
              </c:strCache>
            </c:strRef>
          </c:tx>
          <c:spPr>
            <a:solidFill>
              <a:schemeClr val="accent1"/>
            </a:solidFill>
            <a:ln>
              <a:noFill/>
            </a:ln>
            <a:effectLst/>
            <a:sp3d/>
          </c:spPr>
          <c:invertIfNegative val="0"/>
          <c:cat>
            <c:strRef>
              <c:f>Sheet15!$H$3</c:f>
              <c:strCache>
                <c:ptCount val="1"/>
                <c:pt idx="0">
                  <c:v>Total</c:v>
                </c:pt>
              </c:strCache>
            </c:strRef>
          </c:cat>
          <c:val>
            <c:numRef>
              <c:f>Sheet15!$H$3</c:f>
              <c:numCache>
                <c:formatCode>General</c:formatCode>
                <c:ptCount val="1"/>
                <c:pt idx="0">
                  <c:v>540</c:v>
                </c:pt>
              </c:numCache>
            </c:numRef>
          </c:val>
          <c:extLst>
            <c:ext xmlns:c16="http://schemas.microsoft.com/office/drawing/2014/chart" uri="{C3380CC4-5D6E-409C-BE32-E72D297353CC}">
              <c16:uniqueId val="{00000000-FA03-48E2-A778-9B7AD70BF18B}"/>
            </c:ext>
          </c:extLst>
        </c:ser>
        <c:ser>
          <c:idx val="1"/>
          <c:order val="1"/>
          <c:tx>
            <c:strRef>
              <c:f>Sheet15!$I$2</c:f>
              <c:strCache>
                <c:ptCount val="1"/>
                <c:pt idx="0">
                  <c:v>Sum of Frequency</c:v>
                </c:pt>
              </c:strCache>
            </c:strRef>
          </c:tx>
          <c:spPr>
            <a:solidFill>
              <a:schemeClr val="accent2"/>
            </a:solidFill>
            <a:ln>
              <a:noFill/>
            </a:ln>
            <a:effectLst/>
            <a:sp3d/>
          </c:spPr>
          <c:invertIfNegative val="0"/>
          <c:cat>
            <c:strRef>
              <c:f>Sheet15!$H$3</c:f>
              <c:strCache>
                <c:ptCount val="1"/>
                <c:pt idx="0">
                  <c:v>Total</c:v>
                </c:pt>
              </c:strCache>
            </c:strRef>
          </c:cat>
          <c:val>
            <c:numRef>
              <c:f>Sheet15!$I$3</c:f>
              <c:numCache>
                <c:formatCode>General</c:formatCode>
                <c:ptCount val="1"/>
                <c:pt idx="0">
                  <c:v>100</c:v>
                </c:pt>
              </c:numCache>
            </c:numRef>
          </c:val>
          <c:extLst>
            <c:ext xmlns:c16="http://schemas.microsoft.com/office/drawing/2014/chart" uri="{C3380CC4-5D6E-409C-BE32-E72D297353CC}">
              <c16:uniqueId val="{00000001-FA03-48E2-A778-9B7AD70BF18B}"/>
            </c:ext>
          </c:extLst>
        </c:ser>
        <c:ser>
          <c:idx val="2"/>
          <c:order val="2"/>
          <c:tx>
            <c:strRef>
              <c:f>Sheet15!$J$2</c:f>
              <c:strCache>
                <c:ptCount val="1"/>
                <c:pt idx="0">
                  <c:v>Sum of RANGE BIN2</c:v>
                </c:pt>
              </c:strCache>
            </c:strRef>
          </c:tx>
          <c:spPr>
            <a:solidFill>
              <a:schemeClr val="accent3"/>
            </a:solidFill>
            <a:ln>
              <a:noFill/>
            </a:ln>
            <a:effectLst/>
            <a:sp3d/>
          </c:spPr>
          <c:invertIfNegative val="0"/>
          <c:cat>
            <c:strRef>
              <c:f>Sheet15!$H$3</c:f>
              <c:strCache>
                <c:ptCount val="1"/>
                <c:pt idx="0">
                  <c:v>Total</c:v>
                </c:pt>
              </c:strCache>
            </c:strRef>
          </c:cat>
          <c:val>
            <c:numRef>
              <c:f>Sheet15!$J$3</c:f>
              <c:numCache>
                <c:formatCode>General</c:formatCode>
                <c:ptCount val="1"/>
                <c:pt idx="0">
                  <c:v>540</c:v>
                </c:pt>
              </c:numCache>
            </c:numRef>
          </c:val>
          <c:extLst>
            <c:ext xmlns:c16="http://schemas.microsoft.com/office/drawing/2014/chart" uri="{C3380CC4-5D6E-409C-BE32-E72D297353CC}">
              <c16:uniqueId val="{00000002-FA03-48E2-A778-9B7AD70BF18B}"/>
            </c:ext>
          </c:extLst>
        </c:ser>
        <c:ser>
          <c:idx val="3"/>
          <c:order val="3"/>
          <c:tx>
            <c:strRef>
              <c:f>Sheet15!$K$2</c:f>
              <c:strCache>
                <c:ptCount val="1"/>
                <c:pt idx="0">
                  <c:v>Sum of Frequency2</c:v>
                </c:pt>
              </c:strCache>
            </c:strRef>
          </c:tx>
          <c:spPr>
            <a:solidFill>
              <a:schemeClr val="accent4"/>
            </a:solidFill>
            <a:ln>
              <a:noFill/>
            </a:ln>
            <a:effectLst/>
            <a:sp3d/>
          </c:spPr>
          <c:invertIfNegative val="0"/>
          <c:cat>
            <c:strRef>
              <c:f>Sheet15!$H$3</c:f>
              <c:strCache>
                <c:ptCount val="1"/>
                <c:pt idx="0">
                  <c:v>Total</c:v>
                </c:pt>
              </c:strCache>
            </c:strRef>
          </c:cat>
          <c:val>
            <c:numRef>
              <c:f>Sheet15!$K$3</c:f>
              <c:numCache>
                <c:formatCode>General</c:formatCode>
                <c:ptCount val="1"/>
                <c:pt idx="0">
                  <c:v>100</c:v>
                </c:pt>
              </c:numCache>
            </c:numRef>
          </c:val>
          <c:extLst>
            <c:ext xmlns:c16="http://schemas.microsoft.com/office/drawing/2014/chart" uri="{C3380CC4-5D6E-409C-BE32-E72D297353CC}">
              <c16:uniqueId val="{00000003-FA03-48E2-A778-9B7AD70BF18B}"/>
            </c:ext>
          </c:extLst>
        </c:ser>
        <c:dLbls>
          <c:showLegendKey val="0"/>
          <c:showVal val="0"/>
          <c:showCatName val="0"/>
          <c:showSerName val="0"/>
          <c:showPercent val="0"/>
          <c:showBubbleSize val="0"/>
        </c:dLbls>
        <c:gapWidth val="150"/>
        <c:shape val="box"/>
        <c:axId val="336711712"/>
        <c:axId val="336717984"/>
        <c:axId val="0"/>
      </c:bar3DChart>
      <c:catAx>
        <c:axId val="336711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7984"/>
        <c:crosses val="autoZero"/>
        <c:auto val="1"/>
        <c:lblAlgn val="ctr"/>
        <c:lblOffset val="100"/>
        <c:noMultiLvlLbl val="0"/>
      </c:catAx>
      <c:valAx>
        <c:axId val="336717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assignment.xlsx]Sheet16!PivotTable6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249657233065853"/>
          <c:y val="0.20196159690564996"/>
          <c:w val="0.53541960379991493"/>
          <c:h val="0.62120845420638204"/>
        </c:manualLayout>
      </c:layout>
      <c:bar3DChart>
        <c:barDir val="bar"/>
        <c:grouping val="clustered"/>
        <c:varyColors val="0"/>
        <c:ser>
          <c:idx val="0"/>
          <c:order val="0"/>
          <c:tx>
            <c:strRef>
              <c:f>Sheet16!$E$4</c:f>
              <c:strCache>
                <c:ptCount val="1"/>
                <c:pt idx="0">
                  <c:v>Sum of REGION 1</c:v>
                </c:pt>
              </c:strCache>
            </c:strRef>
          </c:tx>
          <c:spPr>
            <a:solidFill>
              <a:schemeClr val="accent1"/>
            </a:solidFill>
            <a:ln>
              <a:noFill/>
            </a:ln>
            <a:effectLst/>
            <a:sp3d/>
          </c:spPr>
          <c:invertIfNegative val="0"/>
          <c:cat>
            <c:strRef>
              <c:f>Sheet16!$E$5</c:f>
              <c:strCache>
                <c:ptCount val="1"/>
                <c:pt idx="0">
                  <c:v>Total</c:v>
                </c:pt>
              </c:strCache>
            </c:strRef>
          </c:cat>
          <c:val>
            <c:numRef>
              <c:f>Sheet16!$E$5</c:f>
              <c:numCache>
                <c:formatCode>General</c:formatCode>
                <c:ptCount val="1"/>
                <c:pt idx="0">
                  <c:v>404</c:v>
                </c:pt>
              </c:numCache>
            </c:numRef>
          </c:val>
          <c:extLst>
            <c:ext xmlns:c16="http://schemas.microsoft.com/office/drawing/2014/chart" uri="{C3380CC4-5D6E-409C-BE32-E72D297353CC}">
              <c16:uniqueId val="{00000000-FF5E-4529-9797-5FD031503160}"/>
            </c:ext>
          </c:extLst>
        </c:ser>
        <c:ser>
          <c:idx val="1"/>
          <c:order val="1"/>
          <c:tx>
            <c:strRef>
              <c:f>Sheet16!$F$4</c:f>
              <c:strCache>
                <c:ptCount val="1"/>
                <c:pt idx="0">
                  <c:v>Sum of REGION 2</c:v>
                </c:pt>
              </c:strCache>
            </c:strRef>
          </c:tx>
          <c:spPr>
            <a:solidFill>
              <a:schemeClr val="accent2"/>
            </a:solidFill>
            <a:ln>
              <a:noFill/>
            </a:ln>
            <a:effectLst/>
            <a:sp3d/>
          </c:spPr>
          <c:invertIfNegative val="0"/>
          <c:cat>
            <c:strRef>
              <c:f>Sheet16!$E$5</c:f>
              <c:strCache>
                <c:ptCount val="1"/>
                <c:pt idx="0">
                  <c:v>Total</c:v>
                </c:pt>
              </c:strCache>
            </c:strRef>
          </c:cat>
          <c:val>
            <c:numRef>
              <c:f>Sheet16!$F$5</c:f>
              <c:numCache>
                <c:formatCode>General</c:formatCode>
                <c:ptCount val="1"/>
                <c:pt idx="0">
                  <c:v>325</c:v>
                </c:pt>
              </c:numCache>
            </c:numRef>
          </c:val>
          <c:extLst>
            <c:ext xmlns:c16="http://schemas.microsoft.com/office/drawing/2014/chart" uri="{C3380CC4-5D6E-409C-BE32-E72D297353CC}">
              <c16:uniqueId val="{00000001-FF5E-4529-9797-5FD031503160}"/>
            </c:ext>
          </c:extLst>
        </c:ser>
        <c:ser>
          <c:idx val="2"/>
          <c:order val="2"/>
          <c:tx>
            <c:strRef>
              <c:f>Sheet16!$G$4</c:f>
              <c:strCache>
                <c:ptCount val="1"/>
                <c:pt idx="0">
                  <c:v>Sum of REGION 3</c:v>
                </c:pt>
              </c:strCache>
            </c:strRef>
          </c:tx>
          <c:spPr>
            <a:solidFill>
              <a:schemeClr val="accent3"/>
            </a:solidFill>
            <a:ln>
              <a:noFill/>
            </a:ln>
            <a:effectLst/>
            <a:sp3d/>
          </c:spPr>
          <c:invertIfNegative val="0"/>
          <c:cat>
            <c:strRef>
              <c:f>Sheet16!$E$5</c:f>
              <c:strCache>
                <c:ptCount val="1"/>
                <c:pt idx="0">
                  <c:v>Total</c:v>
                </c:pt>
              </c:strCache>
            </c:strRef>
          </c:cat>
          <c:val>
            <c:numRef>
              <c:f>Sheet16!$G$5</c:f>
              <c:numCache>
                <c:formatCode>General</c:formatCode>
                <c:ptCount val="1"/>
                <c:pt idx="0">
                  <c:v>410</c:v>
                </c:pt>
              </c:numCache>
            </c:numRef>
          </c:val>
          <c:extLst>
            <c:ext xmlns:c16="http://schemas.microsoft.com/office/drawing/2014/chart" uri="{C3380CC4-5D6E-409C-BE32-E72D297353CC}">
              <c16:uniqueId val="{00000002-FF5E-4529-9797-5FD031503160}"/>
            </c:ext>
          </c:extLst>
        </c:ser>
        <c:dLbls>
          <c:showLegendKey val="0"/>
          <c:showVal val="0"/>
          <c:showCatName val="0"/>
          <c:showSerName val="0"/>
          <c:showPercent val="0"/>
          <c:showBubbleSize val="0"/>
        </c:dLbls>
        <c:gapWidth val="150"/>
        <c:shape val="box"/>
        <c:axId val="336716024"/>
        <c:axId val="336712888"/>
        <c:axId val="0"/>
      </c:bar3DChart>
      <c:catAx>
        <c:axId val="336716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36712888"/>
        <c:crosses val="autoZero"/>
        <c:auto val="1"/>
        <c:lblAlgn val="ctr"/>
        <c:lblOffset val="100"/>
        <c:noMultiLvlLbl val="0"/>
      </c:catAx>
      <c:valAx>
        <c:axId val="3367128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6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438150</xdr:colOff>
      <xdr:row>1</xdr:row>
      <xdr:rowOff>104775</xdr:rowOff>
    </xdr:from>
    <xdr:to>
      <xdr:col>11</xdr:col>
      <xdr:colOff>571500</xdr:colOff>
      <xdr:row>12</xdr:row>
      <xdr:rowOff>28575</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200025</xdr:colOff>
      <xdr:row>13</xdr:row>
      <xdr:rowOff>95250</xdr:rowOff>
    </xdr:from>
    <xdr:to>
      <xdr:col>11</xdr:col>
      <xdr:colOff>419100</xdr:colOff>
      <xdr:row>22</xdr:row>
      <xdr:rowOff>171450</xdr:rowOff>
    </xdr:to>
    <xdr:graphicFrame macro="">
      <xdr:nvGraphicFramePr>
        <xdr:cNvPr id="4" name="Chart 3">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504824</xdr:colOff>
      <xdr:row>12</xdr:row>
      <xdr:rowOff>85724</xdr:rowOff>
    </xdr:from>
    <xdr:to>
      <xdr:col>5</xdr:col>
      <xdr:colOff>638175</xdr:colOff>
      <xdr:row>22</xdr:row>
      <xdr:rowOff>95249</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152400</xdr:colOff>
      <xdr:row>12</xdr:row>
      <xdr:rowOff>104775</xdr:rowOff>
    </xdr:from>
    <xdr:to>
      <xdr:col>11</xdr:col>
      <xdr:colOff>123826</xdr:colOff>
      <xdr:row>24</xdr:row>
      <xdr:rowOff>85725</xdr:rowOff>
    </xdr:to>
    <xdr:graphicFrame macro="">
      <xdr:nvGraphicFramePr>
        <xdr:cNvPr id="6" name="Chart 5">
          <a:extLst>
            <a:ext uri="{FF2B5EF4-FFF2-40B4-BE49-F238E27FC236}">
              <a16:creationId xmlns:a16="http://schemas.microsoft.com/office/drawing/2014/main" id="{00000000-0008-0000-0D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371475</xdr:colOff>
      <xdr:row>14</xdr:row>
      <xdr:rowOff>28575</xdr:rowOff>
    </xdr:from>
    <xdr:to>
      <xdr:col>6</xdr:col>
      <xdr:colOff>257175</xdr:colOff>
      <xdr:row>23</xdr:row>
      <xdr:rowOff>104775</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76199</xdr:colOff>
      <xdr:row>3</xdr:row>
      <xdr:rowOff>166687</xdr:rowOff>
    </xdr:from>
    <xdr:to>
      <xdr:col>10</xdr:col>
      <xdr:colOff>1152525</xdr:colOff>
      <xdr:row>17</xdr:row>
      <xdr:rowOff>66675</xdr:rowOff>
    </xdr:to>
    <xdr:graphicFrame macro="">
      <xdr:nvGraphicFramePr>
        <xdr:cNvPr id="3" name="Chart 2">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652462</xdr:colOff>
      <xdr:row>5</xdr:row>
      <xdr:rowOff>19050</xdr:rowOff>
    </xdr:from>
    <xdr:to>
      <xdr:col>7</xdr:col>
      <xdr:colOff>133350</xdr:colOff>
      <xdr:row>13</xdr:row>
      <xdr:rowOff>76200</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49.74777962963" backgroundQuery="1" createdVersion="5" refreshedVersion="5" minRefreshableVersion="3" recordCount="0" supportSubquery="1" supportAdvancedDrill="1" xr:uid="{00000000-000A-0000-FFFF-FFFF00000000}">
  <cacheSource type="external" connectionId="1"/>
  <cacheFields count="2">
    <cacheField name="[Range].[defeat type].[defeat type]" caption="defeat type" numFmtId="0" level="1">
      <sharedItems count="7">
        <s v="A"/>
        <s v="B"/>
        <s v="C"/>
        <s v="D"/>
        <s v="E"/>
        <s v="F"/>
        <s v="G"/>
      </sharedItems>
    </cacheField>
    <cacheField name="[Measures].[Sum of frequency]" caption="Sum of frequency" numFmtId="0" hierarchy="13" level="32767"/>
  </cacheFields>
  <cacheHierarchies count="28">
    <cacheHierarchy uniqueName="[Range].[defeat type]" caption="defeat type" attribute="1" defaultMemberUniqueName="[Range].[defeat type].[All]" allUniqueName="[Range].[defeat type].[All]" dimensionUniqueName="[Range]" displayFolder="" count="2" memberValueDatatype="130" unbalanced="0">
      <fieldsUsage count="2">
        <fieldUsage x="-1"/>
        <fieldUsage x="0"/>
      </fieldsUsage>
    </cacheHierarchy>
    <cacheHierarchy uniqueName="[Range].[frequency]" caption="frequency" attribute="1" defaultMemberUniqueName="[Range].[frequency].[All]" allUniqueName="[Range].[frequency].[All]" dimensionUniqueName="[Range]" displayFolder="" count="0" memberValueDatatype="20" unbalanced="0"/>
    <cacheHierarchy uniqueName="[Range1].[COLUMN]" caption="COLUMN" attribute="1" defaultMemberUniqueName="[Range1].[COLUMN].[All]" allUniqueName="[Range1].[COLUMN].[All]" dimensionUniqueName="[Range1]" displayFolder="" count="0" memberValueDatatype="130" unbalanced="0"/>
    <cacheHierarchy uniqueName="[Range1].[Frequency]" caption="Frequency" attribute="1" defaultMemberUniqueName="[Range1].[Frequency].[All]" allUniqueName="[Range1].[Frequency].[All]" dimensionUniqueName="[Range1]" displayFolder="" count="0" memberValueDatatype="20" unbalanced="0"/>
    <cacheHierarchy uniqueName="[Range1].[COLUMN2]" caption="COLUMN2" attribute="1" defaultMemberUniqueName="[Range1].[COLUMN2].[All]" allUniqueName="[Range1].[COLUMN2].[All]" dimensionUniqueName="[Range1]" displayFolder="" count="0" memberValueDatatype="130" unbalanced="0"/>
    <cacheHierarchy uniqueName="[Range1].[Frequency2]" caption="Frequency2" attribute="1" defaultMemberUniqueName="[Range1].[Frequency2].[All]" allUniqueName="[Range1].[Frequency2].[All]" dimensionUniqueName="[Range1]" displayFolder="" count="0" memberValueDatatype="20" unbalanced="0"/>
    <cacheHierarchy uniqueName="[Range2].[RANGE BIN]" caption="RANGE BIN" attribute="1" defaultMemberUniqueName="[Range2].[RANGE BIN].[All]" allUniqueName="[Range2].[RANGE BIN].[All]" dimensionUniqueName="[Range2]" displayFolder="" count="0" memberValueDatatype="20" unbalanced="0"/>
    <cacheHierarchy uniqueName="[Range2].[Frequency]" caption="Frequency" attribute="1" defaultMemberUniqueName="[Range2].[Frequency].[All]" allUniqueName="[Range2].[Frequency].[All]" dimensionUniqueName="[Range2]" displayFolder="" count="0" memberValueDatatype="20" unbalanced="0"/>
    <cacheHierarchy uniqueName="[Range2].[RANGE BIN2]" caption="RANGE BIN2" attribute="1" defaultMemberUniqueName="[Range2].[RANGE BIN2].[All]" allUniqueName="[Range2].[RANGE BIN2].[All]" dimensionUniqueName="[Range2]" displayFolder="" count="0" memberValueDatatype="20" unbalanced="0"/>
    <cacheHierarchy uniqueName="[Range2].[Frequency2]" caption="Frequency2" attribute="1" defaultMemberUniqueName="[Range2].[Frequency2].[All]" allUniqueName="[Range2].[Frequency2].[All]" dimensionUniqueName="[Range2]" displayFolder="" count="0" memberValueDatatype="20" unbalanced="0"/>
    <cacheHierarchy uniqueName="[Range3].[REGION 1]" caption="REGION 1" attribute="1" defaultMemberUniqueName="[Range3].[REGION 1].[All]" allUniqueName="[Range3].[REGION 1].[All]" dimensionUniqueName="[Range3]" displayFolder="" count="0" memberValueDatatype="20" unbalanced="0"/>
    <cacheHierarchy uniqueName="[Range3].[REGION 2]" caption="REGION 2" attribute="1" defaultMemberUniqueName="[Range3].[REGION 2].[All]" allUniqueName="[Range3].[REGION 2].[All]" dimensionUniqueName="[Range3]" displayFolder="" count="0" memberValueDatatype="20" unbalanced="0"/>
    <cacheHierarchy uniqueName="[Range3].[REGION 3]" caption="REGION 3" attribute="1" defaultMemberUniqueName="[Range3].[REGION 3].[All]" allUniqueName="[Range3].[REGION 3].[All]" dimensionUniqueName="[Range3]" displayFolder="" count="0" memberValueDatatype="20" unbalanced="0"/>
    <cacheHierarchy uniqueName="[Measures].[Sum of frequency]" caption="Sum of frequency" measure="1" displayFolder="" measureGroup="Range" count="0" oneField="1">
      <fieldsUsage count="1">
        <fieldUsage x="1"/>
      </fieldsUsage>
      <extLst>
        <ext xmlns:x15="http://schemas.microsoft.com/office/spreadsheetml/2010/11/main" uri="{B97F6D7D-B522-45F9-BDA1-12C45D357490}">
          <x15:cacheHierarchy aggregatedColumn="1"/>
        </ext>
      </extLst>
    </cacheHierarchy>
    <cacheHierarchy uniqueName="[Measures].[Sum of Frequency 2]" caption="Sum of Frequency 2" measure="1" displayFolder="" measureGroup="Range1" count="0">
      <extLst>
        <ext xmlns:x15="http://schemas.microsoft.com/office/spreadsheetml/2010/11/main" uri="{B97F6D7D-B522-45F9-BDA1-12C45D357490}">
          <x15:cacheHierarchy aggregatedColumn="3"/>
        </ext>
      </extLst>
    </cacheHierarchy>
    <cacheHierarchy uniqueName="[Measures].[Sum of Frequency2]" caption="Sum of Frequency2" measure="1" displayFolder="" measureGroup="Range1" count="0">
      <extLst>
        <ext xmlns:x15="http://schemas.microsoft.com/office/spreadsheetml/2010/11/main" uri="{B97F6D7D-B522-45F9-BDA1-12C45D357490}">
          <x15:cacheHierarchy aggregatedColumn="5"/>
        </ext>
      </extLst>
    </cacheHierarchy>
    <cacheHierarchy uniqueName="[Measures].[Sum of RANGE BIN]" caption="Sum of RANGE BIN" measure="1" displayFolder="" measureGroup="Range2" count="0">
      <extLst>
        <ext xmlns:x15="http://schemas.microsoft.com/office/spreadsheetml/2010/11/main" uri="{B97F6D7D-B522-45F9-BDA1-12C45D357490}">
          <x15:cacheHierarchy aggregatedColumn="6"/>
        </ext>
      </extLst>
    </cacheHierarchy>
    <cacheHierarchy uniqueName="[Measures].[Sum of Frequency 3]" caption="Sum of Frequency 3" measure="1" displayFolder="" measureGroup="Range2" count="0">
      <extLst>
        <ext xmlns:x15="http://schemas.microsoft.com/office/spreadsheetml/2010/11/main" uri="{B97F6D7D-B522-45F9-BDA1-12C45D357490}">
          <x15:cacheHierarchy aggregatedColumn="7"/>
        </ext>
      </extLst>
    </cacheHierarchy>
    <cacheHierarchy uniqueName="[Measures].[Sum of RANGE BIN2]" caption="Sum of RANGE BIN2" measure="1" displayFolder="" measureGroup="Range2" count="0">
      <extLst>
        <ext xmlns:x15="http://schemas.microsoft.com/office/spreadsheetml/2010/11/main" uri="{B97F6D7D-B522-45F9-BDA1-12C45D357490}">
          <x15:cacheHierarchy aggregatedColumn="8"/>
        </ext>
      </extLst>
    </cacheHierarchy>
    <cacheHierarchy uniqueName="[Measures].[Sum of Frequency2 2]" caption="Sum of Frequency2 2" measure="1" displayFolder="" measureGroup="Range2" count="0">
      <extLst>
        <ext xmlns:x15="http://schemas.microsoft.com/office/spreadsheetml/2010/11/main" uri="{B97F6D7D-B522-45F9-BDA1-12C45D357490}">
          <x15:cacheHierarchy aggregatedColumn="9"/>
        </ext>
      </extLst>
    </cacheHierarchy>
    <cacheHierarchy uniqueName="[Measures].[Sum of REGION 1]" caption="Sum of REGION 1" measure="1" displayFolder="" measureGroup="Range3" count="0">
      <extLst>
        <ext xmlns:x15="http://schemas.microsoft.com/office/spreadsheetml/2010/11/main" uri="{B97F6D7D-B522-45F9-BDA1-12C45D357490}">
          <x15:cacheHierarchy aggregatedColumn="10"/>
        </ext>
      </extLst>
    </cacheHierarchy>
    <cacheHierarchy uniqueName="[Measures].[Sum of REGION 2]" caption="Sum of REGION 2" measure="1" displayFolder="" measureGroup="Range3" count="0">
      <extLst>
        <ext xmlns:x15="http://schemas.microsoft.com/office/spreadsheetml/2010/11/main" uri="{B97F6D7D-B522-45F9-BDA1-12C45D357490}">
          <x15:cacheHierarchy aggregatedColumn="11"/>
        </ext>
      </extLst>
    </cacheHierarchy>
    <cacheHierarchy uniqueName="[Measures].[Sum of REGION 3]" caption="Sum of REGION 3" measure="1" displayFolder="" measureGroup="Range3" count="0">
      <extLst>
        <ext xmlns:x15="http://schemas.microsoft.com/office/spreadsheetml/2010/11/main" uri="{B97F6D7D-B522-45F9-BDA1-12C45D357490}">
          <x15:cacheHierarchy aggregatedColumn="12"/>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of Models]" caption="__XL_Count of Models" measure="1" displayFolder="" count="0" hidden="1"/>
  </cacheHierarchies>
  <kpis count="0"/>
  <dimensions count="5">
    <dimension measure="1" name="Measures" uniqueName="[Measures]" caption="Measures"/>
    <dimension name="Range" uniqueName="[Range]" caption="Range"/>
    <dimension name="Range1" uniqueName="[Range1]" caption="Range1"/>
    <dimension name="Range2" uniqueName="[Range2]" caption="Range2"/>
    <dimension name="Range3" uniqueName="[Range3]" caption="Range3"/>
  </dimensions>
  <measureGroups count="4">
    <measureGroup name="Range" caption="Range"/>
    <measureGroup name="Range1" caption="Range1"/>
    <measureGroup name="Range2" caption="Range2"/>
    <measureGroup name="Range3" caption="Range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49.767883680557" backgroundQuery="1" createdVersion="5" refreshedVersion="5" minRefreshableVersion="3" recordCount="0" supportSubquery="1" supportAdvancedDrill="1" xr:uid="{00000000-000A-0000-FFFF-FFFF01000000}">
  <cacheSource type="external" connectionId="1"/>
  <cacheFields count="4">
    <cacheField name="[Range1].[COLUMN].[COLUMN]" caption="COLUMN" numFmtId="0" hierarchy="2" level="1">
      <sharedItems count="4">
        <s v="3"/>
        <s v="4"/>
        <s v="5"/>
        <s v="More"/>
      </sharedItems>
    </cacheField>
    <cacheField name="[Measures].[Sum of Frequency 2]" caption="Sum of Frequency 2" numFmtId="0" hierarchy="14" level="32767"/>
    <cacheField name="[Range1].[COLUMN2].[COLUMN2]" caption="COLUMN2" numFmtId="0" hierarchy="4" level="1">
      <sharedItems count="4">
        <s v="3"/>
        <s v="4"/>
        <s v="5"/>
        <s v="More"/>
      </sharedItems>
    </cacheField>
    <cacheField name="[Measures].[Sum of Frequency2]" caption="Sum of Frequency2" numFmtId="0" hierarchy="15" level="32767"/>
  </cacheFields>
  <cacheHierarchies count="28">
    <cacheHierarchy uniqueName="[Range].[defeat type]" caption="defeat type" attribute="1" defaultMemberUniqueName="[Range].[defeat type].[All]" allUniqueName="[Range].[defeat type].[All]" dimensionUniqueName="[Range]" displayFolder="" count="0" memberValueDatatype="130" unbalanced="0"/>
    <cacheHierarchy uniqueName="[Range].[frequency]" caption="frequency" attribute="1" defaultMemberUniqueName="[Range].[frequency].[All]" allUniqueName="[Range].[frequency].[All]" dimensionUniqueName="[Range]" displayFolder="" count="0" memberValueDatatype="20" unbalanced="0"/>
    <cacheHierarchy uniqueName="[Range1].[COLUMN]" caption="COLUMN" attribute="1" defaultMemberUniqueName="[Range1].[COLUMN].[All]" allUniqueName="[Range1].[COLUMN].[All]" dimensionUniqueName="[Range1]" displayFolder="" count="2" memberValueDatatype="130" unbalanced="0">
      <fieldsUsage count="2">
        <fieldUsage x="-1"/>
        <fieldUsage x="0"/>
      </fieldsUsage>
    </cacheHierarchy>
    <cacheHierarchy uniqueName="[Range1].[Frequency]" caption="Frequency" attribute="1" defaultMemberUniqueName="[Range1].[Frequency].[All]" allUniqueName="[Range1].[Frequency].[All]" dimensionUniqueName="[Range1]" displayFolder="" count="0" memberValueDatatype="20" unbalanced="0"/>
    <cacheHierarchy uniqueName="[Range1].[COLUMN2]" caption="COLUMN2" attribute="1" defaultMemberUniqueName="[Range1].[COLUMN2].[All]" allUniqueName="[Range1].[COLUMN2].[All]" dimensionUniqueName="[Range1]" displayFolder="" count="2" memberValueDatatype="130" unbalanced="0">
      <fieldsUsage count="2">
        <fieldUsage x="-1"/>
        <fieldUsage x="2"/>
      </fieldsUsage>
    </cacheHierarchy>
    <cacheHierarchy uniqueName="[Range1].[Frequency2]" caption="Frequency2" attribute="1" defaultMemberUniqueName="[Range1].[Frequency2].[All]" allUniqueName="[Range1].[Frequency2].[All]" dimensionUniqueName="[Range1]" displayFolder="" count="0" memberValueDatatype="20" unbalanced="0"/>
    <cacheHierarchy uniqueName="[Range2].[RANGE BIN]" caption="RANGE BIN" attribute="1" defaultMemberUniqueName="[Range2].[RANGE BIN].[All]" allUniqueName="[Range2].[RANGE BIN].[All]" dimensionUniqueName="[Range2]" displayFolder="" count="0" memberValueDatatype="20" unbalanced="0"/>
    <cacheHierarchy uniqueName="[Range2].[Frequency]" caption="Frequency" attribute="1" defaultMemberUniqueName="[Range2].[Frequency].[All]" allUniqueName="[Range2].[Frequency].[All]" dimensionUniqueName="[Range2]" displayFolder="" count="0" memberValueDatatype="20" unbalanced="0"/>
    <cacheHierarchy uniqueName="[Range2].[RANGE BIN2]" caption="RANGE BIN2" attribute="1" defaultMemberUniqueName="[Range2].[RANGE BIN2].[All]" allUniqueName="[Range2].[RANGE BIN2].[All]" dimensionUniqueName="[Range2]" displayFolder="" count="0" memberValueDatatype="20" unbalanced="0"/>
    <cacheHierarchy uniqueName="[Range2].[Frequency2]" caption="Frequency2" attribute="1" defaultMemberUniqueName="[Range2].[Frequency2].[All]" allUniqueName="[Range2].[Frequency2].[All]" dimensionUniqueName="[Range2]" displayFolder="" count="0" memberValueDatatype="20" unbalanced="0"/>
    <cacheHierarchy uniqueName="[Range3].[REGION 1]" caption="REGION 1" attribute="1" defaultMemberUniqueName="[Range3].[REGION 1].[All]" allUniqueName="[Range3].[REGION 1].[All]" dimensionUniqueName="[Range3]" displayFolder="" count="0" memberValueDatatype="20" unbalanced="0"/>
    <cacheHierarchy uniqueName="[Range3].[REGION 2]" caption="REGION 2" attribute="1" defaultMemberUniqueName="[Range3].[REGION 2].[All]" allUniqueName="[Range3].[REGION 2].[All]" dimensionUniqueName="[Range3]" displayFolder="" count="0" memberValueDatatype="20" unbalanced="0"/>
    <cacheHierarchy uniqueName="[Range3].[REGION 3]" caption="REGION 3" attribute="1" defaultMemberUniqueName="[Range3].[REGION 3].[All]" allUniqueName="[Range3].[REGION 3].[All]" dimensionUniqueName="[Range3]" displayFolder="" count="0" memberValueDatatype="20" unbalanced="0"/>
    <cacheHierarchy uniqueName="[Measures].[Sum of frequency]" caption="Sum of frequency" measure="1" displayFolder="" measureGroup="Range" count="0">
      <extLst>
        <ext xmlns:x15="http://schemas.microsoft.com/office/spreadsheetml/2010/11/main" uri="{B97F6D7D-B522-45F9-BDA1-12C45D357490}">
          <x15:cacheHierarchy aggregatedColumn="1"/>
        </ext>
      </extLst>
    </cacheHierarchy>
    <cacheHierarchy uniqueName="[Measures].[Sum of Frequency 2]" caption="Sum of Frequency 2" measure="1" displayFolder="" measureGroup="Range1" count="0" oneField="1">
      <fieldsUsage count="1">
        <fieldUsage x="1"/>
      </fieldsUsage>
      <extLst>
        <ext xmlns:x15="http://schemas.microsoft.com/office/spreadsheetml/2010/11/main" uri="{B97F6D7D-B522-45F9-BDA1-12C45D357490}">
          <x15:cacheHierarchy aggregatedColumn="3"/>
        </ext>
      </extLst>
    </cacheHierarchy>
    <cacheHierarchy uniqueName="[Measures].[Sum of Frequency2]" caption="Sum of Frequency2" measure="1" displayFolder="" measureGroup="Range1" count="0" oneField="1">
      <fieldsUsage count="1">
        <fieldUsage x="3"/>
      </fieldsUsage>
      <extLst>
        <ext xmlns:x15="http://schemas.microsoft.com/office/spreadsheetml/2010/11/main" uri="{B97F6D7D-B522-45F9-BDA1-12C45D357490}">
          <x15:cacheHierarchy aggregatedColumn="5"/>
        </ext>
      </extLst>
    </cacheHierarchy>
    <cacheHierarchy uniqueName="[Measures].[Sum of RANGE BIN]" caption="Sum of RANGE BIN" measure="1" displayFolder="" measureGroup="Range2" count="0">
      <extLst>
        <ext xmlns:x15="http://schemas.microsoft.com/office/spreadsheetml/2010/11/main" uri="{B97F6D7D-B522-45F9-BDA1-12C45D357490}">
          <x15:cacheHierarchy aggregatedColumn="6"/>
        </ext>
      </extLst>
    </cacheHierarchy>
    <cacheHierarchy uniqueName="[Measures].[Sum of Frequency 3]" caption="Sum of Frequency 3" measure="1" displayFolder="" measureGroup="Range2" count="0">
      <extLst>
        <ext xmlns:x15="http://schemas.microsoft.com/office/spreadsheetml/2010/11/main" uri="{B97F6D7D-B522-45F9-BDA1-12C45D357490}">
          <x15:cacheHierarchy aggregatedColumn="7"/>
        </ext>
      </extLst>
    </cacheHierarchy>
    <cacheHierarchy uniqueName="[Measures].[Sum of RANGE BIN2]" caption="Sum of RANGE BIN2" measure="1" displayFolder="" measureGroup="Range2" count="0">
      <extLst>
        <ext xmlns:x15="http://schemas.microsoft.com/office/spreadsheetml/2010/11/main" uri="{B97F6D7D-B522-45F9-BDA1-12C45D357490}">
          <x15:cacheHierarchy aggregatedColumn="8"/>
        </ext>
      </extLst>
    </cacheHierarchy>
    <cacheHierarchy uniqueName="[Measures].[Sum of Frequency2 2]" caption="Sum of Frequency2 2" measure="1" displayFolder="" measureGroup="Range2" count="0">
      <extLst>
        <ext xmlns:x15="http://schemas.microsoft.com/office/spreadsheetml/2010/11/main" uri="{B97F6D7D-B522-45F9-BDA1-12C45D357490}">
          <x15:cacheHierarchy aggregatedColumn="9"/>
        </ext>
      </extLst>
    </cacheHierarchy>
    <cacheHierarchy uniqueName="[Measures].[Sum of REGION 1]" caption="Sum of REGION 1" measure="1" displayFolder="" measureGroup="Range3" count="0">
      <extLst>
        <ext xmlns:x15="http://schemas.microsoft.com/office/spreadsheetml/2010/11/main" uri="{B97F6D7D-B522-45F9-BDA1-12C45D357490}">
          <x15:cacheHierarchy aggregatedColumn="10"/>
        </ext>
      </extLst>
    </cacheHierarchy>
    <cacheHierarchy uniqueName="[Measures].[Sum of REGION 2]" caption="Sum of REGION 2" measure="1" displayFolder="" measureGroup="Range3" count="0">
      <extLst>
        <ext xmlns:x15="http://schemas.microsoft.com/office/spreadsheetml/2010/11/main" uri="{B97F6D7D-B522-45F9-BDA1-12C45D357490}">
          <x15:cacheHierarchy aggregatedColumn="11"/>
        </ext>
      </extLst>
    </cacheHierarchy>
    <cacheHierarchy uniqueName="[Measures].[Sum of REGION 3]" caption="Sum of REGION 3" measure="1" displayFolder="" measureGroup="Range3" count="0">
      <extLst>
        <ext xmlns:x15="http://schemas.microsoft.com/office/spreadsheetml/2010/11/main" uri="{B97F6D7D-B522-45F9-BDA1-12C45D357490}">
          <x15:cacheHierarchy aggregatedColumn="12"/>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of Models]" caption="__XL_Count of Models" measure="1" displayFolder="" count="0" hidden="1"/>
  </cacheHierarchies>
  <kpis count="0"/>
  <dimensions count="5">
    <dimension measure="1" name="Measures" uniqueName="[Measures]" caption="Measures"/>
    <dimension name="Range" uniqueName="[Range]" caption="Range"/>
    <dimension name="Range1" uniqueName="[Range1]" caption="Range1"/>
    <dimension name="Range2" uniqueName="[Range2]" caption="Range2"/>
    <dimension name="Range3" uniqueName="[Range3]" caption="Range3"/>
  </dimensions>
  <measureGroups count="4">
    <measureGroup name="Range" caption="Range"/>
    <measureGroup name="Range1" caption="Range1"/>
    <measureGroup name="Range2" caption="Range2"/>
    <measureGroup name="Range3" caption="Range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49.780748611112" backgroundQuery="1" createdVersion="5" refreshedVersion="5" minRefreshableVersion="3" recordCount="0" supportSubquery="1" supportAdvancedDrill="1" xr:uid="{00000000-000A-0000-FFFF-FFFF02000000}">
  <cacheSource type="external" connectionId="1"/>
  <cacheFields count="4">
    <cacheField name="[Measures].[Sum of RANGE BIN]" caption="Sum of RANGE BIN" numFmtId="0" hierarchy="16" level="32767"/>
    <cacheField name="[Measures].[Sum of Frequency 3]" caption="Sum of Frequency 3" numFmtId="0" hierarchy="17" level="32767"/>
    <cacheField name="[Measures].[Sum of RANGE BIN2]" caption="Sum of RANGE BIN2" numFmtId="0" hierarchy="18" level="32767"/>
    <cacheField name="[Measures].[Sum of Frequency2 2]" caption="Sum of Frequency2 2" numFmtId="0" hierarchy="19" level="32767"/>
  </cacheFields>
  <cacheHierarchies count="28">
    <cacheHierarchy uniqueName="[Range].[defeat type]" caption="defeat type" attribute="1" defaultMemberUniqueName="[Range].[defeat type].[All]" allUniqueName="[Range].[defeat type].[All]" dimensionUniqueName="[Range]" displayFolder="" count="0" memberValueDatatype="130" unbalanced="0"/>
    <cacheHierarchy uniqueName="[Range].[frequency]" caption="frequency" attribute="1" defaultMemberUniqueName="[Range].[frequency].[All]" allUniqueName="[Range].[frequency].[All]" dimensionUniqueName="[Range]" displayFolder="" count="0" memberValueDatatype="20" unbalanced="0"/>
    <cacheHierarchy uniqueName="[Range1].[COLUMN]" caption="COLUMN" attribute="1" defaultMemberUniqueName="[Range1].[COLUMN].[All]" allUniqueName="[Range1].[COLUMN].[All]" dimensionUniqueName="[Range1]" displayFolder="" count="0" memberValueDatatype="130" unbalanced="0"/>
    <cacheHierarchy uniqueName="[Range1].[Frequency]" caption="Frequency" attribute="1" defaultMemberUniqueName="[Range1].[Frequency].[All]" allUniqueName="[Range1].[Frequency].[All]" dimensionUniqueName="[Range1]" displayFolder="" count="0" memberValueDatatype="20" unbalanced="0"/>
    <cacheHierarchy uniqueName="[Range1].[COLUMN2]" caption="COLUMN2" attribute="1" defaultMemberUniqueName="[Range1].[COLUMN2].[All]" allUniqueName="[Range1].[COLUMN2].[All]" dimensionUniqueName="[Range1]" displayFolder="" count="0" memberValueDatatype="130" unbalanced="0"/>
    <cacheHierarchy uniqueName="[Range1].[Frequency2]" caption="Frequency2" attribute="1" defaultMemberUniqueName="[Range1].[Frequency2].[All]" allUniqueName="[Range1].[Frequency2].[All]" dimensionUniqueName="[Range1]" displayFolder="" count="0" memberValueDatatype="20" unbalanced="0"/>
    <cacheHierarchy uniqueName="[Range2].[RANGE BIN]" caption="RANGE BIN" attribute="1" defaultMemberUniqueName="[Range2].[RANGE BIN].[All]" allUniqueName="[Range2].[RANGE BIN].[All]" dimensionUniqueName="[Range2]" displayFolder="" count="0" memberValueDatatype="20" unbalanced="0"/>
    <cacheHierarchy uniqueName="[Range2].[Frequency]" caption="Frequency" attribute="1" defaultMemberUniqueName="[Range2].[Frequency].[All]" allUniqueName="[Range2].[Frequency].[All]" dimensionUniqueName="[Range2]" displayFolder="" count="0" memberValueDatatype="20" unbalanced="0"/>
    <cacheHierarchy uniqueName="[Range2].[RANGE BIN2]" caption="RANGE BIN2" attribute="1" defaultMemberUniqueName="[Range2].[RANGE BIN2].[All]" allUniqueName="[Range2].[RANGE BIN2].[All]" dimensionUniqueName="[Range2]" displayFolder="" count="0" memberValueDatatype="20" unbalanced="0"/>
    <cacheHierarchy uniqueName="[Range2].[Frequency2]" caption="Frequency2" attribute="1" defaultMemberUniqueName="[Range2].[Frequency2].[All]" allUniqueName="[Range2].[Frequency2].[All]" dimensionUniqueName="[Range2]" displayFolder="" count="0" memberValueDatatype="20" unbalanced="0"/>
    <cacheHierarchy uniqueName="[Range3].[REGION 1]" caption="REGION 1" attribute="1" defaultMemberUniqueName="[Range3].[REGION 1].[All]" allUniqueName="[Range3].[REGION 1].[All]" dimensionUniqueName="[Range3]" displayFolder="" count="0" memberValueDatatype="20" unbalanced="0"/>
    <cacheHierarchy uniqueName="[Range3].[REGION 2]" caption="REGION 2" attribute="1" defaultMemberUniqueName="[Range3].[REGION 2].[All]" allUniqueName="[Range3].[REGION 2].[All]" dimensionUniqueName="[Range3]" displayFolder="" count="0" memberValueDatatype="20" unbalanced="0"/>
    <cacheHierarchy uniqueName="[Range3].[REGION 3]" caption="REGION 3" attribute="1" defaultMemberUniqueName="[Range3].[REGION 3].[All]" allUniqueName="[Range3].[REGION 3].[All]" dimensionUniqueName="[Range3]" displayFolder="" count="0" memberValueDatatype="20" unbalanced="0"/>
    <cacheHierarchy uniqueName="[Measures].[Sum of frequency]" caption="Sum of frequency" measure="1" displayFolder="" measureGroup="Range" count="0">
      <extLst>
        <ext xmlns:x15="http://schemas.microsoft.com/office/spreadsheetml/2010/11/main" uri="{B97F6D7D-B522-45F9-BDA1-12C45D357490}">
          <x15:cacheHierarchy aggregatedColumn="1"/>
        </ext>
      </extLst>
    </cacheHierarchy>
    <cacheHierarchy uniqueName="[Measures].[Sum of Frequency 2]" caption="Sum of Frequency 2" measure="1" displayFolder="" measureGroup="Range1" count="0">
      <extLst>
        <ext xmlns:x15="http://schemas.microsoft.com/office/spreadsheetml/2010/11/main" uri="{B97F6D7D-B522-45F9-BDA1-12C45D357490}">
          <x15:cacheHierarchy aggregatedColumn="3"/>
        </ext>
      </extLst>
    </cacheHierarchy>
    <cacheHierarchy uniqueName="[Measures].[Sum of Frequency2]" caption="Sum of Frequency2" measure="1" displayFolder="" measureGroup="Range1" count="0">
      <extLst>
        <ext xmlns:x15="http://schemas.microsoft.com/office/spreadsheetml/2010/11/main" uri="{B97F6D7D-B522-45F9-BDA1-12C45D357490}">
          <x15:cacheHierarchy aggregatedColumn="5"/>
        </ext>
      </extLst>
    </cacheHierarchy>
    <cacheHierarchy uniqueName="[Measures].[Sum of RANGE BIN]" caption="Sum of RANGE BIN" measure="1" displayFolder="" measureGroup="Range2" count="0" oneField="1">
      <fieldsUsage count="1">
        <fieldUsage x="0"/>
      </fieldsUsage>
      <extLst>
        <ext xmlns:x15="http://schemas.microsoft.com/office/spreadsheetml/2010/11/main" uri="{B97F6D7D-B522-45F9-BDA1-12C45D357490}">
          <x15:cacheHierarchy aggregatedColumn="6"/>
        </ext>
      </extLst>
    </cacheHierarchy>
    <cacheHierarchy uniqueName="[Measures].[Sum of Frequency 3]" caption="Sum of Frequency 3" measure="1" displayFolder="" measureGroup="Range2" count="0" oneField="1">
      <fieldsUsage count="1">
        <fieldUsage x="1"/>
      </fieldsUsage>
      <extLst>
        <ext xmlns:x15="http://schemas.microsoft.com/office/spreadsheetml/2010/11/main" uri="{B97F6D7D-B522-45F9-BDA1-12C45D357490}">
          <x15:cacheHierarchy aggregatedColumn="7"/>
        </ext>
      </extLst>
    </cacheHierarchy>
    <cacheHierarchy uniqueName="[Measures].[Sum of RANGE BIN2]" caption="Sum of RANGE BIN2" measure="1" displayFolder="" measureGroup="Range2" count="0" oneField="1">
      <fieldsUsage count="1">
        <fieldUsage x="2"/>
      </fieldsUsage>
      <extLst>
        <ext xmlns:x15="http://schemas.microsoft.com/office/spreadsheetml/2010/11/main" uri="{B97F6D7D-B522-45F9-BDA1-12C45D357490}">
          <x15:cacheHierarchy aggregatedColumn="8"/>
        </ext>
      </extLst>
    </cacheHierarchy>
    <cacheHierarchy uniqueName="[Measures].[Sum of Frequency2 2]" caption="Sum of Frequency2 2" measure="1" displayFolder="" measureGroup="Range2" count="0" oneField="1">
      <fieldsUsage count="1">
        <fieldUsage x="3"/>
      </fieldsUsage>
      <extLst>
        <ext xmlns:x15="http://schemas.microsoft.com/office/spreadsheetml/2010/11/main" uri="{B97F6D7D-B522-45F9-BDA1-12C45D357490}">
          <x15:cacheHierarchy aggregatedColumn="9"/>
        </ext>
      </extLst>
    </cacheHierarchy>
    <cacheHierarchy uniqueName="[Measures].[Sum of REGION 1]" caption="Sum of REGION 1" measure="1" displayFolder="" measureGroup="Range3" count="0">
      <extLst>
        <ext xmlns:x15="http://schemas.microsoft.com/office/spreadsheetml/2010/11/main" uri="{B97F6D7D-B522-45F9-BDA1-12C45D357490}">
          <x15:cacheHierarchy aggregatedColumn="10"/>
        </ext>
      </extLst>
    </cacheHierarchy>
    <cacheHierarchy uniqueName="[Measures].[Sum of REGION 2]" caption="Sum of REGION 2" measure="1" displayFolder="" measureGroup="Range3" count="0">
      <extLst>
        <ext xmlns:x15="http://schemas.microsoft.com/office/spreadsheetml/2010/11/main" uri="{B97F6D7D-B522-45F9-BDA1-12C45D357490}">
          <x15:cacheHierarchy aggregatedColumn="11"/>
        </ext>
      </extLst>
    </cacheHierarchy>
    <cacheHierarchy uniqueName="[Measures].[Sum of REGION 3]" caption="Sum of REGION 3" measure="1" displayFolder="" measureGroup="Range3" count="0">
      <extLst>
        <ext xmlns:x15="http://schemas.microsoft.com/office/spreadsheetml/2010/11/main" uri="{B97F6D7D-B522-45F9-BDA1-12C45D357490}">
          <x15:cacheHierarchy aggregatedColumn="12"/>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of Models]" caption="__XL_Count of Models" measure="1" displayFolder="" count="0" hidden="1"/>
  </cacheHierarchies>
  <kpis count="0"/>
  <dimensions count="5">
    <dimension measure="1" name="Measures" uniqueName="[Measures]" caption="Measures"/>
    <dimension name="Range" uniqueName="[Range]" caption="Range"/>
    <dimension name="Range1" uniqueName="[Range1]" caption="Range1"/>
    <dimension name="Range2" uniqueName="[Range2]" caption="Range2"/>
    <dimension name="Range3" uniqueName="[Range3]" caption="Range3"/>
  </dimensions>
  <measureGroups count="4">
    <measureGroup name="Range" caption="Range"/>
    <measureGroup name="Range1" caption="Range1"/>
    <measureGroup name="Range2" caption="Range2"/>
    <measureGroup name="Range3" caption="Range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49.786311805554" backgroundQuery="1" createdVersion="5" refreshedVersion="5" minRefreshableVersion="3" recordCount="0" supportSubquery="1" supportAdvancedDrill="1" xr:uid="{00000000-000A-0000-FFFF-FFFF03000000}">
  <cacheSource type="external" connectionId="1"/>
  <cacheFields count="3">
    <cacheField name="[Measures].[Sum of REGION 1]" caption="Sum of REGION 1" numFmtId="0" hierarchy="20" level="32767"/>
    <cacheField name="[Measures].[Sum of REGION 2]" caption="Sum of REGION 2" numFmtId="0" hierarchy="21" level="32767"/>
    <cacheField name="[Measures].[Sum of REGION 3]" caption="Sum of REGION 3" numFmtId="0" hierarchy="22" level="32767"/>
  </cacheFields>
  <cacheHierarchies count="28">
    <cacheHierarchy uniqueName="[Range].[defeat type]" caption="defeat type" attribute="1" defaultMemberUniqueName="[Range].[defeat type].[All]" allUniqueName="[Range].[defeat type].[All]" dimensionUniqueName="[Range]" displayFolder="" count="0" memberValueDatatype="130" unbalanced="0"/>
    <cacheHierarchy uniqueName="[Range].[frequency]" caption="frequency" attribute="1" defaultMemberUniqueName="[Range].[frequency].[All]" allUniqueName="[Range].[frequency].[All]" dimensionUniqueName="[Range]" displayFolder="" count="0" memberValueDatatype="20" unbalanced="0"/>
    <cacheHierarchy uniqueName="[Range1].[COLUMN]" caption="COLUMN" attribute="1" defaultMemberUniqueName="[Range1].[COLUMN].[All]" allUniqueName="[Range1].[COLUMN].[All]" dimensionUniqueName="[Range1]" displayFolder="" count="0" memberValueDatatype="130" unbalanced="0"/>
    <cacheHierarchy uniqueName="[Range1].[Frequency]" caption="Frequency" attribute="1" defaultMemberUniqueName="[Range1].[Frequency].[All]" allUniqueName="[Range1].[Frequency].[All]" dimensionUniqueName="[Range1]" displayFolder="" count="0" memberValueDatatype="20" unbalanced="0"/>
    <cacheHierarchy uniqueName="[Range1].[COLUMN2]" caption="COLUMN2" attribute="1" defaultMemberUniqueName="[Range1].[COLUMN2].[All]" allUniqueName="[Range1].[COLUMN2].[All]" dimensionUniqueName="[Range1]" displayFolder="" count="0" memberValueDatatype="130" unbalanced="0"/>
    <cacheHierarchy uniqueName="[Range1].[Frequency2]" caption="Frequency2" attribute="1" defaultMemberUniqueName="[Range1].[Frequency2].[All]" allUniqueName="[Range1].[Frequency2].[All]" dimensionUniqueName="[Range1]" displayFolder="" count="0" memberValueDatatype="20" unbalanced="0"/>
    <cacheHierarchy uniqueName="[Range2].[RANGE BIN]" caption="RANGE BIN" attribute="1" defaultMemberUniqueName="[Range2].[RANGE BIN].[All]" allUniqueName="[Range2].[RANGE BIN].[All]" dimensionUniqueName="[Range2]" displayFolder="" count="0" memberValueDatatype="20" unbalanced="0"/>
    <cacheHierarchy uniqueName="[Range2].[Frequency]" caption="Frequency" attribute="1" defaultMemberUniqueName="[Range2].[Frequency].[All]" allUniqueName="[Range2].[Frequency].[All]" dimensionUniqueName="[Range2]" displayFolder="" count="0" memberValueDatatype="20" unbalanced="0"/>
    <cacheHierarchy uniqueName="[Range2].[RANGE BIN2]" caption="RANGE BIN2" attribute="1" defaultMemberUniqueName="[Range2].[RANGE BIN2].[All]" allUniqueName="[Range2].[RANGE BIN2].[All]" dimensionUniqueName="[Range2]" displayFolder="" count="0" memberValueDatatype="20" unbalanced="0"/>
    <cacheHierarchy uniqueName="[Range2].[Frequency2]" caption="Frequency2" attribute="1" defaultMemberUniqueName="[Range2].[Frequency2].[All]" allUniqueName="[Range2].[Frequency2].[All]" dimensionUniqueName="[Range2]" displayFolder="" count="0" memberValueDatatype="20" unbalanced="0"/>
    <cacheHierarchy uniqueName="[Range3].[REGION 1]" caption="REGION 1" attribute="1" defaultMemberUniqueName="[Range3].[REGION 1].[All]" allUniqueName="[Range3].[REGION 1].[All]" dimensionUniqueName="[Range3]" displayFolder="" count="0" memberValueDatatype="20" unbalanced="0"/>
    <cacheHierarchy uniqueName="[Range3].[REGION 2]" caption="REGION 2" attribute="1" defaultMemberUniqueName="[Range3].[REGION 2].[All]" allUniqueName="[Range3].[REGION 2].[All]" dimensionUniqueName="[Range3]" displayFolder="" count="0" memberValueDatatype="20" unbalanced="0"/>
    <cacheHierarchy uniqueName="[Range3].[REGION 3]" caption="REGION 3" attribute="1" defaultMemberUniqueName="[Range3].[REGION 3].[All]" allUniqueName="[Range3].[REGION 3].[All]" dimensionUniqueName="[Range3]" displayFolder="" count="0" memberValueDatatype="20" unbalanced="0"/>
    <cacheHierarchy uniqueName="[Measures].[Sum of frequency]" caption="Sum of frequency" measure="1" displayFolder="" measureGroup="Range" count="0">
      <extLst>
        <ext xmlns:x15="http://schemas.microsoft.com/office/spreadsheetml/2010/11/main" uri="{B97F6D7D-B522-45F9-BDA1-12C45D357490}">
          <x15:cacheHierarchy aggregatedColumn="1"/>
        </ext>
      </extLst>
    </cacheHierarchy>
    <cacheHierarchy uniqueName="[Measures].[Sum of Frequency 2]" caption="Sum of Frequency 2" measure="1" displayFolder="" measureGroup="Range1" count="0">
      <extLst>
        <ext xmlns:x15="http://schemas.microsoft.com/office/spreadsheetml/2010/11/main" uri="{B97F6D7D-B522-45F9-BDA1-12C45D357490}">
          <x15:cacheHierarchy aggregatedColumn="3"/>
        </ext>
      </extLst>
    </cacheHierarchy>
    <cacheHierarchy uniqueName="[Measures].[Sum of Frequency2]" caption="Sum of Frequency2" measure="1" displayFolder="" measureGroup="Range1" count="0">
      <extLst>
        <ext xmlns:x15="http://schemas.microsoft.com/office/spreadsheetml/2010/11/main" uri="{B97F6D7D-B522-45F9-BDA1-12C45D357490}">
          <x15:cacheHierarchy aggregatedColumn="5"/>
        </ext>
      </extLst>
    </cacheHierarchy>
    <cacheHierarchy uniqueName="[Measures].[Sum of RANGE BIN]" caption="Sum of RANGE BIN" measure="1" displayFolder="" measureGroup="Range2" count="0">
      <extLst>
        <ext xmlns:x15="http://schemas.microsoft.com/office/spreadsheetml/2010/11/main" uri="{B97F6D7D-B522-45F9-BDA1-12C45D357490}">
          <x15:cacheHierarchy aggregatedColumn="6"/>
        </ext>
      </extLst>
    </cacheHierarchy>
    <cacheHierarchy uniqueName="[Measures].[Sum of Frequency 3]" caption="Sum of Frequency 3" measure="1" displayFolder="" measureGroup="Range2" count="0">
      <extLst>
        <ext xmlns:x15="http://schemas.microsoft.com/office/spreadsheetml/2010/11/main" uri="{B97F6D7D-B522-45F9-BDA1-12C45D357490}">
          <x15:cacheHierarchy aggregatedColumn="7"/>
        </ext>
      </extLst>
    </cacheHierarchy>
    <cacheHierarchy uniqueName="[Measures].[Sum of RANGE BIN2]" caption="Sum of RANGE BIN2" measure="1" displayFolder="" measureGroup="Range2" count="0">
      <extLst>
        <ext xmlns:x15="http://schemas.microsoft.com/office/spreadsheetml/2010/11/main" uri="{B97F6D7D-B522-45F9-BDA1-12C45D357490}">
          <x15:cacheHierarchy aggregatedColumn="8"/>
        </ext>
      </extLst>
    </cacheHierarchy>
    <cacheHierarchy uniqueName="[Measures].[Sum of Frequency2 2]" caption="Sum of Frequency2 2" measure="1" displayFolder="" measureGroup="Range2" count="0">
      <extLst>
        <ext xmlns:x15="http://schemas.microsoft.com/office/spreadsheetml/2010/11/main" uri="{B97F6D7D-B522-45F9-BDA1-12C45D357490}">
          <x15:cacheHierarchy aggregatedColumn="9"/>
        </ext>
      </extLst>
    </cacheHierarchy>
    <cacheHierarchy uniqueName="[Measures].[Sum of REGION 1]" caption="Sum of REGION 1" measure="1" displayFolder="" measureGroup="Range3" count="0" oneField="1">
      <fieldsUsage count="1">
        <fieldUsage x="0"/>
      </fieldsUsage>
      <extLst>
        <ext xmlns:x15="http://schemas.microsoft.com/office/spreadsheetml/2010/11/main" uri="{B97F6D7D-B522-45F9-BDA1-12C45D357490}">
          <x15:cacheHierarchy aggregatedColumn="10"/>
        </ext>
      </extLst>
    </cacheHierarchy>
    <cacheHierarchy uniqueName="[Measures].[Sum of REGION 2]" caption="Sum of REGION 2" measure="1" displayFolder="" measureGroup="Range3" count="0" oneField="1">
      <fieldsUsage count="1">
        <fieldUsage x="1"/>
      </fieldsUsage>
      <extLst>
        <ext xmlns:x15="http://schemas.microsoft.com/office/spreadsheetml/2010/11/main" uri="{B97F6D7D-B522-45F9-BDA1-12C45D357490}">
          <x15:cacheHierarchy aggregatedColumn="11"/>
        </ext>
      </extLst>
    </cacheHierarchy>
    <cacheHierarchy uniqueName="[Measures].[Sum of REGION 3]" caption="Sum of REGION 3" measure="1" displayFolder="" measureGroup="Range3" count="0" oneField="1">
      <fieldsUsage count="1">
        <fieldUsage x="2"/>
      </fieldsUsage>
      <extLst>
        <ext xmlns:x15="http://schemas.microsoft.com/office/spreadsheetml/2010/11/main" uri="{B97F6D7D-B522-45F9-BDA1-12C45D357490}">
          <x15:cacheHierarchy aggregatedColumn="12"/>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of Models]" caption="__XL_Count of Models" measure="1" displayFolder="" count="0" hidden="1"/>
  </cacheHierarchies>
  <kpis count="0"/>
  <dimensions count="5">
    <dimension measure="1" name="Measures" uniqueName="[Measures]" caption="Measures"/>
    <dimension name="Range" uniqueName="[Range]" caption="Range"/>
    <dimension name="Range1" uniqueName="[Range1]" caption="Range1"/>
    <dimension name="Range2" uniqueName="[Range2]" caption="Range2"/>
    <dimension name="Range3" uniqueName="[Range3]" caption="Range3"/>
  </dimensions>
  <measureGroups count="4">
    <measureGroup name="Range" caption="Range"/>
    <measureGroup name="Range1" caption="Range1"/>
    <measureGroup name="Range2" caption="Range2"/>
    <measureGroup name="Range3" caption="Range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5">
  <location ref="D3:E11" firstHeaderRow="1" firstDataRow="1" firstDataCol="1"/>
  <pivotFields count="2">
    <pivotField axis="axisRow" allDrilled="1" showAll="0" dataSourceSort="1" defaultAttributeDrillState="1">
      <items count="8">
        <item x="0"/>
        <item x="1"/>
        <item x="2"/>
        <item x="3"/>
        <item x="4"/>
        <item x="5"/>
        <item x="6"/>
        <item t="default"/>
      </items>
    </pivotField>
    <pivotField dataField="1" showAll="0"/>
  </pivotFields>
  <rowFields count="1">
    <field x="0"/>
  </rowFields>
  <rowItems count="8">
    <i>
      <x/>
    </i>
    <i>
      <x v="1"/>
    </i>
    <i>
      <x v="2"/>
    </i>
    <i>
      <x v="3"/>
    </i>
    <i>
      <x v="4"/>
    </i>
    <i>
      <x v="5"/>
    </i>
    <i>
      <x v="6"/>
    </i>
    <i t="grand">
      <x/>
    </i>
  </rowItems>
  <colItems count="1">
    <i/>
  </colItems>
  <dataFields count="1">
    <dataField name="Sum of frequenc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3!$A$1:$B$8">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D00-000001000000}"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2:J11" firstHeaderRow="0" firstDataRow="1" firstDataCol="1"/>
  <pivotFields count="4">
    <pivotField axis="axisRow" allDrilled="1" showAll="0" dataSourceSort="1" defaultAttributeDrillState="1">
      <items count="5">
        <item x="0"/>
        <item x="1"/>
        <item x="2"/>
        <item x="3"/>
        <item t="default"/>
      </items>
    </pivotField>
    <pivotField dataField="1" showAll="0"/>
    <pivotField axis="axisRow" allDrilled="1" showAll="0" dataSourceSort="1" defaultAttributeDrillState="1">
      <items count="5">
        <item x="0"/>
        <item x="1"/>
        <item x="2"/>
        <item x="3"/>
        <item t="default"/>
      </items>
    </pivotField>
    <pivotField dataField="1" showAll="0"/>
  </pivotFields>
  <rowFields count="2">
    <field x="0"/>
    <field x="2"/>
  </rowFields>
  <rowItems count="9">
    <i>
      <x/>
    </i>
    <i r="1">
      <x/>
    </i>
    <i>
      <x v="1"/>
    </i>
    <i r="1">
      <x v="1"/>
    </i>
    <i>
      <x v="2"/>
    </i>
    <i r="1">
      <x v="2"/>
    </i>
    <i>
      <x v="3"/>
    </i>
    <i r="1">
      <x v="3"/>
    </i>
    <i t="grand">
      <x/>
    </i>
  </rowItems>
  <colFields count="1">
    <field x="-2"/>
  </colFields>
  <colItems count="2">
    <i>
      <x/>
    </i>
    <i i="1">
      <x v="1"/>
    </i>
  </colItems>
  <dataFields count="2">
    <dataField name="Sum of Frequency" fld="1" baseField="0" baseItem="0"/>
    <dataField name="Sum of Frequency2" fld="3" baseField="0" baseItem="0"/>
  </dataFields>
  <formats count="21">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fieldPosition="0">
        <references count="1">
          <reference field="0" count="0"/>
        </references>
      </pivotArea>
    </format>
    <format dxfId="28">
      <pivotArea dataOnly="0" labelOnly="1" grandRow="1" outline="0" fieldPosition="0"/>
    </format>
    <format dxfId="27">
      <pivotArea dataOnly="0" labelOnly="1" fieldPosition="0">
        <references count="2">
          <reference field="0" count="1" selected="0">
            <x v="0"/>
          </reference>
          <reference field="2" count="0"/>
        </references>
      </pivotArea>
    </format>
    <format dxfId="26">
      <pivotArea dataOnly="0" labelOnly="1" outline="0" fieldPosition="0">
        <references count="1">
          <reference field="4294967294" count="2">
            <x v="0"/>
            <x v="1"/>
          </reference>
        </references>
      </pivotArea>
    </format>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fieldPosition="0">
        <references count="2">
          <reference field="0" count="1" selected="0">
            <x v="0"/>
          </reference>
          <reference field="2" count="0"/>
        </references>
      </pivotArea>
    </format>
    <format dxfId="19">
      <pivotArea dataOnly="0" labelOnly="1" outline="0" fieldPosition="0">
        <references count="1">
          <reference field="4294967294" count="2">
            <x v="0"/>
            <x v="1"/>
          </reference>
        </references>
      </pivotArea>
    </format>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fieldPosition="0">
        <references count="2">
          <reference field="0" count="1" selected="0">
            <x v="0"/>
          </reference>
          <reference field="2" count="0"/>
        </references>
      </pivotArea>
    </format>
    <format dxfId="12">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4!$C$8:$F$12">
        <x15:activeTabTopLevelEntity name="[Range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E00-000002000000}"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2:K3" firstHeaderRow="0" firstDataRow="1" firstDataCol="0"/>
  <pivotFields count="4">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RANGE BIN" fld="0" baseField="0" baseItem="0"/>
    <dataField name="Sum of Frequency" fld="1" baseField="0" baseItem="0"/>
    <dataField name="Sum of RANGE BIN2" fld="2" baseField="0" baseItem="0"/>
    <dataField name="Sum of Frequency2" fld="3" baseField="0" baseItem="0"/>
  </dataFields>
  <formats count="9">
    <format dxfId="11">
      <pivotArea type="all" dataOnly="0" outline="0" fieldPosition="0"/>
    </format>
    <format dxfId="10">
      <pivotArea outline="0" collapsedLevelsAreSubtotals="1" fieldPosition="0"/>
    </format>
    <format dxfId="9">
      <pivotArea dataOnly="0" labelOnly="1" outline="0" fieldPosition="0">
        <references count="1">
          <reference field="4294967294" count="4">
            <x v="0"/>
            <x v="1"/>
            <x v="2"/>
            <x v="3"/>
          </reference>
        </references>
      </pivotArea>
    </format>
    <format dxfId="8">
      <pivotArea type="all" dataOnly="0" outline="0" fieldPosition="0"/>
    </format>
    <format dxfId="7">
      <pivotArea outline="0" collapsedLevelsAreSubtotals="1" fieldPosition="0"/>
    </format>
    <format dxfId="6">
      <pivotArea dataOnly="0" labelOnly="1" outline="0" fieldPosition="0">
        <references count="1">
          <reference field="4294967294" count="4">
            <x v="0"/>
            <x v="1"/>
            <x v="2"/>
            <x v="3"/>
          </reference>
        </references>
      </pivotArea>
    </format>
    <format dxfId="5">
      <pivotArea type="all" dataOnly="0" outline="0" fieldPosition="0"/>
    </format>
    <format dxfId="4">
      <pivotArea outline="0" collapsedLevelsAreSubtotals="1" fieldPosition="0"/>
    </format>
    <format dxfId="3">
      <pivotArea dataOnly="0" labelOnly="1" outline="0" fieldPosition="0">
        <references count="1">
          <reference field="4294967294" count="4">
            <x v="0"/>
            <x v="1"/>
            <x v="2"/>
            <x v="3"/>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5!$C$8:$F$12">
        <x15:activeTabTopLevelEntity name="[Range2]"/>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F00-000003000000}" name="PivotTable6"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E4:G5"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REGION 1" fld="0" baseField="0" baseItem="0"/>
    <dataField name="Sum of REGION 2" fld="1" baseField="0" baseItem="0"/>
    <dataField name="Sum of REGION 3" fld="2" baseField="0" baseItem="0"/>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6!$A$1:$C$11">
        <x15:activeTabTopLevelEntity name="[Range3]"/>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
  <sheetViews>
    <sheetView topLeftCell="A4" workbookViewId="0">
      <selection activeCell="H28" sqref="H28"/>
    </sheetView>
  </sheetViews>
  <sheetFormatPr defaultRowHeight="14.4" x14ac:dyDescent="0.3"/>
  <cols>
    <col min="4" max="4" width="18.109375" bestFit="1" customWidth="1"/>
    <col min="5" max="5" width="12" bestFit="1" customWidth="1"/>
    <col min="6" max="6" width="18.109375" bestFit="1" customWidth="1"/>
    <col min="7" max="7" width="12.6640625" bestFit="1" customWidth="1"/>
    <col min="8" max="8" width="18.109375" bestFit="1" customWidth="1"/>
  </cols>
  <sheetData>
    <row r="1" spans="1:7" x14ac:dyDescent="0.3">
      <c r="A1" s="25" t="s">
        <v>0</v>
      </c>
      <c r="B1" s="25" t="s">
        <v>1</v>
      </c>
    </row>
    <row r="2" spans="1:7" x14ac:dyDescent="0.3">
      <c r="A2" s="1">
        <v>1</v>
      </c>
      <c r="B2" s="1">
        <v>50</v>
      </c>
      <c r="D2" s="24" t="s">
        <v>0</v>
      </c>
      <c r="E2" s="24"/>
      <c r="F2" s="24" t="s">
        <v>1</v>
      </c>
      <c r="G2" s="24"/>
    </row>
    <row r="3" spans="1:7" x14ac:dyDescent="0.3">
      <c r="A3" s="1">
        <v>2</v>
      </c>
      <c r="B3" s="1">
        <v>60</v>
      </c>
      <c r="D3" s="1"/>
      <c r="E3" s="1"/>
      <c r="F3" s="1"/>
      <c r="G3" s="1"/>
    </row>
    <row r="4" spans="1:7" x14ac:dyDescent="0.3">
      <c r="A4" s="1">
        <v>3</v>
      </c>
      <c r="B4" s="1">
        <v>55</v>
      </c>
      <c r="D4" s="7" t="s">
        <v>2</v>
      </c>
      <c r="E4" s="7">
        <v>2.5</v>
      </c>
      <c r="F4" s="7" t="s">
        <v>2</v>
      </c>
      <c r="G4" s="7">
        <v>58.75</v>
      </c>
    </row>
    <row r="5" spans="1:7" x14ac:dyDescent="0.3">
      <c r="A5" s="1">
        <v>4</v>
      </c>
      <c r="B5" s="1">
        <v>70</v>
      </c>
      <c r="D5" s="1" t="s">
        <v>3</v>
      </c>
      <c r="E5" s="1">
        <v>0.6454972243679028</v>
      </c>
      <c r="F5" s="1" t="s">
        <v>3</v>
      </c>
      <c r="G5" s="1">
        <v>4.2695628191498329</v>
      </c>
    </row>
    <row r="6" spans="1:7" x14ac:dyDescent="0.3">
      <c r="D6" s="7" t="s">
        <v>4</v>
      </c>
      <c r="E6" s="7">
        <v>2.5</v>
      </c>
      <c r="F6" s="7" t="s">
        <v>4</v>
      </c>
      <c r="G6" s="7">
        <v>57.5</v>
      </c>
    </row>
    <row r="7" spans="1:7" x14ac:dyDescent="0.3">
      <c r="D7" s="7" t="s">
        <v>5</v>
      </c>
      <c r="E7" s="7" t="e">
        <v>#N/A</v>
      </c>
      <c r="F7" s="7" t="s">
        <v>5</v>
      </c>
      <c r="G7" s="7" t="e">
        <v>#N/A</v>
      </c>
    </row>
    <row r="8" spans="1:7" x14ac:dyDescent="0.3">
      <c r="D8" s="1" t="s">
        <v>6</v>
      </c>
      <c r="E8" s="1">
        <v>1.2909944487358056</v>
      </c>
      <c r="F8" s="1" t="s">
        <v>6</v>
      </c>
      <c r="G8" s="1">
        <v>8.5391256382996659</v>
      </c>
    </row>
    <row r="9" spans="1:7" x14ac:dyDescent="0.3">
      <c r="D9" s="1" t="s">
        <v>7</v>
      </c>
      <c r="E9" s="1">
        <v>1.6666666666666667</v>
      </c>
      <c r="F9" s="1" t="s">
        <v>7</v>
      </c>
      <c r="G9" s="1">
        <v>72.916666666666671</v>
      </c>
    </row>
    <row r="10" spans="1:7" x14ac:dyDescent="0.3">
      <c r="D10" s="1" t="s">
        <v>8</v>
      </c>
      <c r="E10" s="1">
        <v>-1.1999999999999975</v>
      </c>
      <c r="F10" s="1" t="s">
        <v>8</v>
      </c>
      <c r="G10" s="1">
        <v>0.34285714285713453</v>
      </c>
    </row>
    <row r="11" spans="1:7" x14ac:dyDescent="0.3">
      <c r="D11" s="1" t="s">
        <v>9</v>
      </c>
      <c r="E11" s="1">
        <v>0</v>
      </c>
      <c r="F11" s="1" t="s">
        <v>9</v>
      </c>
      <c r="G11" s="1">
        <v>0.75283719913172531</v>
      </c>
    </row>
    <row r="12" spans="1:7" x14ac:dyDescent="0.3">
      <c r="D12" s="1" t="s">
        <v>10</v>
      </c>
      <c r="E12" s="1">
        <v>3</v>
      </c>
      <c r="F12" s="1" t="s">
        <v>10</v>
      </c>
      <c r="G12" s="1">
        <v>20</v>
      </c>
    </row>
    <row r="13" spans="1:7" x14ac:dyDescent="0.3">
      <c r="D13" s="1" t="s">
        <v>11</v>
      </c>
      <c r="E13" s="1">
        <v>1</v>
      </c>
      <c r="F13" s="1" t="s">
        <v>11</v>
      </c>
      <c r="G13" s="1">
        <v>50</v>
      </c>
    </row>
    <row r="14" spans="1:7" x14ac:dyDescent="0.3">
      <c r="D14" s="1" t="s">
        <v>12</v>
      </c>
      <c r="E14" s="1">
        <v>4</v>
      </c>
      <c r="F14" s="1" t="s">
        <v>12</v>
      </c>
      <c r="G14" s="1">
        <v>70</v>
      </c>
    </row>
    <row r="15" spans="1:7" x14ac:dyDescent="0.3">
      <c r="D15" s="1" t="s">
        <v>13</v>
      </c>
      <c r="E15" s="1">
        <v>10</v>
      </c>
      <c r="F15" s="1" t="s">
        <v>13</v>
      </c>
      <c r="G15" s="1">
        <v>235</v>
      </c>
    </row>
    <row r="16" spans="1:7" x14ac:dyDescent="0.3">
      <c r="D16" s="1" t="s">
        <v>14</v>
      </c>
      <c r="E16" s="1">
        <v>4</v>
      </c>
      <c r="F16" s="1" t="s">
        <v>14</v>
      </c>
      <c r="G16" s="1">
        <v>4</v>
      </c>
    </row>
    <row r="18" spans="2:12" x14ac:dyDescent="0.3">
      <c r="B18" s="40" t="s">
        <v>94</v>
      </c>
      <c r="C18" s="40"/>
      <c r="D18" s="40"/>
      <c r="E18" s="40"/>
      <c r="F18" s="40"/>
      <c r="G18" s="19">
        <v>58.75</v>
      </c>
      <c r="H18" s="42"/>
      <c r="I18" s="3"/>
      <c r="J18" s="3"/>
      <c r="K18" s="3"/>
      <c r="L18" s="3"/>
    </row>
    <row r="19" spans="2:12" x14ac:dyDescent="0.3">
      <c r="B19" s="3"/>
      <c r="C19" s="3"/>
      <c r="D19" s="3"/>
      <c r="E19" s="3"/>
      <c r="F19" s="3"/>
      <c r="G19" s="3"/>
      <c r="H19" s="3"/>
      <c r="I19" s="3"/>
      <c r="J19" s="3"/>
      <c r="K19" s="3"/>
      <c r="L19" s="3"/>
    </row>
    <row r="20" spans="2:12" x14ac:dyDescent="0.3">
      <c r="B20" s="40" t="s">
        <v>88</v>
      </c>
      <c r="C20" s="40"/>
      <c r="D20" s="40"/>
      <c r="E20" s="40"/>
      <c r="F20" s="40"/>
      <c r="G20" s="40"/>
      <c r="H20" s="40"/>
      <c r="I20" s="40"/>
      <c r="J20" s="41">
        <v>57.5</v>
      </c>
      <c r="K20" s="3"/>
      <c r="L20" s="3"/>
    </row>
    <row r="21" spans="2:12" x14ac:dyDescent="0.3">
      <c r="B21" s="3"/>
      <c r="C21" s="3"/>
      <c r="D21" s="3"/>
      <c r="E21" s="3"/>
      <c r="F21" s="3"/>
      <c r="G21" s="3"/>
      <c r="H21" s="3"/>
      <c r="I21" s="3"/>
      <c r="J21" s="3"/>
      <c r="K21" s="3"/>
      <c r="L21" s="3"/>
    </row>
    <row r="22" spans="2:12" x14ac:dyDescent="0.3">
      <c r="B22" s="40" t="s">
        <v>89</v>
      </c>
      <c r="C22" s="40"/>
      <c r="D22" s="40"/>
      <c r="E22" s="40"/>
      <c r="F22" s="40"/>
      <c r="G22" s="40"/>
      <c r="H22" s="40"/>
      <c r="I22" s="40"/>
      <c r="J22" s="40"/>
      <c r="K22" s="40"/>
      <c r="L22" s="19" t="s">
        <v>90</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2"/>
  <sheetViews>
    <sheetView topLeftCell="B4" workbookViewId="0">
      <selection activeCell="I26" sqref="I26"/>
    </sheetView>
  </sheetViews>
  <sheetFormatPr defaultRowHeight="14.4" x14ac:dyDescent="0.3"/>
  <cols>
    <col min="1" max="1" width="10.109375" bestFit="1" customWidth="1"/>
    <col min="2" max="2" width="10" bestFit="1" customWidth="1"/>
    <col min="3" max="3" width="9.88671875" bestFit="1" customWidth="1"/>
    <col min="4" max="4" width="10.109375" bestFit="1" customWidth="1"/>
    <col min="5" max="5" width="9.33203125" customWidth="1"/>
    <col min="7" max="7" width="18.109375" bestFit="1" customWidth="1"/>
    <col min="8" max="8" width="21.5546875" bestFit="1" customWidth="1"/>
    <col min="9" max="9" width="18.109375" bestFit="1" customWidth="1"/>
    <col min="10" max="10" width="12.6640625" bestFit="1" customWidth="1"/>
    <col min="11" max="11" width="18.109375" bestFit="1" customWidth="1"/>
    <col min="12" max="12" width="12.6640625" bestFit="1" customWidth="1"/>
    <col min="13" max="13" width="18.109375" bestFit="1" customWidth="1"/>
    <col min="14" max="14" width="12.6640625" bestFit="1" customWidth="1"/>
    <col min="15" max="15" width="18.109375" bestFit="1" customWidth="1"/>
    <col min="16" max="16" width="12.6640625" bestFit="1" customWidth="1"/>
  </cols>
  <sheetData>
    <row r="1" spans="1:16" ht="15.6" x14ac:dyDescent="0.3">
      <c r="A1" s="174" t="s">
        <v>32</v>
      </c>
      <c r="B1" s="174"/>
      <c r="C1" s="174"/>
      <c r="D1" s="174"/>
      <c r="E1" s="174"/>
      <c r="G1" s="24" t="s">
        <v>33</v>
      </c>
      <c r="H1" s="24"/>
      <c r="I1" s="24" t="s">
        <v>35</v>
      </c>
      <c r="J1" s="24"/>
      <c r="K1" s="24" t="s">
        <v>36</v>
      </c>
      <c r="L1" s="24"/>
      <c r="M1" s="24" t="s">
        <v>37</v>
      </c>
      <c r="N1" s="24"/>
      <c r="O1" s="24" t="s">
        <v>34</v>
      </c>
      <c r="P1" s="24"/>
    </row>
    <row r="2" spans="1:16" ht="15.6" x14ac:dyDescent="0.3">
      <c r="A2" s="9" t="s">
        <v>33</v>
      </c>
      <c r="B2" s="9" t="s">
        <v>35</v>
      </c>
      <c r="C2" s="9" t="s">
        <v>36</v>
      </c>
      <c r="D2" s="9" t="s">
        <v>37</v>
      </c>
      <c r="E2" s="9" t="s">
        <v>34</v>
      </c>
      <c r="G2" s="1"/>
      <c r="H2" s="1"/>
      <c r="I2" s="1"/>
      <c r="J2" s="1"/>
      <c r="K2" s="1"/>
      <c r="L2" s="1"/>
      <c r="M2" s="1"/>
      <c r="N2" s="1"/>
      <c r="O2" s="1"/>
      <c r="P2" s="1"/>
    </row>
    <row r="3" spans="1:16" x14ac:dyDescent="0.3">
      <c r="A3" s="10">
        <v>30</v>
      </c>
      <c r="B3" s="10">
        <v>25</v>
      </c>
      <c r="C3" s="10">
        <v>22</v>
      </c>
      <c r="D3" s="10">
        <v>18</v>
      </c>
      <c r="E3" s="10">
        <v>35</v>
      </c>
      <c r="G3" s="7" t="s">
        <v>2</v>
      </c>
      <c r="H3" s="7">
        <v>30.6</v>
      </c>
      <c r="I3" s="7" t="s">
        <v>2</v>
      </c>
      <c r="J3" s="7">
        <v>25.9</v>
      </c>
      <c r="K3" s="7" t="s">
        <v>2</v>
      </c>
      <c r="L3" s="7">
        <v>22.9</v>
      </c>
      <c r="M3" s="7" t="s">
        <v>2</v>
      </c>
      <c r="N3" s="7">
        <v>18.8</v>
      </c>
      <c r="O3" s="7" t="s">
        <v>2</v>
      </c>
      <c r="P3" s="7">
        <v>34.200000000000003</v>
      </c>
    </row>
    <row r="4" spans="1:16" x14ac:dyDescent="0.3">
      <c r="A4" s="10">
        <v>32</v>
      </c>
      <c r="B4" s="10">
        <v>27</v>
      </c>
      <c r="C4" s="10">
        <v>23</v>
      </c>
      <c r="D4" s="10">
        <v>17</v>
      </c>
      <c r="E4" s="10">
        <v>36</v>
      </c>
      <c r="G4" s="1" t="s">
        <v>3</v>
      </c>
      <c r="H4" s="1">
        <v>0.47609522856952335</v>
      </c>
      <c r="I4" s="1" t="s">
        <v>3</v>
      </c>
      <c r="J4" s="1">
        <v>0.52599112793531677</v>
      </c>
      <c r="K4" s="1" t="s">
        <v>3</v>
      </c>
      <c r="L4" s="1">
        <v>0.52599112793531677</v>
      </c>
      <c r="M4" s="1" t="s">
        <v>3</v>
      </c>
      <c r="N4" s="1">
        <v>0.41633319989322654</v>
      </c>
      <c r="O4" s="1" t="s">
        <v>3</v>
      </c>
      <c r="P4" s="1">
        <v>0.41633319989322654</v>
      </c>
    </row>
    <row r="5" spans="1:16" x14ac:dyDescent="0.3">
      <c r="A5" s="10">
        <v>33</v>
      </c>
      <c r="B5" s="10">
        <v>26</v>
      </c>
      <c r="C5" s="10">
        <v>20</v>
      </c>
      <c r="D5" s="10">
        <v>19</v>
      </c>
      <c r="E5" s="10">
        <v>34</v>
      </c>
      <c r="G5" s="1" t="s">
        <v>4</v>
      </c>
      <c r="H5" s="1">
        <v>30.5</v>
      </c>
      <c r="I5" s="1" t="s">
        <v>4</v>
      </c>
      <c r="J5" s="1">
        <v>26</v>
      </c>
      <c r="K5" s="1" t="s">
        <v>4</v>
      </c>
      <c r="L5" s="1">
        <v>23</v>
      </c>
      <c r="M5" s="1" t="s">
        <v>4</v>
      </c>
      <c r="N5" s="1">
        <v>19</v>
      </c>
      <c r="O5" s="1" t="s">
        <v>4</v>
      </c>
      <c r="P5" s="1">
        <v>34</v>
      </c>
    </row>
    <row r="6" spans="1:16" x14ac:dyDescent="0.3">
      <c r="A6" s="10">
        <v>28</v>
      </c>
      <c r="B6" s="10">
        <v>23</v>
      </c>
      <c r="C6" s="10">
        <v>25</v>
      </c>
      <c r="D6" s="10">
        <v>20</v>
      </c>
      <c r="E6" s="10">
        <v>35</v>
      </c>
      <c r="G6" s="1" t="s">
        <v>5</v>
      </c>
      <c r="H6" s="1">
        <v>30</v>
      </c>
      <c r="I6" s="1" t="s">
        <v>5</v>
      </c>
      <c r="J6" s="1">
        <v>25</v>
      </c>
      <c r="K6" s="1" t="s">
        <v>5</v>
      </c>
      <c r="L6" s="1">
        <v>22</v>
      </c>
      <c r="M6" s="1" t="s">
        <v>5</v>
      </c>
      <c r="N6" s="1">
        <v>19</v>
      </c>
      <c r="O6" s="1" t="s">
        <v>5</v>
      </c>
      <c r="P6" s="1">
        <v>34</v>
      </c>
    </row>
    <row r="7" spans="1:16" x14ac:dyDescent="0.3">
      <c r="A7" s="10">
        <v>31</v>
      </c>
      <c r="B7" s="10">
        <v>28</v>
      </c>
      <c r="C7" s="10">
        <v>21</v>
      </c>
      <c r="D7" s="10">
        <v>21</v>
      </c>
      <c r="E7" s="10">
        <v>33</v>
      </c>
      <c r="G7" s="1" t="s">
        <v>6</v>
      </c>
      <c r="H7" s="1">
        <v>1.5055453054181622</v>
      </c>
      <c r="I7" s="1" t="s">
        <v>6</v>
      </c>
      <c r="J7" s="1">
        <v>1.6633299933166201</v>
      </c>
      <c r="K7" s="1" t="s">
        <v>6</v>
      </c>
      <c r="L7" s="1">
        <v>1.6633299933166201</v>
      </c>
      <c r="M7" s="1" t="s">
        <v>6</v>
      </c>
      <c r="N7" s="1">
        <v>1.3165611772087666</v>
      </c>
      <c r="O7" s="1" t="s">
        <v>6</v>
      </c>
      <c r="P7" s="1">
        <v>1.3165611772087666</v>
      </c>
    </row>
    <row r="8" spans="1:16" x14ac:dyDescent="0.3">
      <c r="A8" s="10">
        <v>30</v>
      </c>
      <c r="B8" s="10">
        <v>24</v>
      </c>
      <c r="C8" s="10">
        <v>24</v>
      </c>
      <c r="D8" s="10">
        <v>18</v>
      </c>
      <c r="E8" s="10">
        <v>34</v>
      </c>
      <c r="G8" s="7" t="s">
        <v>7</v>
      </c>
      <c r="H8" s="7">
        <v>2.2666666666666675</v>
      </c>
      <c r="I8" s="7" t="s">
        <v>7</v>
      </c>
      <c r="J8" s="7">
        <v>2.7666666666666675</v>
      </c>
      <c r="K8" s="7" t="s">
        <v>7</v>
      </c>
      <c r="L8" s="7">
        <v>2.7666666666666675</v>
      </c>
      <c r="M8" s="7" t="s">
        <v>7</v>
      </c>
      <c r="N8" s="7">
        <v>1.7333333333333332</v>
      </c>
      <c r="O8" s="7" t="s">
        <v>7</v>
      </c>
      <c r="P8" s="7">
        <v>1.7333333333333332</v>
      </c>
    </row>
    <row r="9" spans="1:16" x14ac:dyDescent="0.3">
      <c r="A9" s="10">
        <v>29</v>
      </c>
      <c r="B9" s="10">
        <v>26</v>
      </c>
      <c r="C9" s="10">
        <v>23</v>
      </c>
      <c r="D9" s="10">
        <v>19</v>
      </c>
      <c r="E9" s="10">
        <v>32</v>
      </c>
      <c r="G9" s="1" t="s">
        <v>8</v>
      </c>
      <c r="H9" s="1">
        <v>-0.36517548195749105</v>
      </c>
      <c r="I9" s="1" t="s">
        <v>8</v>
      </c>
      <c r="J9" s="1">
        <v>-0.72102523692014664</v>
      </c>
      <c r="K9" s="1" t="s">
        <v>8</v>
      </c>
      <c r="L9" s="1">
        <v>-0.72102523692014664</v>
      </c>
      <c r="M9" s="1" t="s">
        <v>8</v>
      </c>
      <c r="N9" s="1">
        <v>-0.7512679628064256</v>
      </c>
      <c r="O9" s="1" t="s">
        <v>8</v>
      </c>
      <c r="P9" s="1">
        <v>-0.75126796280642383</v>
      </c>
    </row>
    <row r="10" spans="1:16" x14ac:dyDescent="0.3">
      <c r="A10" s="10">
        <v>30</v>
      </c>
      <c r="B10" s="10">
        <v>25</v>
      </c>
      <c r="C10" s="10">
        <v>22</v>
      </c>
      <c r="D10" s="10">
        <v>17</v>
      </c>
      <c r="E10" s="10">
        <v>33</v>
      </c>
      <c r="G10" s="1" t="s">
        <v>9</v>
      </c>
      <c r="H10" s="1">
        <v>-0.11721373485089842</v>
      </c>
      <c r="I10" s="1" t="s">
        <v>9</v>
      </c>
      <c r="J10" s="1">
        <v>-0.34768401660268666</v>
      </c>
      <c r="K10" s="1" t="s">
        <v>9</v>
      </c>
      <c r="L10" s="1">
        <v>-0.34768401660268666</v>
      </c>
      <c r="M10" s="1" t="s">
        <v>9</v>
      </c>
      <c r="N10" s="1">
        <v>8.7640906766853641E-2</v>
      </c>
      <c r="O10" s="1" t="s">
        <v>9</v>
      </c>
      <c r="P10" s="1">
        <v>-8.7640906766863744E-2</v>
      </c>
    </row>
    <row r="11" spans="1:16" x14ac:dyDescent="0.3">
      <c r="A11" s="10">
        <v>32</v>
      </c>
      <c r="B11" s="10">
        <v>27</v>
      </c>
      <c r="C11" s="10">
        <v>25</v>
      </c>
      <c r="D11" s="10">
        <v>20</v>
      </c>
      <c r="E11" s="10">
        <v>36</v>
      </c>
      <c r="G11" s="7" t="s">
        <v>10</v>
      </c>
      <c r="H11" s="7">
        <v>5</v>
      </c>
      <c r="I11" s="7" t="s">
        <v>10</v>
      </c>
      <c r="J11" s="7">
        <v>5</v>
      </c>
      <c r="K11" s="7" t="s">
        <v>10</v>
      </c>
      <c r="L11" s="7">
        <v>5</v>
      </c>
      <c r="M11" s="7" t="s">
        <v>10</v>
      </c>
      <c r="N11" s="7">
        <v>4</v>
      </c>
      <c r="O11" s="7" t="s">
        <v>10</v>
      </c>
      <c r="P11" s="7">
        <v>4</v>
      </c>
    </row>
    <row r="12" spans="1:16" x14ac:dyDescent="0.3">
      <c r="A12" s="10">
        <v>31</v>
      </c>
      <c r="B12" s="10">
        <v>28</v>
      </c>
      <c r="C12" s="10">
        <v>24</v>
      </c>
      <c r="D12" s="10">
        <v>19</v>
      </c>
      <c r="E12" s="10">
        <v>34</v>
      </c>
      <c r="G12" s="1" t="s">
        <v>11</v>
      </c>
      <c r="H12" s="1">
        <v>28</v>
      </c>
      <c r="I12" s="1" t="s">
        <v>11</v>
      </c>
      <c r="J12" s="1">
        <v>23</v>
      </c>
      <c r="K12" s="1" t="s">
        <v>11</v>
      </c>
      <c r="L12" s="1">
        <v>20</v>
      </c>
      <c r="M12" s="1" t="s">
        <v>11</v>
      </c>
      <c r="N12" s="1">
        <v>17</v>
      </c>
      <c r="O12" s="1" t="s">
        <v>11</v>
      </c>
      <c r="P12" s="1">
        <v>32</v>
      </c>
    </row>
    <row r="13" spans="1:16" x14ac:dyDescent="0.3">
      <c r="G13" s="1" t="s">
        <v>12</v>
      </c>
      <c r="H13" s="1">
        <v>33</v>
      </c>
      <c r="I13" s="1" t="s">
        <v>12</v>
      </c>
      <c r="J13" s="1">
        <v>28</v>
      </c>
      <c r="K13" s="1" t="s">
        <v>12</v>
      </c>
      <c r="L13" s="1">
        <v>25</v>
      </c>
      <c r="M13" s="1" t="s">
        <v>12</v>
      </c>
      <c r="N13" s="1">
        <v>21</v>
      </c>
      <c r="O13" s="1" t="s">
        <v>12</v>
      </c>
      <c r="P13" s="1">
        <v>36</v>
      </c>
    </row>
    <row r="14" spans="1:16" x14ac:dyDescent="0.3">
      <c r="G14" s="1" t="s">
        <v>13</v>
      </c>
      <c r="H14" s="1">
        <v>306</v>
      </c>
      <c r="I14" s="1" t="s">
        <v>13</v>
      </c>
      <c r="J14" s="1">
        <v>259</v>
      </c>
      <c r="K14" s="1" t="s">
        <v>13</v>
      </c>
      <c r="L14" s="1">
        <v>229</v>
      </c>
      <c r="M14" s="1" t="s">
        <v>13</v>
      </c>
      <c r="N14" s="1">
        <v>188</v>
      </c>
      <c r="O14" s="1" t="s">
        <v>13</v>
      </c>
      <c r="P14" s="1">
        <v>342</v>
      </c>
    </row>
    <row r="15" spans="1:16" x14ac:dyDescent="0.3">
      <c r="G15" s="1" t="s">
        <v>14</v>
      </c>
      <c r="H15" s="1">
        <v>10</v>
      </c>
      <c r="I15" s="1" t="s">
        <v>14</v>
      </c>
      <c r="J15" s="1">
        <v>10</v>
      </c>
      <c r="K15" s="1" t="s">
        <v>14</v>
      </c>
      <c r="L15" s="1">
        <v>10</v>
      </c>
      <c r="M15" s="1" t="s">
        <v>14</v>
      </c>
      <c r="N15" s="1">
        <v>10</v>
      </c>
      <c r="O15" s="1" t="s">
        <v>14</v>
      </c>
      <c r="P15" s="1">
        <v>10</v>
      </c>
    </row>
    <row r="17" spans="7:12" x14ac:dyDescent="0.3">
      <c r="G17" s="39" t="s">
        <v>111</v>
      </c>
      <c r="H17" s="39" t="s">
        <v>112</v>
      </c>
      <c r="I17" s="39" t="s">
        <v>113</v>
      </c>
      <c r="J17" s="39" t="s">
        <v>114</v>
      </c>
    </row>
    <row r="18" spans="7:12" x14ac:dyDescent="0.3">
      <c r="G18" s="21" t="s">
        <v>44</v>
      </c>
      <c r="H18" s="46">
        <v>30.6</v>
      </c>
      <c r="I18" s="47">
        <v>5</v>
      </c>
      <c r="J18" s="10">
        <v>2.2666666666666675</v>
      </c>
    </row>
    <row r="19" spans="7:12" x14ac:dyDescent="0.3">
      <c r="G19" s="21" t="s">
        <v>45</v>
      </c>
      <c r="H19" s="46">
        <v>25.9</v>
      </c>
      <c r="I19" s="47">
        <v>5</v>
      </c>
      <c r="J19" s="10">
        <v>2.7666666666666675</v>
      </c>
    </row>
    <row r="20" spans="7:12" x14ac:dyDescent="0.3">
      <c r="G20" s="21" t="s">
        <v>46</v>
      </c>
      <c r="H20" s="46">
        <v>22.9</v>
      </c>
      <c r="I20" s="47">
        <v>5</v>
      </c>
      <c r="J20" s="10">
        <v>2.7666666666666675</v>
      </c>
      <c r="L20" s="45"/>
    </row>
    <row r="21" spans="7:12" x14ac:dyDescent="0.3">
      <c r="G21" s="21" t="s">
        <v>47</v>
      </c>
      <c r="H21" s="46">
        <v>18.8</v>
      </c>
      <c r="I21" s="47">
        <v>4</v>
      </c>
      <c r="J21" s="10">
        <v>1.7333333333333332</v>
      </c>
    </row>
    <row r="22" spans="7:12" x14ac:dyDescent="0.3">
      <c r="G22" s="21" t="s">
        <v>48</v>
      </c>
      <c r="H22" s="46">
        <v>34.200000000000003</v>
      </c>
      <c r="I22" s="47">
        <v>4</v>
      </c>
      <c r="J22" s="10">
        <v>1.7333333333333332</v>
      </c>
    </row>
  </sheetData>
  <mergeCells count="1">
    <mergeCell ref="A1:E1"/>
  </mergeCell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1"/>
  <sheetViews>
    <sheetView topLeftCell="A10" workbookViewId="0">
      <selection activeCell="G14" sqref="G14"/>
    </sheetView>
  </sheetViews>
  <sheetFormatPr defaultRowHeight="14.4" x14ac:dyDescent="0.3"/>
  <cols>
    <col min="1" max="1" width="13.44140625" bestFit="1" customWidth="1"/>
    <col min="2" max="2" width="15.6640625" bestFit="1" customWidth="1"/>
    <col min="4" max="4" width="18.109375" bestFit="1" customWidth="1"/>
    <col min="5" max="5" width="12" bestFit="1" customWidth="1"/>
    <col min="6" max="6" width="18.109375" bestFit="1" customWidth="1"/>
    <col min="7" max="7" width="12.6640625" bestFit="1" customWidth="1"/>
    <col min="9" max="9" width="24.6640625" bestFit="1" customWidth="1"/>
    <col min="10" max="10" width="11.44140625" bestFit="1" customWidth="1"/>
  </cols>
  <sheetData>
    <row r="1" spans="1:11" ht="18" x14ac:dyDescent="0.35">
      <c r="A1" s="29" t="s">
        <v>38</v>
      </c>
      <c r="B1" s="29" t="s">
        <v>39</v>
      </c>
      <c r="I1" s="175" t="s">
        <v>117</v>
      </c>
      <c r="J1" s="176"/>
      <c r="K1" s="48"/>
    </row>
    <row r="2" spans="1:11" x14ac:dyDescent="0.3">
      <c r="A2" s="1">
        <v>1</v>
      </c>
      <c r="B2" s="1">
        <v>28</v>
      </c>
      <c r="D2" s="24" t="s">
        <v>38</v>
      </c>
      <c r="E2" s="24"/>
      <c r="F2" s="24" t="s">
        <v>39</v>
      </c>
      <c r="G2" s="24"/>
      <c r="I2" s="49" t="s">
        <v>115</v>
      </c>
      <c r="J2" s="49" t="s">
        <v>116</v>
      </c>
    </row>
    <row r="3" spans="1:11" x14ac:dyDescent="0.3">
      <c r="A3" s="1">
        <v>2</v>
      </c>
      <c r="B3" s="1">
        <v>32</v>
      </c>
      <c r="D3" s="1"/>
      <c r="E3" s="1"/>
      <c r="F3" s="1"/>
      <c r="G3" s="1"/>
      <c r="I3" s="1">
        <v>27</v>
      </c>
      <c r="J3" s="1">
        <v>6</v>
      </c>
    </row>
    <row r="4" spans="1:11" x14ac:dyDescent="0.3">
      <c r="A4" s="1">
        <v>3</v>
      </c>
      <c r="B4" s="1">
        <v>35</v>
      </c>
      <c r="D4" s="1" t="s">
        <v>2</v>
      </c>
      <c r="E4" s="1">
        <v>50.5</v>
      </c>
      <c r="F4" s="1" t="s">
        <v>2</v>
      </c>
      <c r="G4" s="1">
        <v>34.99</v>
      </c>
      <c r="I4" s="1">
        <v>28</v>
      </c>
      <c r="J4" s="1">
        <v>6</v>
      </c>
    </row>
    <row r="5" spans="1:11" x14ac:dyDescent="0.3">
      <c r="A5" s="1">
        <v>4</v>
      </c>
      <c r="B5" s="1">
        <v>40</v>
      </c>
      <c r="D5" s="1" t="s">
        <v>3</v>
      </c>
      <c r="E5" s="1">
        <v>2.9011491975882016</v>
      </c>
      <c r="F5" s="1" t="s">
        <v>3</v>
      </c>
      <c r="G5" s="1">
        <v>0.48147395746516991</v>
      </c>
      <c r="I5" s="1">
        <v>29</v>
      </c>
      <c r="J5" s="1">
        <v>10</v>
      </c>
    </row>
    <row r="6" spans="1:11" x14ac:dyDescent="0.3">
      <c r="A6" s="1">
        <v>5</v>
      </c>
      <c r="B6" s="1">
        <v>42</v>
      </c>
      <c r="D6" s="1" t="s">
        <v>4</v>
      </c>
      <c r="E6" s="1">
        <v>50.5</v>
      </c>
      <c r="F6" s="7" t="s">
        <v>4</v>
      </c>
      <c r="G6" s="7">
        <v>35</v>
      </c>
      <c r="I6" s="1">
        <v>30</v>
      </c>
      <c r="J6" s="1">
        <v>8</v>
      </c>
    </row>
    <row r="7" spans="1:11" x14ac:dyDescent="0.3">
      <c r="A7" s="1">
        <v>6</v>
      </c>
      <c r="B7" s="1">
        <v>28</v>
      </c>
      <c r="D7" s="1" t="s">
        <v>5</v>
      </c>
      <c r="E7" s="1" t="e">
        <v>#N/A</v>
      </c>
      <c r="F7" s="7" t="s">
        <v>5</v>
      </c>
      <c r="G7" s="7">
        <v>31</v>
      </c>
      <c r="I7" s="1">
        <v>31</v>
      </c>
      <c r="J7" s="1">
        <v>10</v>
      </c>
    </row>
    <row r="8" spans="1:11" x14ac:dyDescent="0.3">
      <c r="A8" s="1">
        <v>7</v>
      </c>
      <c r="B8" s="1">
        <v>33</v>
      </c>
      <c r="D8" s="1" t="s">
        <v>6</v>
      </c>
      <c r="E8" s="1">
        <v>29.011491975882016</v>
      </c>
      <c r="F8" s="1" t="s">
        <v>6</v>
      </c>
      <c r="G8" s="1">
        <v>4.814739574651699</v>
      </c>
      <c r="I8" s="1">
        <v>32</v>
      </c>
      <c r="J8" s="1">
        <v>6</v>
      </c>
    </row>
    <row r="9" spans="1:11" x14ac:dyDescent="0.3">
      <c r="A9" s="1">
        <v>8</v>
      </c>
      <c r="B9" s="1">
        <v>38</v>
      </c>
      <c r="D9" s="1" t="s">
        <v>7</v>
      </c>
      <c r="E9" s="1">
        <v>841.66666666666663</v>
      </c>
      <c r="F9" s="1" t="s">
        <v>7</v>
      </c>
      <c r="G9" s="1">
        <v>23.181717171717224</v>
      </c>
      <c r="I9" s="1">
        <v>33</v>
      </c>
      <c r="J9" s="1">
        <v>10</v>
      </c>
    </row>
    <row r="10" spans="1:11" x14ac:dyDescent="0.3">
      <c r="A10" s="1">
        <v>9</v>
      </c>
      <c r="B10" s="1">
        <v>30</v>
      </c>
      <c r="D10" s="1" t="s">
        <v>8</v>
      </c>
      <c r="E10" s="1">
        <v>-1.1999999999999993</v>
      </c>
      <c r="F10" s="1" t="s">
        <v>8</v>
      </c>
      <c r="G10" s="1">
        <v>-0.92902084096665272</v>
      </c>
      <c r="I10" s="1">
        <v>34</v>
      </c>
      <c r="J10" s="1">
        <v>3</v>
      </c>
    </row>
    <row r="11" spans="1:11" x14ac:dyDescent="0.3">
      <c r="A11" s="1">
        <v>10</v>
      </c>
      <c r="B11" s="1">
        <v>41</v>
      </c>
      <c r="D11" s="1" t="s">
        <v>9</v>
      </c>
      <c r="E11" s="1">
        <v>8.2391319081644264E-17</v>
      </c>
      <c r="F11" s="1" t="s">
        <v>9</v>
      </c>
      <c r="G11" s="1">
        <v>0.22180236398615402</v>
      </c>
      <c r="I11" s="1">
        <v>35</v>
      </c>
      <c r="J11" s="1">
        <v>12</v>
      </c>
    </row>
    <row r="12" spans="1:11" x14ac:dyDescent="0.3">
      <c r="A12" s="1">
        <v>11</v>
      </c>
      <c r="B12" s="1">
        <v>37</v>
      </c>
      <c r="D12" s="1" t="s">
        <v>10</v>
      </c>
      <c r="E12" s="1">
        <v>99</v>
      </c>
      <c r="F12" s="7" t="s">
        <v>10</v>
      </c>
      <c r="G12" s="7">
        <v>18</v>
      </c>
      <c r="I12" s="1">
        <v>36</v>
      </c>
      <c r="J12" s="1">
        <v>9</v>
      </c>
    </row>
    <row r="13" spans="1:11" x14ac:dyDescent="0.3">
      <c r="A13" s="1">
        <v>12</v>
      </c>
      <c r="B13" s="7">
        <v>31</v>
      </c>
      <c r="D13" s="1" t="s">
        <v>11</v>
      </c>
      <c r="E13" s="1">
        <v>1</v>
      </c>
      <c r="F13" s="1" t="s">
        <v>11</v>
      </c>
      <c r="G13" s="1">
        <v>27</v>
      </c>
      <c r="I13" s="1">
        <v>37</v>
      </c>
      <c r="J13" s="1">
        <v>5</v>
      </c>
    </row>
    <row r="14" spans="1:11" x14ac:dyDescent="0.3">
      <c r="A14" s="1">
        <v>13</v>
      </c>
      <c r="B14" s="1">
        <v>34</v>
      </c>
      <c r="D14" s="1" t="s">
        <v>12</v>
      </c>
      <c r="E14" s="1">
        <v>100</v>
      </c>
      <c r="F14" s="1" t="s">
        <v>12</v>
      </c>
      <c r="G14" s="1">
        <v>45</v>
      </c>
      <c r="I14" s="1">
        <v>38</v>
      </c>
      <c r="J14" s="1">
        <v>8</v>
      </c>
    </row>
    <row r="15" spans="1:11" x14ac:dyDescent="0.3">
      <c r="A15" s="1">
        <v>14</v>
      </c>
      <c r="B15" s="1">
        <v>29</v>
      </c>
      <c r="D15" s="1" t="s">
        <v>13</v>
      </c>
      <c r="E15" s="1">
        <v>5050</v>
      </c>
      <c r="F15" s="1" t="s">
        <v>13</v>
      </c>
      <c r="G15" s="1">
        <v>3499</v>
      </c>
      <c r="I15" s="1">
        <v>39</v>
      </c>
      <c r="J15" s="1">
        <v>9</v>
      </c>
    </row>
    <row r="16" spans="1:11" x14ac:dyDescent="0.3">
      <c r="A16" s="1">
        <v>15</v>
      </c>
      <c r="B16" s="1">
        <v>36</v>
      </c>
      <c r="D16" s="1" t="s">
        <v>14</v>
      </c>
      <c r="E16" s="1">
        <v>100</v>
      </c>
      <c r="F16" s="1" t="s">
        <v>14</v>
      </c>
      <c r="G16" s="1">
        <v>100</v>
      </c>
      <c r="I16" s="1">
        <v>40</v>
      </c>
      <c r="J16" s="1">
        <v>8</v>
      </c>
    </row>
    <row r="17" spans="1:10" x14ac:dyDescent="0.3">
      <c r="A17" s="1">
        <v>16</v>
      </c>
      <c r="B17" s="1">
        <v>43</v>
      </c>
      <c r="I17" s="1">
        <v>41</v>
      </c>
      <c r="J17" s="1">
        <v>5</v>
      </c>
    </row>
    <row r="18" spans="1:10" x14ac:dyDescent="0.3">
      <c r="A18" s="1">
        <v>17</v>
      </c>
      <c r="B18" s="1">
        <v>39</v>
      </c>
      <c r="D18" s="51" t="s">
        <v>4</v>
      </c>
      <c r="E18" s="50">
        <v>35</v>
      </c>
      <c r="I18" s="1">
        <v>42</v>
      </c>
      <c r="J18" s="1">
        <v>2</v>
      </c>
    </row>
    <row r="19" spans="1:10" x14ac:dyDescent="0.3">
      <c r="A19" s="1">
        <v>18</v>
      </c>
      <c r="B19" s="1">
        <v>27</v>
      </c>
      <c r="D19" s="51" t="s">
        <v>5</v>
      </c>
      <c r="E19" s="50">
        <v>31</v>
      </c>
      <c r="I19" s="1">
        <v>43</v>
      </c>
      <c r="J19" s="1">
        <v>3</v>
      </c>
    </row>
    <row r="20" spans="1:10" x14ac:dyDescent="0.3">
      <c r="A20" s="1">
        <v>19</v>
      </c>
      <c r="B20" s="1">
        <v>35</v>
      </c>
      <c r="D20" s="51" t="s">
        <v>10</v>
      </c>
      <c r="E20" s="50">
        <v>18</v>
      </c>
      <c r="I20" s="1">
        <v>44</v>
      </c>
      <c r="J20" s="1">
        <v>3</v>
      </c>
    </row>
    <row r="21" spans="1:10" x14ac:dyDescent="0.3">
      <c r="A21" s="1">
        <v>20</v>
      </c>
      <c r="B21" s="7">
        <v>31</v>
      </c>
      <c r="I21" s="1">
        <v>45</v>
      </c>
      <c r="J21" s="1">
        <v>2</v>
      </c>
    </row>
    <row r="22" spans="1:10" x14ac:dyDescent="0.3">
      <c r="A22" s="1">
        <v>21</v>
      </c>
      <c r="B22" s="1">
        <v>39</v>
      </c>
    </row>
    <row r="23" spans="1:10" x14ac:dyDescent="0.3">
      <c r="A23" s="1">
        <v>22</v>
      </c>
      <c r="B23" s="1">
        <v>45</v>
      </c>
    </row>
    <row r="24" spans="1:10" x14ac:dyDescent="0.3">
      <c r="A24" s="1">
        <v>23</v>
      </c>
      <c r="B24" s="1">
        <v>29</v>
      </c>
    </row>
    <row r="25" spans="1:10" x14ac:dyDescent="0.3">
      <c r="A25" s="1">
        <v>24</v>
      </c>
      <c r="B25" s="1">
        <v>33</v>
      </c>
    </row>
    <row r="26" spans="1:10" x14ac:dyDescent="0.3">
      <c r="A26" s="1">
        <v>25</v>
      </c>
      <c r="B26" s="1">
        <v>37</v>
      </c>
    </row>
    <row r="27" spans="1:10" x14ac:dyDescent="0.3">
      <c r="A27" s="1">
        <v>26</v>
      </c>
      <c r="B27" s="1">
        <v>40</v>
      </c>
    </row>
    <row r="28" spans="1:10" x14ac:dyDescent="0.3">
      <c r="A28" s="1">
        <v>27</v>
      </c>
      <c r="B28" s="1">
        <v>36</v>
      </c>
    </row>
    <row r="29" spans="1:10" x14ac:dyDescent="0.3">
      <c r="A29" s="1">
        <v>28</v>
      </c>
      <c r="B29" s="1">
        <v>29</v>
      </c>
    </row>
    <row r="30" spans="1:10" x14ac:dyDescent="0.3">
      <c r="A30" s="1">
        <v>29</v>
      </c>
      <c r="B30" s="7">
        <v>31</v>
      </c>
    </row>
    <row r="31" spans="1:10" x14ac:dyDescent="0.3">
      <c r="A31" s="1">
        <v>30</v>
      </c>
      <c r="B31" s="1">
        <v>38</v>
      </c>
    </row>
    <row r="32" spans="1:10" x14ac:dyDescent="0.3">
      <c r="A32" s="1">
        <v>31</v>
      </c>
      <c r="B32" s="1">
        <v>35</v>
      </c>
    </row>
    <row r="33" spans="1:2" x14ac:dyDescent="0.3">
      <c r="A33" s="1">
        <v>32</v>
      </c>
      <c r="B33" s="1">
        <v>44</v>
      </c>
    </row>
    <row r="34" spans="1:2" x14ac:dyDescent="0.3">
      <c r="A34" s="1">
        <v>33</v>
      </c>
      <c r="B34" s="1">
        <v>32</v>
      </c>
    </row>
    <row r="35" spans="1:2" x14ac:dyDescent="0.3">
      <c r="A35" s="1">
        <v>34</v>
      </c>
      <c r="B35" s="1">
        <v>39</v>
      </c>
    </row>
    <row r="36" spans="1:2" x14ac:dyDescent="0.3">
      <c r="A36" s="1">
        <v>35</v>
      </c>
      <c r="B36" s="1">
        <v>36</v>
      </c>
    </row>
    <row r="37" spans="1:2" x14ac:dyDescent="0.3">
      <c r="A37" s="1">
        <v>36</v>
      </c>
      <c r="B37" s="1">
        <v>30</v>
      </c>
    </row>
    <row r="38" spans="1:2" x14ac:dyDescent="0.3">
      <c r="A38" s="1">
        <v>37</v>
      </c>
      <c r="B38" s="1">
        <v>33</v>
      </c>
    </row>
    <row r="39" spans="1:2" x14ac:dyDescent="0.3">
      <c r="A39" s="1">
        <v>38</v>
      </c>
      <c r="B39" s="1">
        <v>28</v>
      </c>
    </row>
    <row r="40" spans="1:2" x14ac:dyDescent="0.3">
      <c r="A40" s="1">
        <v>39</v>
      </c>
      <c r="B40" s="1">
        <v>41</v>
      </c>
    </row>
    <row r="41" spans="1:2" x14ac:dyDescent="0.3">
      <c r="A41" s="1">
        <v>40</v>
      </c>
      <c r="B41" s="1">
        <v>35</v>
      </c>
    </row>
    <row r="42" spans="1:2" x14ac:dyDescent="0.3">
      <c r="A42" s="1">
        <v>41</v>
      </c>
      <c r="B42" s="7">
        <v>31</v>
      </c>
    </row>
    <row r="43" spans="1:2" x14ac:dyDescent="0.3">
      <c r="A43" s="1">
        <v>42</v>
      </c>
      <c r="B43" s="1">
        <v>37</v>
      </c>
    </row>
    <row r="44" spans="1:2" x14ac:dyDescent="0.3">
      <c r="A44" s="1">
        <v>43</v>
      </c>
      <c r="B44" s="1">
        <v>42</v>
      </c>
    </row>
    <row r="45" spans="1:2" x14ac:dyDescent="0.3">
      <c r="A45" s="1">
        <v>44</v>
      </c>
      <c r="B45" s="1">
        <v>29</v>
      </c>
    </row>
    <row r="46" spans="1:2" x14ac:dyDescent="0.3">
      <c r="A46" s="1">
        <v>45</v>
      </c>
      <c r="B46" s="1">
        <v>34</v>
      </c>
    </row>
    <row r="47" spans="1:2" x14ac:dyDescent="0.3">
      <c r="A47" s="1">
        <v>46</v>
      </c>
      <c r="B47" s="1">
        <v>40</v>
      </c>
    </row>
    <row r="48" spans="1:2" x14ac:dyDescent="0.3">
      <c r="A48" s="1">
        <v>47</v>
      </c>
      <c r="B48" s="7">
        <v>31</v>
      </c>
    </row>
    <row r="49" spans="1:2" x14ac:dyDescent="0.3">
      <c r="A49" s="1">
        <v>48</v>
      </c>
      <c r="B49" s="1">
        <v>33</v>
      </c>
    </row>
    <row r="50" spans="1:2" x14ac:dyDescent="0.3">
      <c r="A50" s="1">
        <v>49</v>
      </c>
      <c r="B50" s="1">
        <v>38</v>
      </c>
    </row>
    <row r="51" spans="1:2" x14ac:dyDescent="0.3">
      <c r="A51" s="1">
        <v>50</v>
      </c>
      <c r="B51" s="1">
        <v>36</v>
      </c>
    </row>
    <row r="52" spans="1:2" x14ac:dyDescent="0.3">
      <c r="A52" s="1">
        <v>51</v>
      </c>
      <c r="B52" s="1">
        <v>39</v>
      </c>
    </row>
    <row r="53" spans="1:2" x14ac:dyDescent="0.3">
      <c r="A53" s="1">
        <v>52</v>
      </c>
      <c r="B53" s="1">
        <v>27</v>
      </c>
    </row>
    <row r="54" spans="1:2" x14ac:dyDescent="0.3">
      <c r="A54" s="1">
        <v>53</v>
      </c>
      <c r="B54" s="1">
        <v>35</v>
      </c>
    </row>
    <row r="55" spans="1:2" x14ac:dyDescent="0.3">
      <c r="A55" s="1">
        <v>54</v>
      </c>
      <c r="B55" s="1">
        <v>30</v>
      </c>
    </row>
    <row r="56" spans="1:2" x14ac:dyDescent="0.3">
      <c r="A56" s="1">
        <v>55</v>
      </c>
      <c r="B56" s="1">
        <v>43</v>
      </c>
    </row>
    <row r="57" spans="1:2" x14ac:dyDescent="0.3">
      <c r="A57" s="1">
        <v>56</v>
      </c>
      <c r="B57" s="1">
        <v>29</v>
      </c>
    </row>
    <row r="58" spans="1:2" x14ac:dyDescent="0.3">
      <c r="A58" s="1">
        <v>57</v>
      </c>
      <c r="B58" s="1">
        <v>32</v>
      </c>
    </row>
    <row r="59" spans="1:2" x14ac:dyDescent="0.3">
      <c r="A59" s="1">
        <v>58</v>
      </c>
      <c r="B59" s="1">
        <v>36</v>
      </c>
    </row>
    <row r="60" spans="1:2" x14ac:dyDescent="0.3">
      <c r="A60" s="1">
        <v>59</v>
      </c>
      <c r="B60" s="7">
        <v>31</v>
      </c>
    </row>
    <row r="61" spans="1:2" x14ac:dyDescent="0.3">
      <c r="A61" s="1">
        <v>60</v>
      </c>
      <c r="B61" s="1">
        <v>40</v>
      </c>
    </row>
    <row r="62" spans="1:2" x14ac:dyDescent="0.3">
      <c r="A62" s="1">
        <v>61</v>
      </c>
      <c r="B62" s="1">
        <v>38</v>
      </c>
    </row>
    <row r="63" spans="1:2" x14ac:dyDescent="0.3">
      <c r="A63" s="1">
        <v>62</v>
      </c>
      <c r="B63" s="1">
        <v>44</v>
      </c>
    </row>
    <row r="64" spans="1:2" x14ac:dyDescent="0.3">
      <c r="A64" s="1">
        <v>63</v>
      </c>
      <c r="B64" s="1">
        <v>37</v>
      </c>
    </row>
    <row r="65" spans="1:2" x14ac:dyDescent="0.3">
      <c r="A65" s="1">
        <v>64</v>
      </c>
      <c r="B65" s="1">
        <v>33</v>
      </c>
    </row>
    <row r="66" spans="1:2" x14ac:dyDescent="0.3">
      <c r="A66" s="1">
        <v>65</v>
      </c>
      <c r="B66" s="1">
        <v>35</v>
      </c>
    </row>
    <row r="67" spans="1:2" x14ac:dyDescent="0.3">
      <c r="A67" s="1">
        <v>66</v>
      </c>
      <c r="B67" s="1">
        <v>41</v>
      </c>
    </row>
    <row r="68" spans="1:2" x14ac:dyDescent="0.3">
      <c r="A68" s="1">
        <v>67</v>
      </c>
      <c r="B68" s="1">
        <v>30</v>
      </c>
    </row>
    <row r="69" spans="1:2" x14ac:dyDescent="0.3">
      <c r="A69" s="1">
        <v>68</v>
      </c>
      <c r="B69" s="7">
        <v>31</v>
      </c>
    </row>
    <row r="70" spans="1:2" x14ac:dyDescent="0.3">
      <c r="A70" s="1">
        <v>69</v>
      </c>
      <c r="B70" s="1">
        <v>39</v>
      </c>
    </row>
    <row r="71" spans="1:2" x14ac:dyDescent="0.3">
      <c r="A71" s="1">
        <v>70</v>
      </c>
      <c r="B71" s="1">
        <v>28</v>
      </c>
    </row>
    <row r="72" spans="1:2" x14ac:dyDescent="0.3">
      <c r="A72" s="1">
        <v>71</v>
      </c>
      <c r="B72" s="1">
        <v>45</v>
      </c>
    </row>
    <row r="73" spans="1:2" x14ac:dyDescent="0.3">
      <c r="A73" s="1">
        <v>72</v>
      </c>
      <c r="B73" s="1">
        <v>29</v>
      </c>
    </row>
    <row r="74" spans="1:2" x14ac:dyDescent="0.3">
      <c r="A74" s="1">
        <v>73</v>
      </c>
      <c r="B74" s="1">
        <v>33</v>
      </c>
    </row>
    <row r="75" spans="1:2" x14ac:dyDescent="0.3">
      <c r="A75" s="1">
        <v>74</v>
      </c>
      <c r="B75" s="1">
        <v>38</v>
      </c>
    </row>
    <row r="76" spans="1:2" x14ac:dyDescent="0.3">
      <c r="A76" s="1">
        <v>75</v>
      </c>
      <c r="B76" s="1">
        <v>34</v>
      </c>
    </row>
    <row r="77" spans="1:2" x14ac:dyDescent="0.3">
      <c r="A77" s="1">
        <v>76</v>
      </c>
      <c r="B77" s="1">
        <v>32</v>
      </c>
    </row>
    <row r="78" spans="1:2" x14ac:dyDescent="0.3">
      <c r="A78" s="1">
        <v>77</v>
      </c>
      <c r="B78" s="1">
        <v>35</v>
      </c>
    </row>
    <row r="79" spans="1:2" x14ac:dyDescent="0.3">
      <c r="A79" s="1">
        <v>78</v>
      </c>
      <c r="B79" s="7">
        <v>31</v>
      </c>
    </row>
    <row r="80" spans="1:2" x14ac:dyDescent="0.3">
      <c r="A80" s="1">
        <v>79</v>
      </c>
      <c r="B80" s="1">
        <v>40</v>
      </c>
    </row>
    <row r="81" spans="1:2" x14ac:dyDescent="0.3">
      <c r="A81" s="1">
        <v>80</v>
      </c>
      <c r="B81" s="1">
        <v>36</v>
      </c>
    </row>
    <row r="82" spans="1:2" x14ac:dyDescent="0.3">
      <c r="A82" s="1">
        <v>81</v>
      </c>
      <c r="B82" s="1">
        <v>39</v>
      </c>
    </row>
    <row r="83" spans="1:2" x14ac:dyDescent="0.3">
      <c r="A83" s="1">
        <v>82</v>
      </c>
      <c r="B83" s="1">
        <v>27</v>
      </c>
    </row>
    <row r="84" spans="1:2" x14ac:dyDescent="0.3">
      <c r="A84" s="1">
        <v>83</v>
      </c>
      <c r="B84" s="1">
        <v>35</v>
      </c>
    </row>
    <row r="85" spans="1:2" x14ac:dyDescent="0.3">
      <c r="A85" s="1">
        <v>84</v>
      </c>
      <c r="B85" s="1">
        <v>30</v>
      </c>
    </row>
    <row r="86" spans="1:2" x14ac:dyDescent="0.3">
      <c r="A86" s="1">
        <v>85</v>
      </c>
      <c r="B86" s="1">
        <v>43</v>
      </c>
    </row>
    <row r="87" spans="1:2" x14ac:dyDescent="0.3">
      <c r="A87" s="1">
        <v>86</v>
      </c>
      <c r="B87" s="1">
        <v>29</v>
      </c>
    </row>
    <row r="88" spans="1:2" x14ac:dyDescent="0.3">
      <c r="A88" s="1">
        <v>87</v>
      </c>
      <c r="B88" s="1">
        <v>32</v>
      </c>
    </row>
    <row r="89" spans="1:2" x14ac:dyDescent="0.3">
      <c r="A89" s="1">
        <v>88</v>
      </c>
      <c r="B89" s="1">
        <v>36</v>
      </c>
    </row>
    <row r="90" spans="1:2" x14ac:dyDescent="0.3">
      <c r="A90" s="1">
        <v>89</v>
      </c>
      <c r="B90" s="7">
        <v>31</v>
      </c>
    </row>
    <row r="91" spans="1:2" x14ac:dyDescent="0.3">
      <c r="A91" s="1">
        <v>90</v>
      </c>
      <c r="B91" s="1">
        <v>40</v>
      </c>
    </row>
    <row r="92" spans="1:2" x14ac:dyDescent="0.3">
      <c r="A92" s="1">
        <v>91</v>
      </c>
      <c r="B92" s="1">
        <v>38</v>
      </c>
    </row>
    <row r="93" spans="1:2" x14ac:dyDescent="0.3">
      <c r="A93" s="1">
        <v>92</v>
      </c>
      <c r="B93" s="1">
        <v>44</v>
      </c>
    </row>
    <row r="94" spans="1:2" x14ac:dyDescent="0.3">
      <c r="A94" s="1">
        <v>93</v>
      </c>
      <c r="B94" s="1">
        <v>37</v>
      </c>
    </row>
    <row r="95" spans="1:2" x14ac:dyDescent="0.3">
      <c r="A95" s="1">
        <v>94</v>
      </c>
      <c r="B95" s="1">
        <v>33</v>
      </c>
    </row>
    <row r="96" spans="1:2" x14ac:dyDescent="0.3">
      <c r="A96" s="1">
        <v>95</v>
      </c>
      <c r="B96" s="1">
        <v>35</v>
      </c>
    </row>
    <row r="97" spans="1:2" x14ac:dyDescent="0.3">
      <c r="A97" s="1">
        <v>96</v>
      </c>
      <c r="B97" s="1">
        <v>41</v>
      </c>
    </row>
    <row r="98" spans="1:2" x14ac:dyDescent="0.3">
      <c r="A98" s="1">
        <v>97</v>
      </c>
      <c r="B98" s="1">
        <v>30</v>
      </c>
    </row>
    <row r="99" spans="1:2" x14ac:dyDescent="0.3">
      <c r="A99" s="1">
        <v>98</v>
      </c>
      <c r="B99" s="7">
        <v>31</v>
      </c>
    </row>
    <row r="100" spans="1:2" x14ac:dyDescent="0.3">
      <c r="A100" s="1">
        <v>99</v>
      </c>
      <c r="B100" s="1">
        <v>39</v>
      </c>
    </row>
    <row r="101" spans="1:2" x14ac:dyDescent="0.3">
      <c r="A101" s="1">
        <v>100</v>
      </c>
      <c r="B101" s="1">
        <v>28</v>
      </c>
    </row>
  </sheetData>
  <mergeCells count="1">
    <mergeCell ref="I1:J1"/>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51"/>
  <sheetViews>
    <sheetView tabSelected="1" topLeftCell="A4" workbookViewId="0">
      <selection activeCell="L11" sqref="L11"/>
    </sheetView>
  </sheetViews>
  <sheetFormatPr defaultRowHeight="14.4" x14ac:dyDescent="0.3"/>
  <cols>
    <col min="1" max="1" width="15.88671875" bestFit="1" customWidth="1"/>
    <col min="2" max="2" width="24.5546875" bestFit="1" customWidth="1"/>
    <col min="4" max="4" width="18.109375" bestFit="1" customWidth="1"/>
    <col min="5" max="5" width="12.6640625" bestFit="1" customWidth="1"/>
    <col min="6" max="6" width="24.6640625" bestFit="1" customWidth="1"/>
    <col min="7" max="7" width="12.6640625" bestFit="1" customWidth="1"/>
    <col min="9" max="9" width="24.6640625" bestFit="1" customWidth="1"/>
    <col min="10" max="10" width="11.6640625" bestFit="1" customWidth="1"/>
  </cols>
  <sheetData>
    <row r="1" spans="1:10" x14ac:dyDescent="0.3">
      <c r="A1" s="26" t="s">
        <v>40</v>
      </c>
      <c r="B1" s="26" t="s">
        <v>41</v>
      </c>
    </row>
    <row r="2" spans="1:10" x14ac:dyDescent="0.3">
      <c r="A2" s="1">
        <v>1</v>
      </c>
      <c r="B2" s="5">
        <v>56</v>
      </c>
      <c r="D2" s="24" t="s">
        <v>40</v>
      </c>
      <c r="E2" s="24"/>
      <c r="F2" s="24" t="s">
        <v>41</v>
      </c>
      <c r="G2" s="24"/>
      <c r="I2" s="177" t="s">
        <v>117</v>
      </c>
      <c r="J2" s="178"/>
    </row>
    <row r="3" spans="1:10" x14ac:dyDescent="0.3">
      <c r="A3" s="1">
        <v>2</v>
      </c>
      <c r="B3" s="5">
        <v>40</v>
      </c>
      <c r="D3" s="1"/>
      <c r="E3" s="1"/>
      <c r="F3" s="1"/>
      <c r="G3" s="1"/>
      <c r="I3" s="7" t="s">
        <v>119</v>
      </c>
      <c r="J3" s="7" t="s">
        <v>116</v>
      </c>
    </row>
    <row r="4" spans="1:10" x14ac:dyDescent="0.3">
      <c r="A4" s="1">
        <v>3</v>
      </c>
      <c r="B4" s="5">
        <v>28</v>
      </c>
      <c r="D4" s="1" t="s">
        <v>2</v>
      </c>
      <c r="E4" s="1">
        <v>25.5</v>
      </c>
      <c r="F4" s="1" t="s">
        <v>2</v>
      </c>
      <c r="G4" s="1">
        <v>50.7</v>
      </c>
      <c r="I4" s="1">
        <v>28</v>
      </c>
      <c r="J4" s="1">
        <v>1</v>
      </c>
    </row>
    <row r="5" spans="1:10" x14ac:dyDescent="0.3">
      <c r="A5" s="1">
        <v>4</v>
      </c>
      <c r="B5" s="5">
        <v>73</v>
      </c>
      <c r="D5" s="1" t="s">
        <v>3</v>
      </c>
      <c r="E5" s="1">
        <v>2.0615528128088303</v>
      </c>
      <c r="F5" s="1" t="s">
        <v>3</v>
      </c>
      <c r="G5" s="1">
        <v>1.3959854978487711</v>
      </c>
      <c r="I5" s="1">
        <v>35</v>
      </c>
      <c r="J5" s="1">
        <v>1</v>
      </c>
    </row>
    <row r="6" spans="1:10" x14ac:dyDescent="0.3">
      <c r="A6" s="1">
        <v>5</v>
      </c>
      <c r="B6" s="5">
        <v>52</v>
      </c>
      <c r="D6" s="1" t="s">
        <v>4</v>
      </c>
      <c r="E6" s="1">
        <v>25.5</v>
      </c>
      <c r="F6" s="7" t="s">
        <v>4</v>
      </c>
      <c r="G6" s="7">
        <v>50</v>
      </c>
      <c r="I6" s="1">
        <v>36</v>
      </c>
      <c r="J6" s="1">
        <v>1</v>
      </c>
    </row>
    <row r="7" spans="1:10" x14ac:dyDescent="0.3">
      <c r="A7" s="1">
        <v>6</v>
      </c>
      <c r="B7" s="5">
        <v>61</v>
      </c>
      <c r="D7" s="1" t="s">
        <v>5</v>
      </c>
      <c r="E7" s="1" t="e">
        <v>#N/A</v>
      </c>
      <c r="F7" s="7" t="s">
        <v>5</v>
      </c>
      <c r="G7" s="7">
        <v>40</v>
      </c>
      <c r="I7" s="1">
        <v>38</v>
      </c>
      <c r="J7" s="1">
        <v>1</v>
      </c>
    </row>
    <row r="8" spans="1:10" x14ac:dyDescent="0.3">
      <c r="A8" s="1">
        <v>7</v>
      </c>
      <c r="B8" s="5">
        <v>35</v>
      </c>
      <c r="D8" s="1" t="s">
        <v>6</v>
      </c>
      <c r="E8" s="1">
        <v>14.577379737113251</v>
      </c>
      <c r="F8" s="1" t="s">
        <v>6</v>
      </c>
      <c r="G8" s="1">
        <v>9.8711081196694472</v>
      </c>
      <c r="I8" s="1">
        <v>39</v>
      </c>
      <c r="J8" s="1">
        <v>2</v>
      </c>
    </row>
    <row r="9" spans="1:10" x14ac:dyDescent="0.3">
      <c r="A9" s="1">
        <v>8</v>
      </c>
      <c r="B9" s="5">
        <v>40</v>
      </c>
      <c r="D9" s="1" t="s">
        <v>7</v>
      </c>
      <c r="E9" s="1">
        <v>212.5</v>
      </c>
      <c r="F9" s="1" t="s">
        <v>7</v>
      </c>
      <c r="G9" s="1">
        <v>97.438775510204081</v>
      </c>
      <c r="I9" s="1">
        <v>40</v>
      </c>
      <c r="J9" s="1">
        <v>3</v>
      </c>
    </row>
    <row r="10" spans="1:10" x14ac:dyDescent="0.3">
      <c r="A10" s="1">
        <v>9</v>
      </c>
      <c r="B10" s="5">
        <v>47</v>
      </c>
      <c r="D10" s="1" t="s">
        <v>8</v>
      </c>
      <c r="E10" s="1">
        <v>-1.1999999999999995</v>
      </c>
      <c r="F10" s="1" t="s">
        <v>8</v>
      </c>
      <c r="G10" s="1">
        <v>-0.58897234451789293</v>
      </c>
      <c r="I10" s="1">
        <v>41</v>
      </c>
      <c r="J10" s="1">
        <v>2</v>
      </c>
    </row>
    <row r="11" spans="1:10" x14ac:dyDescent="0.3">
      <c r="A11" s="1">
        <v>10</v>
      </c>
      <c r="B11" s="5">
        <v>65</v>
      </c>
      <c r="D11" s="1" t="s">
        <v>9</v>
      </c>
      <c r="E11" s="1">
        <v>-3.7762687912420289E-17</v>
      </c>
      <c r="F11" s="1" t="s">
        <v>9</v>
      </c>
      <c r="G11" s="1">
        <v>5.661250416565785E-2</v>
      </c>
      <c r="I11" s="1">
        <v>42</v>
      </c>
      <c r="J11" s="1">
        <v>2</v>
      </c>
    </row>
    <row r="12" spans="1:10" x14ac:dyDescent="0.3">
      <c r="A12" s="1">
        <v>11</v>
      </c>
      <c r="B12" s="5">
        <v>52</v>
      </c>
      <c r="D12" s="1" t="s">
        <v>10</v>
      </c>
      <c r="E12" s="1">
        <v>49</v>
      </c>
      <c r="F12" s="1" t="s">
        <v>10</v>
      </c>
      <c r="G12" s="1">
        <v>45</v>
      </c>
      <c r="I12" s="1">
        <v>43</v>
      </c>
      <c r="J12" s="1">
        <v>1</v>
      </c>
    </row>
    <row r="13" spans="1:10" x14ac:dyDescent="0.3">
      <c r="A13" s="1">
        <v>12</v>
      </c>
      <c r="B13" s="5">
        <v>44</v>
      </c>
      <c r="D13" s="1" t="s">
        <v>11</v>
      </c>
      <c r="E13" s="1">
        <v>1</v>
      </c>
      <c r="F13" s="1" t="s">
        <v>11</v>
      </c>
      <c r="G13" s="1">
        <v>28</v>
      </c>
      <c r="I13" s="1">
        <v>44</v>
      </c>
      <c r="J13" s="1">
        <v>1</v>
      </c>
    </row>
    <row r="14" spans="1:10" x14ac:dyDescent="0.3">
      <c r="A14" s="1">
        <v>13</v>
      </c>
      <c r="B14" s="5">
        <v>38</v>
      </c>
      <c r="D14" s="1" t="s">
        <v>12</v>
      </c>
      <c r="E14" s="1">
        <v>50</v>
      </c>
      <c r="F14" s="1" t="s">
        <v>12</v>
      </c>
      <c r="G14" s="1">
        <v>73</v>
      </c>
      <c r="I14" s="1">
        <v>45</v>
      </c>
      <c r="J14" s="1">
        <v>2</v>
      </c>
    </row>
    <row r="15" spans="1:10" x14ac:dyDescent="0.3">
      <c r="A15" s="1">
        <v>14</v>
      </c>
      <c r="B15" s="5">
        <v>60</v>
      </c>
      <c r="D15" s="1" t="s">
        <v>13</v>
      </c>
      <c r="E15" s="1">
        <v>1275</v>
      </c>
      <c r="F15" s="1" t="s">
        <v>13</v>
      </c>
      <c r="G15" s="1">
        <v>2535</v>
      </c>
      <c r="I15" s="1">
        <v>47</v>
      </c>
      <c r="J15" s="1">
        <v>3</v>
      </c>
    </row>
    <row r="16" spans="1:10" x14ac:dyDescent="0.3">
      <c r="A16" s="1">
        <v>15</v>
      </c>
      <c r="B16" s="5">
        <v>56</v>
      </c>
      <c r="D16" s="1" t="s">
        <v>14</v>
      </c>
      <c r="E16" s="1">
        <v>50</v>
      </c>
      <c r="F16" s="1" t="s">
        <v>14</v>
      </c>
      <c r="G16" s="1">
        <v>50</v>
      </c>
      <c r="I16" s="1">
        <v>48</v>
      </c>
      <c r="J16" s="1">
        <v>2</v>
      </c>
    </row>
    <row r="17" spans="1:10" x14ac:dyDescent="0.3">
      <c r="A17" s="1">
        <v>16</v>
      </c>
      <c r="B17" s="5">
        <v>40</v>
      </c>
      <c r="I17" s="1">
        <v>49</v>
      </c>
      <c r="J17" s="1">
        <v>3</v>
      </c>
    </row>
    <row r="18" spans="1:10" x14ac:dyDescent="0.3">
      <c r="A18" s="1">
        <v>17</v>
      </c>
      <c r="B18" s="5">
        <v>36</v>
      </c>
      <c r="I18" s="1">
        <v>51</v>
      </c>
      <c r="J18" s="1">
        <v>2</v>
      </c>
    </row>
    <row r="19" spans="1:10" x14ac:dyDescent="0.3">
      <c r="A19" s="1">
        <v>18</v>
      </c>
      <c r="B19" s="5">
        <v>49</v>
      </c>
      <c r="D19" s="21" t="s">
        <v>4</v>
      </c>
      <c r="E19" s="7">
        <v>50</v>
      </c>
      <c r="I19" s="1">
        <v>52</v>
      </c>
      <c r="J19" s="1">
        <v>3</v>
      </c>
    </row>
    <row r="20" spans="1:10" x14ac:dyDescent="0.3">
      <c r="A20" s="1">
        <v>19</v>
      </c>
      <c r="B20" s="5">
        <v>68</v>
      </c>
      <c r="D20" s="21" t="s">
        <v>5</v>
      </c>
      <c r="E20" s="7">
        <v>40</v>
      </c>
      <c r="I20" s="1">
        <v>55</v>
      </c>
      <c r="J20" s="1">
        <v>2</v>
      </c>
    </row>
    <row r="21" spans="1:10" x14ac:dyDescent="0.3">
      <c r="A21" s="1">
        <v>20</v>
      </c>
      <c r="B21" s="5">
        <v>57</v>
      </c>
      <c r="I21" s="1">
        <v>56</v>
      </c>
      <c r="J21" s="1">
        <v>2</v>
      </c>
    </row>
    <row r="22" spans="1:10" x14ac:dyDescent="0.3">
      <c r="A22" s="1">
        <v>21</v>
      </c>
      <c r="B22" s="5">
        <v>52</v>
      </c>
      <c r="D22" s="21" t="s">
        <v>120</v>
      </c>
      <c r="E22" s="21"/>
      <c r="F22" s="21"/>
      <c r="I22" s="1">
        <v>57</v>
      </c>
      <c r="J22" s="1">
        <v>1</v>
      </c>
    </row>
    <row r="23" spans="1:10" x14ac:dyDescent="0.3">
      <c r="A23" s="1">
        <v>22</v>
      </c>
      <c r="B23" s="5">
        <v>63</v>
      </c>
      <c r="D23" s="21"/>
      <c r="E23" s="21"/>
      <c r="F23" s="21"/>
      <c r="I23" s="1">
        <v>58</v>
      </c>
      <c r="J23" s="1">
        <v>3</v>
      </c>
    </row>
    <row r="24" spans="1:10" x14ac:dyDescent="0.3">
      <c r="A24" s="1">
        <v>23</v>
      </c>
      <c r="B24" s="5">
        <v>41</v>
      </c>
      <c r="D24" s="21" t="s">
        <v>121</v>
      </c>
      <c r="E24" s="21"/>
      <c r="F24" s="21"/>
      <c r="I24" s="1">
        <v>59</v>
      </c>
      <c r="J24" s="1">
        <v>2</v>
      </c>
    </row>
    <row r="25" spans="1:10" x14ac:dyDescent="0.3">
      <c r="A25" s="1">
        <v>24</v>
      </c>
      <c r="B25" s="5">
        <v>48</v>
      </c>
      <c r="D25" s="1"/>
      <c r="E25" s="1"/>
      <c r="F25" s="1"/>
      <c r="I25" s="1">
        <v>60</v>
      </c>
      <c r="J25" s="1">
        <v>1</v>
      </c>
    </row>
    <row r="26" spans="1:10" x14ac:dyDescent="0.3">
      <c r="A26" s="1">
        <v>25</v>
      </c>
      <c r="B26" s="5">
        <v>55</v>
      </c>
      <c r="D26" s="21" t="s">
        <v>122</v>
      </c>
      <c r="E26" s="21" t="s">
        <v>118</v>
      </c>
      <c r="F26" s="53">
        <v>16</v>
      </c>
      <c r="I26" s="1">
        <v>61</v>
      </c>
      <c r="J26" s="1">
        <v>1</v>
      </c>
    </row>
    <row r="27" spans="1:10" x14ac:dyDescent="0.3">
      <c r="A27" s="1">
        <v>26</v>
      </c>
      <c r="B27" s="5">
        <v>42</v>
      </c>
      <c r="I27" s="1">
        <v>63</v>
      </c>
      <c r="J27" s="1">
        <v>2</v>
      </c>
    </row>
    <row r="28" spans="1:10" x14ac:dyDescent="0.3">
      <c r="A28" s="1">
        <v>27</v>
      </c>
      <c r="B28" s="5">
        <v>39</v>
      </c>
      <c r="I28" s="1">
        <v>63</v>
      </c>
      <c r="J28" s="1">
        <v>1</v>
      </c>
    </row>
    <row r="29" spans="1:10" x14ac:dyDescent="0.3">
      <c r="A29" s="1">
        <v>28</v>
      </c>
      <c r="B29" s="5">
        <v>58</v>
      </c>
      <c r="I29" s="1">
        <v>65</v>
      </c>
      <c r="J29" s="1">
        <v>3</v>
      </c>
    </row>
    <row r="30" spans="1:10" x14ac:dyDescent="0.3">
      <c r="A30" s="1">
        <v>29</v>
      </c>
      <c r="B30" s="5">
        <v>62</v>
      </c>
      <c r="I30" s="1">
        <v>68</v>
      </c>
      <c r="J30" s="1">
        <v>1</v>
      </c>
    </row>
    <row r="31" spans="1:10" x14ac:dyDescent="0.3">
      <c r="A31" s="1">
        <v>30</v>
      </c>
      <c r="B31" s="5">
        <v>49</v>
      </c>
      <c r="I31" s="1">
        <v>73</v>
      </c>
      <c r="J31" s="1">
        <v>1</v>
      </c>
    </row>
    <row r="32" spans="1:10" x14ac:dyDescent="0.3">
      <c r="A32" s="1">
        <v>31</v>
      </c>
      <c r="B32" s="5">
        <v>59</v>
      </c>
      <c r="J32" s="45"/>
    </row>
    <row r="33" spans="1:2" x14ac:dyDescent="0.3">
      <c r="A33" s="1">
        <v>32</v>
      </c>
      <c r="B33" s="5">
        <v>45</v>
      </c>
    </row>
    <row r="34" spans="1:2" x14ac:dyDescent="0.3">
      <c r="A34" s="1">
        <v>33</v>
      </c>
      <c r="B34" s="5">
        <v>47</v>
      </c>
    </row>
    <row r="35" spans="1:2" x14ac:dyDescent="0.3">
      <c r="A35" s="1">
        <v>34</v>
      </c>
      <c r="B35" s="5">
        <v>51</v>
      </c>
    </row>
    <row r="36" spans="1:2" x14ac:dyDescent="0.3">
      <c r="A36" s="1">
        <v>35</v>
      </c>
      <c r="B36" s="5">
        <v>65</v>
      </c>
    </row>
    <row r="37" spans="1:2" x14ac:dyDescent="0.3">
      <c r="A37" s="1">
        <v>36</v>
      </c>
      <c r="B37" s="5">
        <v>41</v>
      </c>
    </row>
    <row r="38" spans="1:2" x14ac:dyDescent="0.3">
      <c r="A38" s="1">
        <v>37</v>
      </c>
      <c r="B38" s="5">
        <v>48</v>
      </c>
    </row>
    <row r="39" spans="1:2" x14ac:dyDescent="0.3">
      <c r="A39" s="1">
        <v>38</v>
      </c>
      <c r="B39" s="5">
        <v>55</v>
      </c>
    </row>
    <row r="40" spans="1:2" x14ac:dyDescent="0.3">
      <c r="A40" s="1">
        <v>39</v>
      </c>
      <c r="B40" s="5">
        <v>42</v>
      </c>
    </row>
    <row r="41" spans="1:2" x14ac:dyDescent="0.3">
      <c r="A41" s="1">
        <v>40</v>
      </c>
      <c r="B41" s="5">
        <v>39</v>
      </c>
    </row>
    <row r="42" spans="1:2" x14ac:dyDescent="0.3">
      <c r="A42" s="1">
        <v>41</v>
      </c>
      <c r="B42" s="5">
        <v>58</v>
      </c>
    </row>
    <row r="43" spans="1:2" x14ac:dyDescent="0.3">
      <c r="A43" s="1">
        <v>42</v>
      </c>
      <c r="B43" s="5">
        <v>62</v>
      </c>
    </row>
    <row r="44" spans="1:2" x14ac:dyDescent="0.3">
      <c r="A44" s="1">
        <v>43</v>
      </c>
      <c r="B44" s="5">
        <v>49</v>
      </c>
    </row>
    <row r="45" spans="1:2" x14ac:dyDescent="0.3">
      <c r="A45" s="1">
        <v>44</v>
      </c>
      <c r="B45" s="5">
        <v>59</v>
      </c>
    </row>
    <row r="46" spans="1:2" x14ac:dyDescent="0.3">
      <c r="A46" s="1">
        <v>45</v>
      </c>
      <c r="B46" s="5">
        <v>45</v>
      </c>
    </row>
    <row r="47" spans="1:2" x14ac:dyDescent="0.3">
      <c r="A47" s="1">
        <v>46</v>
      </c>
      <c r="B47" s="5">
        <v>47</v>
      </c>
    </row>
    <row r="48" spans="1:2" x14ac:dyDescent="0.3">
      <c r="A48" s="1">
        <v>47</v>
      </c>
      <c r="B48" s="5">
        <v>51</v>
      </c>
    </row>
    <row r="49" spans="1:2" x14ac:dyDescent="0.3">
      <c r="A49" s="1">
        <v>48</v>
      </c>
      <c r="B49" s="5">
        <v>65</v>
      </c>
    </row>
    <row r="50" spans="1:2" x14ac:dyDescent="0.3">
      <c r="A50" s="1">
        <v>49</v>
      </c>
      <c r="B50" s="5">
        <v>43</v>
      </c>
    </row>
    <row r="51" spans="1:2" x14ac:dyDescent="0.3">
      <c r="A51" s="1">
        <v>50</v>
      </c>
      <c r="B51" s="5">
        <v>58</v>
      </c>
    </row>
  </sheetData>
  <mergeCells count="1">
    <mergeCell ref="I2:J2"/>
  </mergeCells>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8"/>
  <sheetViews>
    <sheetView workbookViewId="0">
      <selection activeCell="E22" sqref="E22"/>
    </sheetView>
  </sheetViews>
  <sheetFormatPr defaultRowHeight="14.4" x14ac:dyDescent="0.3"/>
  <cols>
    <col min="1" max="1" width="11.6640625" bestFit="1" customWidth="1"/>
    <col min="2" max="2" width="10" bestFit="1" customWidth="1"/>
    <col min="4" max="4" width="13.109375" bestFit="1" customWidth="1"/>
    <col min="5" max="5" width="16.6640625" bestFit="1" customWidth="1"/>
  </cols>
  <sheetData>
    <row r="1" spans="1:6" x14ac:dyDescent="0.3">
      <c r="A1" s="26" t="s">
        <v>42</v>
      </c>
      <c r="B1" s="26" t="s">
        <v>43</v>
      </c>
    </row>
    <row r="2" spans="1:6" x14ac:dyDescent="0.3">
      <c r="A2" s="1" t="s">
        <v>44</v>
      </c>
      <c r="B2" s="1">
        <v>30</v>
      </c>
    </row>
    <row r="3" spans="1:6" x14ac:dyDescent="0.3">
      <c r="A3" s="1" t="s">
        <v>45</v>
      </c>
      <c r="B3" s="1">
        <v>40</v>
      </c>
      <c r="D3" s="12" t="s">
        <v>51</v>
      </c>
      <c r="E3" t="s">
        <v>53</v>
      </c>
    </row>
    <row r="4" spans="1:6" x14ac:dyDescent="0.3">
      <c r="A4" s="1" t="s">
        <v>46</v>
      </c>
      <c r="B4" s="1">
        <v>20</v>
      </c>
      <c r="D4" s="13" t="s">
        <v>44</v>
      </c>
      <c r="E4">
        <v>30</v>
      </c>
    </row>
    <row r="5" spans="1:6" x14ac:dyDescent="0.3">
      <c r="A5" s="1" t="s">
        <v>47</v>
      </c>
      <c r="B5" s="1">
        <v>10</v>
      </c>
      <c r="D5" s="13" t="s">
        <v>45</v>
      </c>
      <c r="E5">
        <v>40</v>
      </c>
    </row>
    <row r="6" spans="1:6" x14ac:dyDescent="0.3">
      <c r="A6" s="1" t="s">
        <v>48</v>
      </c>
      <c r="B6" s="1">
        <v>45</v>
      </c>
      <c r="D6" s="13" t="s">
        <v>46</v>
      </c>
      <c r="E6">
        <v>20</v>
      </c>
    </row>
    <row r="7" spans="1:6" x14ac:dyDescent="0.3">
      <c r="A7" s="1" t="s">
        <v>49</v>
      </c>
      <c r="B7" s="1">
        <v>25</v>
      </c>
      <c r="D7" s="13" t="s">
        <v>47</v>
      </c>
      <c r="E7">
        <v>10</v>
      </c>
    </row>
    <row r="8" spans="1:6" x14ac:dyDescent="0.3">
      <c r="A8" s="1" t="s">
        <v>50</v>
      </c>
      <c r="B8" s="1">
        <v>30</v>
      </c>
      <c r="D8" s="13" t="s">
        <v>48</v>
      </c>
      <c r="E8">
        <v>45</v>
      </c>
    </row>
    <row r="9" spans="1:6" x14ac:dyDescent="0.3">
      <c r="D9" s="13" t="s">
        <v>49</v>
      </c>
      <c r="E9">
        <v>25</v>
      </c>
    </row>
    <row r="10" spans="1:6" x14ac:dyDescent="0.3">
      <c r="A10" s="26" t="s">
        <v>54</v>
      </c>
      <c r="D10" s="13" t="s">
        <v>50</v>
      </c>
      <c r="E10">
        <v>30</v>
      </c>
    </row>
    <row r="11" spans="1:6" x14ac:dyDescent="0.3">
      <c r="A11" s="3">
        <v>20</v>
      </c>
      <c r="D11" s="13" t="s">
        <v>52</v>
      </c>
      <c r="E11">
        <v>200</v>
      </c>
    </row>
    <row r="12" spans="1:6" x14ac:dyDescent="0.3">
      <c r="A12" s="3">
        <v>30</v>
      </c>
    </row>
    <row r="13" spans="1:6" x14ac:dyDescent="0.3">
      <c r="A13" s="3">
        <v>50</v>
      </c>
    </row>
    <row r="14" spans="1:6" x14ac:dyDescent="0.3">
      <c r="C14" s="24" t="s">
        <v>54</v>
      </c>
      <c r="D14" s="24" t="s">
        <v>56</v>
      </c>
      <c r="E14" s="24" t="s">
        <v>54</v>
      </c>
      <c r="F14" s="24" t="s">
        <v>56</v>
      </c>
    </row>
    <row r="15" spans="1:6" x14ac:dyDescent="0.3">
      <c r="C15" s="1">
        <v>20</v>
      </c>
      <c r="D15" s="1">
        <v>2</v>
      </c>
      <c r="E15" s="1">
        <v>30</v>
      </c>
      <c r="F15" s="1">
        <v>3</v>
      </c>
    </row>
    <row r="16" spans="1:6" x14ac:dyDescent="0.3">
      <c r="C16" s="1">
        <v>30</v>
      </c>
      <c r="D16" s="1">
        <v>3</v>
      </c>
      <c r="E16" s="1">
        <v>20</v>
      </c>
      <c r="F16" s="1">
        <v>2</v>
      </c>
    </row>
    <row r="17" spans="3:6" x14ac:dyDescent="0.3">
      <c r="C17" s="1">
        <v>50</v>
      </c>
      <c r="D17" s="1">
        <v>2</v>
      </c>
      <c r="E17" s="1">
        <v>50</v>
      </c>
      <c r="F17" s="1">
        <v>2</v>
      </c>
    </row>
    <row r="18" spans="3:6" x14ac:dyDescent="0.3">
      <c r="C18" s="1" t="s">
        <v>55</v>
      </c>
      <c r="D18" s="1">
        <v>0</v>
      </c>
      <c r="E18" s="1" t="s">
        <v>55</v>
      </c>
      <c r="F18" s="1">
        <v>0</v>
      </c>
    </row>
  </sheetData>
  <sortState xmlns:xlrd2="http://schemas.microsoft.com/office/spreadsheetml/2017/richdata2" ref="E15:F18">
    <sortCondition descending="1" ref="F15"/>
  </sortState>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01"/>
  <sheetViews>
    <sheetView workbookViewId="0">
      <selection activeCell="G28" sqref="G28"/>
    </sheetView>
  </sheetViews>
  <sheetFormatPr defaultRowHeight="14.4" x14ac:dyDescent="0.3"/>
  <cols>
    <col min="1" max="1" width="28.5546875" bestFit="1" customWidth="1"/>
    <col min="3" max="3" width="9.6640625" bestFit="1" customWidth="1"/>
    <col min="4" max="4" width="18.109375" bestFit="1" customWidth="1"/>
    <col min="5" max="5" width="12.6640625" bestFit="1" customWidth="1"/>
    <col min="6" max="6" width="10.5546875" bestFit="1" customWidth="1"/>
    <col min="8" max="8" width="13.109375" bestFit="1" customWidth="1"/>
    <col min="9" max="9" width="17" bestFit="1" customWidth="1"/>
    <col min="10" max="10" width="18.109375" bestFit="1" customWidth="1"/>
    <col min="11" max="11" width="13.109375" bestFit="1" customWidth="1"/>
    <col min="12" max="12" width="17" bestFit="1" customWidth="1"/>
    <col min="13" max="13" width="18.109375" bestFit="1" customWidth="1"/>
  </cols>
  <sheetData>
    <row r="1" spans="1:10" x14ac:dyDescent="0.3">
      <c r="A1" s="30" t="s">
        <v>57</v>
      </c>
    </row>
    <row r="2" spans="1:10" x14ac:dyDescent="0.3">
      <c r="A2" s="14">
        <v>4</v>
      </c>
      <c r="C2" s="26" t="s">
        <v>54</v>
      </c>
      <c r="H2" s="15" t="s">
        <v>51</v>
      </c>
      <c r="I2" s="16" t="s">
        <v>58</v>
      </c>
      <c r="J2" s="16" t="s">
        <v>62</v>
      </c>
    </row>
    <row r="3" spans="1:10" x14ac:dyDescent="0.3">
      <c r="A3" s="14">
        <v>5</v>
      </c>
      <c r="C3" s="1">
        <v>3</v>
      </c>
      <c r="H3" s="17" t="s">
        <v>59</v>
      </c>
      <c r="I3" s="16">
        <v>38</v>
      </c>
      <c r="J3" s="16">
        <v>38</v>
      </c>
    </row>
    <row r="4" spans="1:10" x14ac:dyDescent="0.3">
      <c r="A4" s="14">
        <v>3</v>
      </c>
      <c r="C4" s="1">
        <v>4</v>
      </c>
      <c r="H4" s="18" t="s">
        <v>59</v>
      </c>
      <c r="I4" s="16">
        <v>38</v>
      </c>
      <c r="J4" s="16">
        <v>38</v>
      </c>
    </row>
    <row r="5" spans="1:10" x14ac:dyDescent="0.3">
      <c r="A5" s="14">
        <v>4</v>
      </c>
      <c r="C5" s="1">
        <v>5</v>
      </c>
      <c r="H5" s="17" t="s">
        <v>60</v>
      </c>
      <c r="I5" s="16">
        <v>38</v>
      </c>
      <c r="J5" s="16">
        <v>38</v>
      </c>
    </row>
    <row r="6" spans="1:10" x14ac:dyDescent="0.3">
      <c r="A6" s="14">
        <v>4</v>
      </c>
      <c r="H6" s="18" t="s">
        <v>60</v>
      </c>
      <c r="I6" s="16">
        <v>38</v>
      </c>
      <c r="J6" s="16">
        <v>38</v>
      </c>
    </row>
    <row r="7" spans="1:10" x14ac:dyDescent="0.3">
      <c r="A7" s="14">
        <v>3</v>
      </c>
      <c r="H7" s="17" t="s">
        <v>61</v>
      </c>
      <c r="I7" s="16">
        <v>24</v>
      </c>
      <c r="J7" s="16">
        <v>24</v>
      </c>
    </row>
    <row r="8" spans="1:10" x14ac:dyDescent="0.3">
      <c r="A8" s="14">
        <v>2</v>
      </c>
      <c r="C8" s="24" t="s">
        <v>54</v>
      </c>
      <c r="D8" s="24" t="s">
        <v>56</v>
      </c>
      <c r="E8" s="24" t="s">
        <v>54</v>
      </c>
      <c r="F8" s="24" t="s">
        <v>56</v>
      </c>
      <c r="H8" s="18" t="s">
        <v>61</v>
      </c>
      <c r="I8" s="16">
        <v>24</v>
      </c>
      <c r="J8" s="16">
        <v>24</v>
      </c>
    </row>
    <row r="9" spans="1:10" x14ac:dyDescent="0.3">
      <c r="A9" s="14">
        <v>5</v>
      </c>
      <c r="C9" s="1">
        <v>3</v>
      </c>
      <c r="D9" s="1">
        <v>38</v>
      </c>
      <c r="E9" s="1">
        <v>3</v>
      </c>
      <c r="F9" s="1">
        <v>38</v>
      </c>
      <c r="H9" s="17" t="s">
        <v>55</v>
      </c>
      <c r="I9" s="16">
        <v>0</v>
      </c>
      <c r="J9" s="16">
        <v>0</v>
      </c>
    </row>
    <row r="10" spans="1:10" x14ac:dyDescent="0.3">
      <c r="A10" s="14">
        <v>4</v>
      </c>
      <c r="C10" s="1">
        <v>4</v>
      </c>
      <c r="D10" s="1">
        <v>38</v>
      </c>
      <c r="E10" s="1">
        <v>4</v>
      </c>
      <c r="F10" s="1">
        <v>38</v>
      </c>
      <c r="H10" s="18" t="s">
        <v>55</v>
      </c>
      <c r="I10" s="16">
        <v>0</v>
      </c>
      <c r="J10" s="16">
        <v>0</v>
      </c>
    </row>
    <row r="11" spans="1:10" x14ac:dyDescent="0.3">
      <c r="A11" s="14">
        <v>3</v>
      </c>
      <c r="C11" s="1">
        <v>5</v>
      </c>
      <c r="D11" s="1">
        <v>24</v>
      </c>
      <c r="E11" s="1">
        <v>5</v>
      </c>
      <c r="F11" s="1">
        <v>24</v>
      </c>
      <c r="H11" s="17" t="s">
        <v>52</v>
      </c>
      <c r="I11" s="16">
        <v>100</v>
      </c>
      <c r="J11" s="16">
        <v>100</v>
      </c>
    </row>
    <row r="12" spans="1:10" x14ac:dyDescent="0.3">
      <c r="A12" s="14">
        <v>5</v>
      </c>
      <c r="C12" s="1" t="s">
        <v>55</v>
      </c>
      <c r="D12" s="1">
        <v>0</v>
      </c>
      <c r="E12" s="1" t="s">
        <v>55</v>
      </c>
      <c r="F12" s="1">
        <v>0</v>
      </c>
    </row>
    <row r="13" spans="1:10" x14ac:dyDescent="0.3">
      <c r="A13" s="14">
        <v>4</v>
      </c>
    </row>
    <row r="14" spans="1:10" x14ac:dyDescent="0.3">
      <c r="A14" s="14">
        <v>2</v>
      </c>
    </row>
    <row r="15" spans="1:10" x14ac:dyDescent="0.3">
      <c r="A15" s="14">
        <v>3</v>
      </c>
    </row>
    <row r="16" spans="1:10" x14ac:dyDescent="0.3">
      <c r="A16" s="14">
        <v>4</v>
      </c>
    </row>
    <row r="17" spans="1:8" x14ac:dyDescent="0.3">
      <c r="A17" s="14">
        <v>5</v>
      </c>
    </row>
    <row r="18" spans="1:8" x14ac:dyDescent="0.3">
      <c r="A18" s="14">
        <v>3</v>
      </c>
    </row>
    <row r="19" spans="1:8" x14ac:dyDescent="0.3">
      <c r="A19" s="14">
        <v>4</v>
      </c>
    </row>
    <row r="20" spans="1:8" x14ac:dyDescent="0.3">
      <c r="A20" s="14">
        <v>5</v>
      </c>
    </row>
    <row r="21" spans="1:8" x14ac:dyDescent="0.3">
      <c r="A21" s="14">
        <v>3</v>
      </c>
    </row>
    <row r="22" spans="1:8" x14ac:dyDescent="0.3">
      <c r="A22" s="14">
        <v>4</v>
      </c>
    </row>
    <row r="23" spans="1:8" x14ac:dyDescent="0.3">
      <c r="A23" s="14">
        <v>3</v>
      </c>
    </row>
    <row r="24" spans="1:8" x14ac:dyDescent="0.3">
      <c r="A24" s="14">
        <v>2</v>
      </c>
    </row>
    <row r="25" spans="1:8" x14ac:dyDescent="0.3">
      <c r="A25" s="14">
        <v>4</v>
      </c>
    </row>
    <row r="26" spans="1:8" x14ac:dyDescent="0.3">
      <c r="A26" s="14">
        <v>5</v>
      </c>
      <c r="D26" s="23" t="s">
        <v>57</v>
      </c>
      <c r="E26" s="23"/>
    </row>
    <row r="27" spans="1:8" x14ac:dyDescent="0.3">
      <c r="A27" s="14">
        <v>3</v>
      </c>
      <c r="D27" s="3"/>
      <c r="E27" s="3"/>
      <c r="G27" s="40" t="s">
        <v>5</v>
      </c>
      <c r="H27" s="19">
        <v>4</v>
      </c>
    </row>
    <row r="28" spans="1:8" x14ac:dyDescent="0.3">
      <c r="A28" s="14">
        <v>4</v>
      </c>
      <c r="D28" s="42" t="s">
        <v>2</v>
      </c>
      <c r="E28" s="42">
        <v>3.78</v>
      </c>
    </row>
    <row r="29" spans="1:8" x14ac:dyDescent="0.3">
      <c r="A29" s="14">
        <v>5</v>
      </c>
      <c r="D29" s="3" t="s">
        <v>3</v>
      </c>
      <c r="E29" s="3">
        <v>9.054269599465109E-2</v>
      </c>
    </row>
    <row r="30" spans="1:8" x14ac:dyDescent="0.3">
      <c r="A30" s="14">
        <v>4</v>
      </c>
      <c r="D30" s="42" t="s">
        <v>4</v>
      </c>
      <c r="E30" s="42">
        <v>4</v>
      </c>
    </row>
    <row r="31" spans="1:8" x14ac:dyDescent="0.3">
      <c r="A31" s="14">
        <v>3</v>
      </c>
      <c r="D31" s="19" t="s">
        <v>5</v>
      </c>
      <c r="E31" s="19">
        <v>4</v>
      </c>
    </row>
    <row r="32" spans="1:8" x14ac:dyDescent="0.3">
      <c r="A32" s="14">
        <v>3</v>
      </c>
      <c r="D32" s="3" t="s">
        <v>6</v>
      </c>
      <c r="E32" s="3">
        <v>0.9054269599465109</v>
      </c>
    </row>
    <row r="33" spans="1:5" x14ac:dyDescent="0.3">
      <c r="A33" s="14">
        <v>4</v>
      </c>
      <c r="D33" s="3" t="s">
        <v>7</v>
      </c>
      <c r="E33" s="3">
        <v>0.81979797979798064</v>
      </c>
    </row>
    <row r="34" spans="1:5" x14ac:dyDescent="0.3">
      <c r="A34" s="14">
        <v>5</v>
      </c>
      <c r="D34" s="3" t="s">
        <v>8</v>
      </c>
      <c r="E34" s="3">
        <v>-0.78285397105641907</v>
      </c>
    </row>
    <row r="35" spans="1:5" x14ac:dyDescent="0.3">
      <c r="A35" s="14">
        <v>2</v>
      </c>
      <c r="D35" s="3" t="s">
        <v>9</v>
      </c>
      <c r="E35" s="3">
        <v>-0.2134229059956928</v>
      </c>
    </row>
    <row r="36" spans="1:5" x14ac:dyDescent="0.3">
      <c r="A36" s="14">
        <v>3</v>
      </c>
      <c r="D36" s="3" t="s">
        <v>10</v>
      </c>
      <c r="E36" s="3">
        <v>3</v>
      </c>
    </row>
    <row r="37" spans="1:5" x14ac:dyDescent="0.3">
      <c r="A37" s="14">
        <v>4</v>
      </c>
      <c r="D37" s="3" t="s">
        <v>11</v>
      </c>
      <c r="E37" s="3">
        <v>2</v>
      </c>
    </row>
    <row r="38" spans="1:5" x14ac:dyDescent="0.3">
      <c r="A38" s="14">
        <v>4</v>
      </c>
      <c r="D38" s="3" t="s">
        <v>12</v>
      </c>
      <c r="E38" s="3">
        <v>5</v>
      </c>
    </row>
    <row r="39" spans="1:5" x14ac:dyDescent="0.3">
      <c r="A39" s="14">
        <v>3</v>
      </c>
      <c r="D39" s="3" t="s">
        <v>13</v>
      </c>
      <c r="E39" s="3">
        <v>378</v>
      </c>
    </row>
    <row r="40" spans="1:5" x14ac:dyDescent="0.3">
      <c r="A40" s="14">
        <v>5</v>
      </c>
      <c r="D40" s="3" t="s">
        <v>14</v>
      </c>
      <c r="E40" s="3">
        <v>100</v>
      </c>
    </row>
    <row r="41" spans="1:5" x14ac:dyDescent="0.3">
      <c r="A41" s="14">
        <v>4</v>
      </c>
    </row>
    <row r="42" spans="1:5" x14ac:dyDescent="0.3">
      <c r="A42" s="14">
        <v>3</v>
      </c>
    </row>
    <row r="43" spans="1:5" x14ac:dyDescent="0.3">
      <c r="A43" s="14">
        <v>4</v>
      </c>
    </row>
    <row r="44" spans="1:5" x14ac:dyDescent="0.3">
      <c r="A44" s="14">
        <v>5</v>
      </c>
    </row>
    <row r="45" spans="1:5" x14ac:dyDescent="0.3">
      <c r="A45" s="14">
        <v>4</v>
      </c>
    </row>
    <row r="46" spans="1:5" x14ac:dyDescent="0.3">
      <c r="A46" s="14">
        <v>2</v>
      </c>
    </row>
    <row r="47" spans="1:5" x14ac:dyDescent="0.3">
      <c r="A47" s="14">
        <v>3</v>
      </c>
    </row>
    <row r="48" spans="1:5" x14ac:dyDescent="0.3">
      <c r="A48" s="14">
        <v>4</v>
      </c>
    </row>
    <row r="49" spans="1:1" x14ac:dyDescent="0.3">
      <c r="A49" s="14">
        <v>5</v>
      </c>
    </row>
    <row r="50" spans="1:1" x14ac:dyDescent="0.3">
      <c r="A50" s="14">
        <v>3</v>
      </c>
    </row>
    <row r="51" spans="1:1" x14ac:dyDescent="0.3">
      <c r="A51" s="14">
        <v>4</v>
      </c>
    </row>
    <row r="52" spans="1:1" x14ac:dyDescent="0.3">
      <c r="A52" s="14">
        <v>5</v>
      </c>
    </row>
    <row r="53" spans="1:1" x14ac:dyDescent="0.3">
      <c r="A53" s="14">
        <v>4</v>
      </c>
    </row>
    <row r="54" spans="1:1" x14ac:dyDescent="0.3">
      <c r="A54" s="14">
        <v>3</v>
      </c>
    </row>
    <row r="55" spans="1:1" x14ac:dyDescent="0.3">
      <c r="A55" s="14">
        <v>4</v>
      </c>
    </row>
    <row r="56" spans="1:1" x14ac:dyDescent="0.3">
      <c r="A56" s="14">
        <v>5</v>
      </c>
    </row>
    <row r="57" spans="1:1" x14ac:dyDescent="0.3">
      <c r="A57" s="14">
        <v>3</v>
      </c>
    </row>
    <row r="58" spans="1:1" x14ac:dyDescent="0.3">
      <c r="A58" s="14">
        <v>4</v>
      </c>
    </row>
    <row r="59" spans="1:1" x14ac:dyDescent="0.3">
      <c r="A59" s="14">
        <v>5</v>
      </c>
    </row>
    <row r="60" spans="1:1" x14ac:dyDescent="0.3">
      <c r="A60" s="14">
        <v>4</v>
      </c>
    </row>
    <row r="61" spans="1:1" x14ac:dyDescent="0.3">
      <c r="A61" s="14">
        <v>3</v>
      </c>
    </row>
    <row r="62" spans="1:1" x14ac:dyDescent="0.3">
      <c r="A62" s="14">
        <v>3</v>
      </c>
    </row>
    <row r="63" spans="1:1" x14ac:dyDescent="0.3">
      <c r="A63" s="14">
        <v>4</v>
      </c>
    </row>
    <row r="64" spans="1:1" x14ac:dyDescent="0.3">
      <c r="A64" s="14">
        <v>5</v>
      </c>
    </row>
    <row r="65" spans="1:1" x14ac:dyDescent="0.3">
      <c r="A65" s="14">
        <v>2</v>
      </c>
    </row>
    <row r="66" spans="1:1" x14ac:dyDescent="0.3">
      <c r="A66" s="14">
        <v>3</v>
      </c>
    </row>
    <row r="67" spans="1:1" x14ac:dyDescent="0.3">
      <c r="A67" s="14">
        <v>4</v>
      </c>
    </row>
    <row r="68" spans="1:1" x14ac:dyDescent="0.3">
      <c r="A68" s="14">
        <v>3</v>
      </c>
    </row>
    <row r="69" spans="1:1" x14ac:dyDescent="0.3">
      <c r="A69" s="14">
        <v>5</v>
      </c>
    </row>
    <row r="70" spans="1:1" x14ac:dyDescent="0.3">
      <c r="A70" s="14">
        <v>4</v>
      </c>
    </row>
    <row r="71" spans="1:1" x14ac:dyDescent="0.3">
      <c r="A71" s="14">
        <v>3</v>
      </c>
    </row>
    <row r="72" spans="1:1" x14ac:dyDescent="0.3">
      <c r="A72" s="14">
        <v>4</v>
      </c>
    </row>
    <row r="73" spans="1:1" x14ac:dyDescent="0.3">
      <c r="A73" s="14">
        <v>5</v>
      </c>
    </row>
    <row r="74" spans="1:1" x14ac:dyDescent="0.3">
      <c r="A74" s="14">
        <v>4</v>
      </c>
    </row>
    <row r="75" spans="1:1" x14ac:dyDescent="0.3">
      <c r="A75" s="14">
        <v>2</v>
      </c>
    </row>
    <row r="76" spans="1:1" x14ac:dyDescent="0.3">
      <c r="A76" s="14">
        <v>3</v>
      </c>
    </row>
    <row r="77" spans="1:1" x14ac:dyDescent="0.3">
      <c r="A77" s="14">
        <v>4</v>
      </c>
    </row>
    <row r="78" spans="1:1" x14ac:dyDescent="0.3">
      <c r="A78" s="14">
        <v>5</v>
      </c>
    </row>
    <row r="79" spans="1:1" x14ac:dyDescent="0.3">
      <c r="A79" s="14">
        <v>3</v>
      </c>
    </row>
    <row r="80" spans="1:1" x14ac:dyDescent="0.3">
      <c r="A80" s="14">
        <v>4</v>
      </c>
    </row>
    <row r="81" spans="1:1" x14ac:dyDescent="0.3">
      <c r="A81" s="14">
        <v>5</v>
      </c>
    </row>
    <row r="82" spans="1:1" x14ac:dyDescent="0.3">
      <c r="A82" s="14">
        <v>4</v>
      </c>
    </row>
    <row r="83" spans="1:1" x14ac:dyDescent="0.3">
      <c r="A83" s="14">
        <v>3</v>
      </c>
    </row>
    <row r="84" spans="1:1" x14ac:dyDescent="0.3">
      <c r="A84" s="14">
        <v>4</v>
      </c>
    </row>
    <row r="85" spans="1:1" x14ac:dyDescent="0.3">
      <c r="A85" s="14">
        <v>5</v>
      </c>
    </row>
    <row r="86" spans="1:1" x14ac:dyDescent="0.3">
      <c r="A86" s="14">
        <v>3</v>
      </c>
    </row>
    <row r="87" spans="1:1" x14ac:dyDescent="0.3">
      <c r="A87" s="14">
        <v>4</v>
      </c>
    </row>
    <row r="88" spans="1:1" x14ac:dyDescent="0.3">
      <c r="A88" s="14">
        <v>5</v>
      </c>
    </row>
    <row r="89" spans="1:1" x14ac:dyDescent="0.3">
      <c r="A89" s="14">
        <v>4</v>
      </c>
    </row>
    <row r="90" spans="1:1" x14ac:dyDescent="0.3">
      <c r="A90" s="14">
        <v>3</v>
      </c>
    </row>
    <row r="91" spans="1:1" x14ac:dyDescent="0.3">
      <c r="A91" s="14">
        <v>3</v>
      </c>
    </row>
    <row r="92" spans="1:1" x14ac:dyDescent="0.3">
      <c r="A92" s="14">
        <v>4</v>
      </c>
    </row>
    <row r="93" spans="1:1" x14ac:dyDescent="0.3">
      <c r="A93" s="14">
        <v>5</v>
      </c>
    </row>
    <row r="94" spans="1:1" x14ac:dyDescent="0.3">
      <c r="A94" s="14">
        <v>2</v>
      </c>
    </row>
    <row r="95" spans="1:1" x14ac:dyDescent="0.3">
      <c r="A95" s="14">
        <v>3</v>
      </c>
    </row>
    <row r="96" spans="1:1" x14ac:dyDescent="0.3">
      <c r="A96" s="14">
        <v>4</v>
      </c>
    </row>
    <row r="97" spans="1:1" x14ac:dyDescent="0.3">
      <c r="A97" s="14">
        <v>4</v>
      </c>
    </row>
    <row r="98" spans="1:1" x14ac:dyDescent="0.3">
      <c r="A98" s="14">
        <v>3</v>
      </c>
    </row>
    <row r="99" spans="1:1" x14ac:dyDescent="0.3">
      <c r="A99" s="14">
        <v>5</v>
      </c>
    </row>
    <row r="100" spans="1:1" x14ac:dyDescent="0.3">
      <c r="A100" s="14">
        <v>4</v>
      </c>
    </row>
    <row r="101" spans="1:1" x14ac:dyDescent="0.3">
      <c r="A101" s="14">
        <v>5</v>
      </c>
    </row>
  </sheetData>
  <sortState xmlns:xlrd2="http://schemas.microsoft.com/office/spreadsheetml/2017/richdata2" ref="E9:F12">
    <sortCondition descending="1" ref="F9"/>
  </sortState>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1"/>
  <sheetViews>
    <sheetView topLeftCell="A13" workbookViewId="0">
      <selection activeCell="D31" sqref="D31"/>
    </sheetView>
  </sheetViews>
  <sheetFormatPr defaultRowHeight="14.4" x14ac:dyDescent="0.3"/>
  <cols>
    <col min="1" max="1" width="33.109375" bestFit="1" customWidth="1"/>
    <col min="3" max="3" width="11.33203125" bestFit="1" customWidth="1"/>
    <col min="4" max="4" width="10.5546875" bestFit="1" customWidth="1"/>
    <col min="5" max="5" width="11.33203125" bestFit="1" customWidth="1"/>
    <col min="6" max="6" width="10.5546875" bestFit="1" customWidth="1"/>
    <col min="8" max="8" width="18.33203125" bestFit="1" customWidth="1"/>
    <col min="9" max="9" width="17.33203125" bestFit="1" customWidth="1"/>
    <col min="10" max="10" width="19.33203125" bestFit="1" customWidth="1"/>
    <col min="11" max="11" width="17.6640625" bestFit="1" customWidth="1"/>
    <col min="12" max="12" width="17" bestFit="1" customWidth="1"/>
    <col min="13" max="13" width="18.6640625" bestFit="1" customWidth="1"/>
    <col min="14" max="14" width="18.109375" bestFit="1" customWidth="1"/>
  </cols>
  <sheetData>
    <row r="1" spans="1:11" x14ac:dyDescent="0.3">
      <c r="A1" s="22" t="s">
        <v>63</v>
      </c>
    </row>
    <row r="2" spans="1:11" x14ac:dyDescent="0.3">
      <c r="A2" s="14">
        <v>125</v>
      </c>
      <c r="C2" s="21" t="s">
        <v>64</v>
      </c>
      <c r="H2" s="16" t="s">
        <v>65</v>
      </c>
      <c r="I2" s="16" t="s">
        <v>58</v>
      </c>
      <c r="J2" s="16" t="s">
        <v>66</v>
      </c>
      <c r="K2" s="16" t="s">
        <v>62</v>
      </c>
    </row>
    <row r="3" spans="1:11" x14ac:dyDescent="0.3">
      <c r="A3" s="14">
        <v>148</v>
      </c>
      <c r="C3" s="1">
        <v>120</v>
      </c>
      <c r="H3" s="16">
        <v>540</v>
      </c>
      <c r="I3" s="16">
        <v>100</v>
      </c>
      <c r="J3" s="16">
        <v>540</v>
      </c>
      <c r="K3" s="16">
        <v>100</v>
      </c>
    </row>
    <row r="4" spans="1:11" x14ac:dyDescent="0.3">
      <c r="A4" s="14">
        <v>137</v>
      </c>
      <c r="C4" s="1">
        <v>130</v>
      </c>
    </row>
    <row r="5" spans="1:11" x14ac:dyDescent="0.3">
      <c r="A5" s="14">
        <v>120</v>
      </c>
      <c r="C5" s="1">
        <v>140</v>
      </c>
    </row>
    <row r="6" spans="1:11" x14ac:dyDescent="0.3">
      <c r="A6" s="14">
        <v>135</v>
      </c>
      <c r="C6" s="1">
        <v>150</v>
      </c>
    </row>
    <row r="7" spans="1:11" x14ac:dyDescent="0.3">
      <c r="A7" s="14">
        <v>132</v>
      </c>
    </row>
    <row r="8" spans="1:11" x14ac:dyDescent="0.3">
      <c r="A8" s="14">
        <v>145</v>
      </c>
      <c r="C8" s="20" t="s">
        <v>64</v>
      </c>
      <c r="D8" s="20" t="s">
        <v>56</v>
      </c>
      <c r="E8" s="20" t="s">
        <v>64</v>
      </c>
      <c r="F8" s="20" t="s">
        <v>56</v>
      </c>
    </row>
    <row r="9" spans="1:11" x14ac:dyDescent="0.3">
      <c r="A9" s="14">
        <v>122</v>
      </c>
      <c r="C9" s="1">
        <v>120</v>
      </c>
      <c r="D9" s="1">
        <v>6</v>
      </c>
      <c r="E9" s="1">
        <v>130</v>
      </c>
      <c r="F9" s="1">
        <v>44</v>
      </c>
    </row>
    <row r="10" spans="1:11" x14ac:dyDescent="0.3">
      <c r="A10" s="14">
        <v>130</v>
      </c>
      <c r="C10" s="1">
        <v>130</v>
      </c>
      <c r="D10" s="1">
        <v>44</v>
      </c>
      <c r="E10" s="1">
        <v>140</v>
      </c>
      <c r="F10" s="1">
        <v>43</v>
      </c>
    </row>
    <row r="11" spans="1:11" x14ac:dyDescent="0.3">
      <c r="A11" s="14">
        <v>141</v>
      </c>
      <c r="C11" s="1">
        <v>140</v>
      </c>
      <c r="D11" s="1">
        <v>43</v>
      </c>
      <c r="E11" s="1">
        <v>150</v>
      </c>
      <c r="F11" s="1">
        <v>7</v>
      </c>
    </row>
    <row r="12" spans="1:11" x14ac:dyDescent="0.3">
      <c r="A12" s="14">
        <v>118</v>
      </c>
      <c r="C12" s="1">
        <v>150</v>
      </c>
      <c r="D12" s="1">
        <v>7</v>
      </c>
      <c r="E12" s="1">
        <v>120</v>
      </c>
      <c r="F12" s="1">
        <v>6</v>
      </c>
    </row>
    <row r="13" spans="1:11" x14ac:dyDescent="0.3">
      <c r="A13" s="14">
        <v>125</v>
      </c>
      <c r="C13" s="1" t="s">
        <v>55</v>
      </c>
      <c r="D13" s="1">
        <v>0</v>
      </c>
      <c r="E13" s="1" t="s">
        <v>55</v>
      </c>
      <c r="F13" s="1">
        <v>0</v>
      </c>
    </row>
    <row r="14" spans="1:11" x14ac:dyDescent="0.3">
      <c r="A14" s="14">
        <v>132</v>
      </c>
    </row>
    <row r="15" spans="1:11" x14ac:dyDescent="0.3">
      <c r="A15" s="14">
        <v>136</v>
      </c>
    </row>
    <row r="16" spans="1:11" x14ac:dyDescent="0.3">
      <c r="A16" s="14">
        <v>128</v>
      </c>
    </row>
    <row r="17" spans="1:9" x14ac:dyDescent="0.3">
      <c r="A17" s="14">
        <v>123</v>
      </c>
    </row>
    <row r="18" spans="1:9" x14ac:dyDescent="0.3">
      <c r="A18" s="14">
        <v>132</v>
      </c>
    </row>
    <row r="19" spans="1:9" x14ac:dyDescent="0.3">
      <c r="A19" s="14">
        <v>138</v>
      </c>
    </row>
    <row r="20" spans="1:9" x14ac:dyDescent="0.3">
      <c r="A20" s="14">
        <v>126</v>
      </c>
      <c r="H20" s="23" t="s">
        <v>63</v>
      </c>
      <c r="I20" s="23"/>
    </row>
    <row r="21" spans="1:9" x14ac:dyDescent="0.3">
      <c r="A21" s="14">
        <v>129</v>
      </c>
      <c r="H21" s="1"/>
      <c r="I21" s="1"/>
    </row>
    <row r="22" spans="1:9" x14ac:dyDescent="0.3">
      <c r="A22" s="14">
        <v>136</v>
      </c>
      <c r="H22" s="7" t="s">
        <v>2</v>
      </c>
      <c r="I22" s="7">
        <v>130.5</v>
      </c>
    </row>
    <row r="23" spans="1:9" x14ac:dyDescent="0.3">
      <c r="A23" s="14">
        <v>127</v>
      </c>
      <c r="H23" s="1" t="s">
        <v>3</v>
      </c>
      <c r="I23" s="1">
        <v>0.62659896475039178</v>
      </c>
    </row>
    <row r="24" spans="1:9" x14ac:dyDescent="0.3">
      <c r="A24" s="14">
        <v>130</v>
      </c>
      <c r="H24" s="7" t="s">
        <v>4</v>
      </c>
      <c r="I24" s="7">
        <v>130.5</v>
      </c>
    </row>
    <row r="25" spans="1:9" x14ac:dyDescent="0.3">
      <c r="A25" s="14">
        <v>122</v>
      </c>
      <c r="H25" s="7" t="s">
        <v>5</v>
      </c>
      <c r="I25" s="7">
        <v>125</v>
      </c>
    </row>
    <row r="26" spans="1:9" x14ac:dyDescent="0.3">
      <c r="A26" s="14">
        <v>125</v>
      </c>
      <c r="C26" s="21" t="s">
        <v>123</v>
      </c>
      <c r="D26" s="21"/>
      <c r="E26" s="21"/>
      <c r="H26" s="1" t="s">
        <v>6</v>
      </c>
      <c r="I26" s="1">
        <v>6.2659896475039174</v>
      </c>
    </row>
    <row r="27" spans="1:9" x14ac:dyDescent="0.3">
      <c r="A27" s="14">
        <v>133</v>
      </c>
      <c r="C27" s="21" t="s">
        <v>124</v>
      </c>
      <c r="D27" s="7">
        <v>130.5</v>
      </c>
      <c r="E27" s="1"/>
      <c r="H27" s="1" t="s">
        <v>7</v>
      </c>
      <c r="I27" s="1">
        <v>39.262626262626263</v>
      </c>
    </row>
    <row r="28" spans="1:9" x14ac:dyDescent="0.3">
      <c r="A28" s="14">
        <v>140</v>
      </c>
      <c r="H28" s="1" t="s">
        <v>8</v>
      </c>
      <c r="I28" s="1">
        <v>-0.29113618912250239</v>
      </c>
    </row>
    <row r="29" spans="1:9" x14ac:dyDescent="0.3">
      <c r="A29" s="14">
        <v>126</v>
      </c>
      <c r="H29" s="1" t="s">
        <v>9</v>
      </c>
      <c r="I29" s="1">
        <v>0.18589133200857791</v>
      </c>
    </row>
    <row r="30" spans="1:9" x14ac:dyDescent="0.3">
      <c r="A30" s="14">
        <v>133</v>
      </c>
      <c r="H30" s="1" t="s">
        <v>10</v>
      </c>
      <c r="I30" s="1">
        <v>30</v>
      </c>
    </row>
    <row r="31" spans="1:9" x14ac:dyDescent="0.3">
      <c r="A31" s="14">
        <v>135</v>
      </c>
      <c r="H31" s="1" t="s">
        <v>11</v>
      </c>
      <c r="I31" s="1">
        <v>118</v>
      </c>
    </row>
    <row r="32" spans="1:9" x14ac:dyDescent="0.3">
      <c r="A32" s="14">
        <v>130</v>
      </c>
      <c r="H32" s="1" t="s">
        <v>12</v>
      </c>
      <c r="I32" s="1">
        <v>148</v>
      </c>
    </row>
    <row r="33" spans="1:9" x14ac:dyDescent="0.3">
      <c r="A33" s="14">
        <v>134</v>
      </c>
      <c r="H33" s="1" t="s">
        <v>13</v>
      </c>
      <c r="I33" s="1">
        <v>13050</v>
      </c>
    </row>
    <row r="34" spans="1:9" x14ac:dyDescent="0.3">
      <c r="A34" s="14">
        <v>141</v>
      </c>
      <c r="H34" s="1" t="s">
        <v>14</v>
      </c>
      <c r="I34" s="1">
        <v>100</v>
      </c>
    </row>
    <row r="35" spans="1:9" x14ac:dyDescent="0.3">
      <c r="A35" s="14">
        <v>119</v>
      </c>
    </row>
    <row r="36" spans="1:9" x14ac:dyDescent="0.3">
      <c r="A36" s="14">
        <v>125</v>
      </c>
    </row>
    <row r="37" spans="1:9" x14ac:dyDescent="0.3">
      <c r="A37" s="14">
        <v>131</v>
      </c>
    </row>
    <row r="38" spans="1:9" x14ac:dyDescent="0.3">
      <c r="A38" s="14">
        <v>136</v>
      </c>
    </row>
    <row r="39" spans="1:9" x14ac:dyDescent="0.3">
      <c r="A39" s="14">
        <v>128</v>
      </c>
    </row>
    <row r="40" spans="1:9" x14ac:dyDescent="0.3">
      <c r="A40" s="14">
        <v>124</v>
      </c>
    </row>
    <row r="41" spans="1:9" x14ac:dyDescent="0.3">
      <c r="A41" s="14">
        <v>132</v>
      </c>
    </row>
    <row r="42" spans="1:9" x14ac:dyDescent="0.3">
      <c r="A42" s="14">
        <v>136</v>
      </c>
    </row>
    <row r="43" spans="1:9" x14ac:dyDescent="0.3">
      <c r="A43" s="14">
        <v>127</v>
      </c>
    </row>
    <row r="44" spans="1:9" x14ac:dyDescent="0.3">
      <c r="A44" s="14">
        <v>130</v>
      </c>
    </row>
    <row r="45" spans="1:9" x14ac:dyDescent="0.3">
      <c r="A45" s="14">
        <v>122</v>
      </c>
    </row>
    <row r="46" spans="1:9" x14ac:dyDescent="0.3">
      <c r="A46" s="14">
        <v>125</v>
      </c>
    </row>
    <row r="47" spans="1:9" x14ac:dyDescent="0.3">
      <c r="A47" s="14">
        <v>133</v>
      </c>
    </row>
    <row r="48" spans="1:9" x14ac:dyDescent="0.3">
      <c r="A48" s="14">
        <v>140</v>
      </c>
    </row>
    <row r="49" spans="1:1" x14ac:dyDescent="0.3">
      <c r="A49" s="14">
        <v>126</v>
      </c>
    </row>
    <row r="50" spans="1:1" x14ac:dyDescent="0.3">
      <c r="A50" s="14">
        <v>133</v>
      </c>
    </row>
    <row r="51" spans="1:1" x14ac:dyDescent="0.3">
      <c r="A51" s="14">
        <v>135</v>
      </c>
    </row>
    <row r="52" spans="1:1" x14ac:dyDescent="0.3">
      <c r="A52" s="14">
        <v>130</v>
      </c>
    </row>
    <row r="53" spans="1:1" x14ac:dyDescent="0.3">
      <c r="A53" s="14">
        <v>134</v>
      </c>
    </row>
    <row r="54" spans="1:1" x14ac:dyDescent="0.3">
      <c r="A54" s="14">
        <v>141</v>
      </c>
    </row>
    <row r="55" spans="1:1" x14ac:dyDescent="0.3">
      <c r="A55" s="14">
        <v>119</v>
      </c>
    </row>
    <row r="56" spans="1:1" x14ac:dyDescent="0.3">
      <c r="A56" s="14">
        <v>125</v>
      </c>
    </row>
    <row r="57" spans="1:1" x14ac:dyDescent="0.3">
      <c r="A57" s="14">
        <v>131</v>
      </c>
    </row>
    <row r="58" spans="1:1" x14ac:dyDescent="0.3">
      <c r="A58" s="14">
        <v>136</v>
      </c>
    </row>
    <row r="59" spans="1:1" x14ac:dyDescent="0.3">
      <c r="A59" s="14">
        <v>128</v>
      </c>
    </row>
    <row r="60" spans="1:1" x14ac:dyDescent="0.3">
      <c r="A60" s="14">
        <v>124</v>
      </c>
    </row>
    <row r="61" spans="1:1" x14ac:dyDescent="0.3">
      <c r="A61" s="14">
        <v>132</v>
      </c>
    </row>
    <row r="62" spans="1:1" x14ac:dyDescent="0.3">
      <c r="A62" s="14">
        <v>136</v>
      </c>
    </row>
    <row r="63" spans="1:1" x14ac:dyDescent="0.3">
      <c r="A63" s="14">
        <v>127</v>
      </c>
    </row>
    <row r="64" spans="1:1" x14ac:dyDescent="0.3">
      <c r="A64" s="14">
        <v>130</v>
      </c>
    </row>
    <row r="65" spans="1:1" x14ac:dyDescent="0.3">
      <c r="A65" s="14">
        <v>122</v>
      </c>
    </row>
    <row r="66" spans="1:1" x14ac:dyDescent="0.3">
      <c r="A66" s="14">
        <v>125</v>
      </c>
    </row>
    <row r="67" spans="1:1" x14ac:dyDescent="0.3">
      <c r="A67" s="14">
        <v>133</v>
      </c>
    </row>
    <row r="68" spans="1:1" x14ac:dyDescent="0.3">
      <c r="A68" s="14">
        <v>140</v>
      </c>
    </row>
    <row r="69" spans="1:1" x14ac:dyDescent="0.3">
      <c r="A69" s="14">
        <v>126</v>
      </c>
    </row>
    <row r="70" spans="1:1" x14ac:dyDescent="0.3">
      <c r="A70" s="14">
        <v>133</v>
      </c>
    </row>
    <row r="71" spans="1:1" x14ac:dyDescent="0.3">
      <c r="A71" s="14">
        <v>135</v>
      </c>
    </row>
    <row r="72" spans="1:1" x14ac:dyDescent="0.3">
      <c r="A72" s="14">
        <v>130</v>
      </c>
    </row>
    <row r="73" spans="1:1" x14ac:dyDescent="0.3">
      <c r="A73" s="14">
        <v>134</v>
      </c>
    </row>
    <row r="74" spans="1:1" x14ac:dyDescent="0.3">
      <c r="A74" s="14">
        <v>141</v>
      </c>
    </row>
    <row r="75" spans="1:1" x14ac:dyDescent="0.3">
      <c r="A75" s="14">
        <v>119</v>
      </c>
    </row>
    <row r="76" spans="1:1" x14ac:dyDescent="0.3">
      <c r="A76" s="14">
        <v>125</v>
      </c>
    </row>
    <row r="77" spans="1:1" x14ac:dyDescent="0.3">
      <c r="A77" s="14">
        <v>131</v>
      </c>
    </row>
    <row r="78" spans="1:1" x14ac:dyDescent="0.3">
      <c r="A78" s="14">
        <v>136</v>
      </c>
    </row>
    <row r="79" spans="1:1" x14ac:dyDescent="0.3">
      <c r="A79" s="14">
        <v>128</v>
      </c>
    </row>
    <row r="80" spans="1:1" x14ac:dyDescent="0.3">
      <c r="A80" s="14">
        <v>124</v>
      </c>
    </row>
    <row r="81" spans="1:1" x14ac:dyDescent="0.3">
      <c r="A81" s="14">
        <v>132</v>
      </c>
    </row>
    <row r="82" spans="1:1" x14ac:dyDescent="0.3">
      <c r="A82" s="14">
        <v>136</v>
      </c>
    </row>
    <row r="83" spans="1:1" x14ac:dyDescent="0.3">
      <c r="A83" s="14">
        <v>127</v>
      </c>
    </row>
    <row r="84" spans="1:1" x14ac:dyDescent="0.3">
      <c r="A84" s="14">
        <v>130</v>
      </c>
    </row>
    <row r="85" spans="1:1" x14ac:dyDescent="0.3">
      <c r="A85" s="14">
        <v>122</v>
      </c>
    </row>
    <row r="86" spans="1:1" x14ac:dyDescent="0.3">
      <c r="A86" s="14">
        <v>125</v>
      </c>
    </row>
    <row r="87" spans="1:1" x14ac:dyDescent="0.3">
      <c r="A87" s="14">
        <v>133</v>
      </c>
    </row>
    <row r="88" spans="1:1" x14ac:dyDescent="0.3">
      <c r="A88" s="14">
        <v>140</v>
      </c>
    </row>
    <row r="89" spans="1:1" x14ac:dyDescent="0.3">
      <c r="A89" s="14">
        <v>126</v>
      </c>
    </row>
    <row r="90" spans="1:1" x14ac:dyDescent="0.3">
      <c r="A90" s="14">
        <v>133</v>
      </c>
    </row>
    <row r="91" spans="1:1" x14ac:dyDescent="0.3">
      <c r="A91" s="14">
        <v>135</v>
      </c>
    </row>
    <row r="92" spans="1:1" x14ac:dyDescent="0.3">
      <c r="A92" s="14">
        <v>130</v>
      </c>
    </row>
    <row r="93" spans="1:1" x14ac:dyDescent="0.3">
      <c r="A93" s="14">
        <v>134</v>
      </c>
    </row>
    <row r="94" spans="1:1" x14ac:dyDescent="0.3">
      <c r="A94" s="14">
        <v>141</v>
      </c>
    </row>
    <row r="95" spans="1:1" x14ac:dyDescent="0.3">
      <c r="A95" s="14">
        <v>119</v>
      </c>
    </row>
    <row r="96" spans="1:1" x14ac:dyDescent="0.3">
      <c r="A96" s="14">
        <v>125</v>
      </c>
    </row>
    <row r="97" spans="1:1" x14ac:dyDescent="0.3">
      <c r="A97" s="14">
        <v>131</v>
      </c>
    </row>
    <row r="98" spans="1:1" x14ac:dyDescent="0.3">
      <c r="A98" s="14">
        <v>136</v>
      </c>
    </row>
    <row r="99" spans="1:1" x14ac:dyDescent="0.3">
      <c r="A99" s="14">
        <v>128</v>
      </c>
    </row>
    <row r="100" spans="1:1" x14ac:dyDescent="0.3">
      <c r="A100" s="14">
        <v>124</v>
      </c>
    </row>
    <row r="101" spans="1:1" x14ac:dyDescent="0.3">
      <c r="A101" s="14">
        <v>132</v>
      </c>
    </row>
  </sheetData>
  <sortState xmlns:xlrd2="http://schemas.microsoft.com/office/spreadsheetml/2017/richdata2" ref="E9:F13">
    <sortCondition descending="1" ref="F9"/>
  </sortState>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29"/>
  <sheetViews>
    <sheetView topLeftCell="A10" workbookViewId="0">
      <selection activeCell="G29" sqref="G29"/>
    </sheetView>
  </sheetViews>
  <sheetFormatPr defaultRowHeight="14.4" x14ac:dyDescent="0.3"/>
  <cols>
    <col min="1" max="1" width="18.109375" bestFit="1" customWidth="1"/>
    <col min="2" max="2" width="12.6640625" bestFit="1" customWidth="1"/>
    <col min="3" max="3" width="18.109375" bestFit="1" customWidth="1"/>
    <col min="4" max="4" width="12" bestFit="1" customWidth="1"/>
    <col min="5" max="5" width="19" customWidth="1"/>
    <col min="6" max="7" width="16.109375" bestFit="1" customWidth="1"/>
  </cols>
  <sheetData>
    <row r="1" spans="1:11" ht="15.6" x14ac:dyDescent="0.3">
      <c r="A1" s="9" t="s">
        <v>67</v>
      </c>
      <c r="B1" s="9" t="s">
        <v>68</v>
      </c>
      <c r="C1" s="9" t="s">
        <v>69</v>
      </c>
    </row>
    <row r="2" spans="1:11" x14ac:dyDescent="0.3">
      <c r="A2" s="1">
        <v>45</v>
      </c>
      <c r="B2" s="1">
        <v>32</v>
      </c>
      <c r="C2" s="1">
        <v>40</v>
      </c>
      <c r="E2" s="54" t="s">
        <v>125</v>
      </c>
      <c r="F2" s="54"/>
      <c r="G2" s="54"/>
    </row>
    <row r="3" spans="1:11" x14ac:dyDescent="0.3">
      <c r="A3" s="1">
        <v>35</v>
      </c>
      <c r="B3" s="1">
        <v>28</v>
      </c>
      <c r="C3" s="1">
        <v>39</v>
      </c>
    </row>
    <row r="4" spans="1:11" x14ac:dyDescent="0.3">
      <c r="A4" s="1">
        <v>40</v>
      </c>
      <c r="B4" s="1">
        <v>30</v>
      </c>
      <c r="C4" s="1">
        <v>42</v>
      </c>
      <c r="E4" s="3" t="s">
        <v>70</v>
      </c>
      <c r="F4" s="3" t="s">
        <v>71</v>
      </c>
      <c r="G4" s="3" t="s">
        <v>72</v>
      </c>
    </row>
    <row r="5" spans="1:11" x14ac:dyDescent="0.3">
      <c r="A5" s="1">
        <v>38</v>
      </c>
      <c r="B5" s="1">
        <v>34</v>
      </c>
      <c r="C5" s="1">
        <v>41</v>
      </c>
      <c r="E5" s="3">
        <v>404</v>
      </c>
      <c r="F5" s="3">
        <v>325</v>
      </c>
      <c r="G5" s="3">
        <v>410</v>
      </c>
    </row>
    <row r="6" spans="1:11" x14ac:dyDescent="0.3">
      <c r="A6" s="1">
        <v>42</v>
      </c>
      <c r="B6" s="1">
        <v>33</v>
      </c>
      <c r="C6" s="1">
        <v>38</v>
      </c>
    </row>
    <row r="7" spans="1:11" x14ac:dyDescent="0.3">
      <c r="A7" s="1">
        <v>37</v>
      </c>
      <c r="B7" s="1">
        <v>35</v>
      </c>
      <c r="C7" s="1">
        <v>43</v>
      </c>
    </row>
    <row r="8" spans="1:11" x14ac:dyDescent="0.3">
      <c r="A8" s="1">
        <v>39</v>
      </c>
      <c r="B8" s="1">
        <v>31</v>
      </c>
      <c r="C8" s="1">
        <v>45</v>
      </c>
    </row>
    <row r="9" spans="1:11" x14ac:dyDescent="0.3">
      <c r="A9" s="1">
        <v>43</v>
      </c>
      <c r="B9" s="1">
        <v>29</v>
      </c>
      <c r="C9" s="1">
        <v>44</v>
      </c>
    </row>
    <row r="10" spans="1:11" x14ac:dyDescent="0.3">
      <c r="A10" s="1">
        <v>44</v>
      </c>
      <c r="B10" s="1">
        <v>36</v>
      </c>
      <c r="C10" s="1">
        <v>41</v>
      </c>
    </row>
    <row r="11" spans="1:11" x14ac:dyDescent="0.3">
      <c r="A11" s="1">
        <v>41</v>
      </c>
      <c r="B11" s="1">
        <v>37</v>
      </c>
      <c r="C11" s="1">
        <v>37</v>
      </c>
    </row>
    <row r="15" spans="1:11" x14ac:dyDescent="0.3">
      <c r="A15" s="20" t="s">
        <v>67</v>
      </c>
      <c r="B15" s="20"/>
      <c r="C15" s="20" t="s">
        <v>68</v>
      </c>
      <c r="D15" s="20"/>
      <c r="E15" s="20" t="s">
        <v>69</v>
      </c>
      <c r="F15" s="20"/>
      <c r="H15" s="7" t="s">
        <v>126</v>
      </c>
      <c r="I15" s="7"/>
      <c r="J15" s="7"/>
      <c r="K15" s="7"/>
    </row>
    <row r="16" spans="1:11" x14ac:dyDescent="0.3">
      <c r="A16" s="1"/>
      <c r="B16" s="1"/>
      <c r="C16" s="1"/>
      <c r="D16" s="1"/>
      <c r="E16" s="1"/>
      <c r="F16" s="1"/>
      <c r="H16" s="3"/>
      <c r="I16" s="3"/>
      <c r="J16" s="3"/>
      <c r="K16" s="3"/>
    </row>
    <row r="17" spans="1:11" x14ac:dyDescent="0.3">
      <c r="A17" s="7" t="s">
        <v>2</v>
      </c>
      <c r="B17" s="7">
        <v>40.4</v>
      </c>
      <c r="C17" s="7" t="s">
        <v>2</v>
      </c>
      <c r="D17" s="7">
        <v>32.5</v>
      </c>
      <c r="E17" s="7" t="s">
        <v>2</v>
      </c>
      <c r="F17" s="7">
        <v>41</v>
      </c>
      <c r="H17" s="40" t="s">
        <v>67</v>
      </c>
      <c r="I17" s="7">
        <v>40.4</v>
      </c>
      <c r="J17" s="3"/>
      <c r="K17" s="3"/>
    </row>
    <row r="18" spans="1:11" x14ac:dyDescent="0.3">
      <c r="A18" s="1" t="s">
        <v>3</v>
      </c>
      <c r="B18" s="1">
        <v>1.013245610238044</v>
      </c>
      <c r="C18" s="1" t="s">
        <v>3</v>
      </c>
      <c r="D18" s="1">
        <v>0.9574271077563381</v>
      </c>
      <c r="E18" s="1" t="s">
        <v>3</v>
      </c>
      <c r="F18" s="1">
        <v>0.81649658092772592</v>
      </c>
      <c r="H18" s="40" t="s">
        <v>68</v>
      </c>
      <c r="I18" s="7">
        <v>32.5</v>
      </c>
      <c r="J18" s="3"/>
      <c r="K18" s="3"/>
    </row>
    <row r="19" spans="1:11" x14ac:dyDescent="0.3">
      <c r="A19" s="44" t="s">
        <v>4</v>
      </c>
      <c r="B19" s="44">
        <v>40.5</v>
      </c>
      <c r="C19" s="44" t="s">
        <v>4</v>
      </c>
      <c r="D19" s="44">
        <v>32.5</v>
      </c>
      <c r="E19" s="44" t="s">
        <v>4</v>
      </c>
      <c r="F19" s="44">
        <v>41</v>
      </c>
      <c r="H19" s="40" t="s">
        <v>69</v>
      </c>
      <c r="I19" s="7">
        <v>41</v>
      </c>
      <c r="J19" s="3"/>
      <c r="K19" s="3"/>
    </row>
    <row r="20" spans="1:11" x14ac:dyDescent="0.3">
      <c r="A20" s="44" t="s">
        <v>5</v>
      </c>
      <c r="B20" s="44" t="e">
        <v>#N/A</v>
      </c>
      <c r="C20" s="44" t="s">
        <v>5</v>
      </c>
      <c r="D20" s="44" t="e">
        <v>#N/A</v>
      </c>
      <c r="E20" s="44" t="s">
        <v>5</v>
      </c>
      <c r="F20" s="44">
        <v>41</v>
      </c>
    </row>
    <row r="21" spans="1:11" x14ac:dyDescent="0.3">
      <c r="A21" s="44" t="s">
        <v>6</v>
      </c>
      <c r="B21" s="44">
        <v>3.2041639575194441</v>
      </c>
      <c r="C21" s="44" t="s">
        <v>6</v>
      </c>
      <c r="D21" s="44">
        <v>3.0276503540974917</v>
      </c>
      <c r="E21" s="44" t="s">
        <v>6</v>
      </c>
      <c r="F21" s="44">
        <v>2.5819888974716112</v>
      </c>
    </row>
    <row r="22" spans="1:11" x14ac:dyDescent="0.3">
      <c r="A22" s="1" t="s">
        <v>7</v>
      </c>
      <c r="B22" s="1">
        <v>10.266666666666666</v>
      </c>
      <c r="C22" s="1" t="s">
        <v>7</v>
      </c>
      <c r="D22" s="1">
        <v>9.1666666666666661</v>
      </c>
      <c r="E22" s="1" t="s">
        <v>7</v>
      </c>
      <c r="F22" s="1">
        <v>6.666666666666667</v>
      </c>
      <c r="H22" s="19" t="s">
        <v>127</v>
      </c>
      <c r="I22" s="19"/>
      <c r="J22" s="19"/>
    </row>
    <row r="23" spans="1:11" x14ac:dyDescent="0.3">
      <c r="A23" s="1" t="s">
        <v>8</v>
      </c>
      <c r="B23" s="1">
        <v>-0.84183673469387843</v>
      </c>
      <c r="C23" s="1" t="s">
        <v>8</v>
      </c>
      <c r="D23" s="1">
        <v>-1.2000000000000002</v>
      </c>
      <c r="E23" s="1" t="s">
        <v>8</v>
      </c>
      <c r="F23" s="1">
        <v>-0.86249999999999938</v>
      </c>
      <c r="H23" s="40" t="s">
        <v>129</v>
      </c>
      <c r="I23" s="40" t="s">
        <v>128</v>
      </c>
      <c r="J23" s="3"/>
    </row>
    <row r="24" spans="1:11" x14ac:dyDescent="0.3">
      <c r="A24" s="1" t="s">
        <v>9</v>
      </c>
      <c r="B24" s="1">
        <v>-0.20063178769254245</v>
      </c>
      <c r="C24" s="1" t="s">
        <v>9</v>
      </c>
      <c r="D24" s="1">
        <v>0</v>
      </c>
      <c r="E24" s="1" t="s">
        <v>9</v>
      </c>
      <c r="F24" s="1">
        <v>0</v>
      </c>
      <c r="H24" s="55">
        <v>1</v>
      </c>
      <c r="I24" s="8">
        <v>10</v>
      </c>
      <c r="J24" s="3"/>
    </row>
    <row r="25" spans="1:11" x14ac:dyDescent="0.3">
      <c r="A25" s="7" t="s">
        <v>10</v>
      </c>
      <c r="B25" s="7">
        <v>10</v>
      </c>
      <c r="C25" s="7" t="s">
        <v>10</v>
      </c>
      <c r="D25" s="7">
        <v>9</v>
      </c>
      <c r="E25" s="7" t="s">
        <v>10</v>
      </c>
      <c r="F25" s="7">
        <v>8</v>
      </c>
      <c r="H25" s="55">
        <v>2</v>
      </c>
      <c r="I25" s="8">
        <v>9</v>
      </c>
      <c r="J25" s="3"/>
    </row>
    <row r="26" spans="1:11" x14ac:dyDescent="0.3">
      <c r="A26" s="1" t="s">
        <v>11</v>
      </c>
      <c r="B26" s="1">
        <v>35</v>
      </c>
      <c r="C26" s="1" t="s">
        <v>11</v>
      </c>
      <c r="D26" s="1">
        <v>28</v>
      </c>
      <c r="E26" s="1" t="s">
        <v>11</v>
      </c>
      <c r="F26" s="1">
        <v>37</v>
      </c>
      <c r="H26" s="55">
        <v>3</v>
      </c>
      <c r="I26" s="8">
        <v>8</v>
      </c>
      <c r="J26" s="3"/>
    </row>
    <row r="27" spans="1:11" x14ac:dyDescent="0.3">
      <c r="A27" s="1" t="s">
        <v>12</v>
      </c>
      <c r="B27" s="1">
        <v>45</v>
      </c>
      <c r="C27" s="1" t="s">
        <v>12</v>
      </c>
      <c r="D27" s="1">
        <v>37</v>
      </c>
      <c r="E27" s="1" t="s">
        <v>12</v>
      </c>
      <c r="F27" s="1">
        <v>45</v>
      </c>
    </row>
    <row r="28" spans="1:11" x14ac:dyDescent="0.3">
      <c r="A28" s="1" t="s">
        <v>13</v>
      </c>
      <c r="B28" s="1">
        <v>404</v>
      </c>
      <c r="C28" s="1" t="s">
        <v>13</v>
      </c>
      <c r="D28" s="1">
        <v>325</v>
      </c>
      <c r="E28" s="1" t="s">
        <v>13</v>
      </c>
      <c r="F28" s="1">
        <v>410</v>
      </c>
    </row>
    <row r="29" spans="1:11" x14ac:dyDescent="0.3">
      <c r="A29" s="1" t="s">
        <v>14</v>
      </c>
      <c r="B29" s="1">
        <v>10</v>
      </c>
      <c r="C29" s="1" t="s">
        <v>14</v>
      </c>
      <c r="D29" s="1">
        <v>10</v>
      </c>
      <c r="E29" s="1" t="s">
        <v>14</v>
      </c>
      <c r="F29" s="1">
        <v>10</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50"/>
  <sheetViews>
    <sheetView workbookViewId="0">
      <selection activeCell="C1" sqref="C1"/>
    </sheetView>
  </sheetViews>
  <sheetFormatPr defaultRowHeight="14.4" x14ac:dyDescent="0.3"/>
  <cols>
    <col min="1" max="1" width="65.44140625" bestFit="1" customWidth="1"/>
    <col min="3" max="3" width="11" bestFit="1" customWidth="1"/>
    <col min="4" max="4" width="9.33203125" bestFit="1" customWidth="1"/>
    <col min="5" max="5" width="12" bestFit="1" customWidth="1"/>
    <col min="8" max="8" width="18.109375" bestFit="1" customWidth="1"/>
    <col min="9" max="9" width="12.6640625" bestFit="1" customWidth="1"/>
  </cols>
  <sheetData>
    <row r="1" spans="1:8" ht="15.6" x14ac:dyDescent="0.3">
      <c r="A1" s="31" t="s">
        <v>73</v>
      </c>
    </row>
    <row r="2" spans="1:8" x14ac:dyDescent="0.3">
      <c r="A2" s="14">
        <v>-2.5</v>
      </c>
      <c r="C2" s="1"/>
      <c r="D2" s="1"/>
      <c r="E2" s="32" t="s">
        <v>73</v>
      </c>
      <c r="F2" s="32"/>
      <c r="G2" s="1"/>
      <c r="H2" s="1"/>
    </row>
    <row r="3" spans="1:8" x14ac:dyDescent="0.3">
      <c r="A3" s="14">
        <v>1.3</v>
      </c>
      <c r="C3" s="1"/>
      <c r="D3" s="1"/>
      <c r="E3" s="1"/>
      <c r="F3" s="1"/>
      <c r="G3" s="1"/>
      <c r="H3" s="1"/>
    </row>
    <row r="4" spans="1:8" x14ac:dyDescent="0.3">
      <c r="A4" s="14">
        <v>-0.8</v>
      </c>
      <c r="C4" s="1"/>
      <c r="D4" s="1"/>
      <c r="E4" s="1" t="s">
        <v>2</v>
      </c>
      <c r="F4" s="1">
        <v>0.26938775510204083</v>
      </c>
      <c r="G4" s="1"/>
      <c r="H4" s="1"/>
    </row>
    <row r="5" spans="1:8" x14ac:dyDescent="0.3">
      <c r="A5" s="14">
        <v>-1.9</v>
      </c>
      <c r="C5" s="1"/>
      <c r="D5" s="1"/>
      <c r="E5" s="1" t="s">
        <v>3</v>
      </c>
      <c r="F5" s="1">
        <v>0.22000703609714498</v>
      </c>
      <c r="G5" s="1"/>
      <c r="H5" s="1"/>
    </row>
    <row r="6" spans="1:8" x14ac:dyDescent="0.3">
      <c r="A6" s="14">
        <v>2.1</v>
      </c>
      <c r="C6" s="1"/>
      <c r="D6" s="1"/>
      <c r="E6" s="1" t="s">
        <v>4</v>
      </c>
      <c r="F6" s="1">
        <v>0.3</v>
      </c>
      <c r="G6" s="1"/>
      <c r="H6" s="1"/>
    </row>
    <row r="7" spans="1:8" x14ac:dyDescent="0.3">
      <c r="A7" s="14">
        <v>0.5</v>
      </c>
      <c r="C7" s="1"/>
      <c r="D7" s="1"/>
      <c r="E7" s="1" t="s">
        <v>5</v>
      </c>
      <c r="F7" s="1">
        <v>-0.3</v>
      </c>
      <c r="G7" s="1"/>
      <c r="H7" s="1"/>
    </row>
    <row r="8" spans="1:8" x14ac:dyDescent="0.3">
      <c r="A8" s="14">
        <v>-1.2</v>
      </c>
      <c r="C8" s="1"/>
      <c r="D8" s="1"/>
      <c r="E8" s="1" t="s">
        <v>6</v>
      </c>
      <c r="F8" s="1">
        <v>1.5400492526800149</v>
      </c>
      <c r="G8" s="1"/>
      <c r="H8" s="1"/>
    </row>
    <row r="9" spans="1:8" x14ac:dyDescent="0.3">
      <c r="A9" s="14">
        <v>1.8</v>
      </c>
      <c r="C9" s="1"/>
      <c r="D9" s="1"/>
      <c r="E9" s="1" t="s">
        <v>7</v>
      </c>
      <c r="F9" s="1">
        <v>2.3717517006802726</v>
      </c>
      <c r="G9" s="1"/>
      <c r="H9" s="1"/>
    </row>
    <row r="10" spans="1:8" x14ac:dyDescent="0.3">
      <c r="A10" s="14">
        <v>-0.5</v>
      </c>
      <c r="C10" s="1"/>
      <c r="D10" s="1"/>
      <c r="E10" s="7" t="s">
        <v>8</v>
      </c>
      <c r="F10" s="7">
        <v>-1.286822695840723</v>
      </c>
      <c r="G10" s="1"/>
      <c r="H10" s="1"/>
    </row>
    <row r="11" spans="1:8" x14ac:dyDescent="0.3">
      <c r="A11" s="14">
        <v>2.2999999999999998</v>
      </c>
      <c r="C11" s="1"/>
      <c r="D11" s="1"/>
      <c r="E11" s="7" t="s">
        <v>9</v>
      </c>
      <c r="F11" s="7">
        <v>1.4208738879933713E-2</v>
      </c>
      <c r="G11" s="1"/>
      <c r="H11" s="1"/>
    </row>
    <row r="12" spans="1:8" x14ac:dyDescent="0.3">
      <c r="A12" s="14">
        <v>-0.7</v>
      </c>
      <c r="C12" s="1"/>
      <c r="D12" s="1"/>
      <c r="E12" s="1" t="s">
        <v>10</v>
      </c>
      <c r="F12" s="1">
        <v>5.3</v>
      </c>
      <c r="G12" s="1"/>
      <c r="H12" s="1"/>
    </row>
    <row r="13" spans="1:8" x14ac:dyDescent="0.3">
      <c r="A13" s="14">
        <v>1.2</v>
      </c>
      <c r="C13" s="1"/>
      <c r="D13" s="1"/>
      <c r="E13" s="1" t="s">
        <v>11</v>
      </c>
      <c r="F13" s="1">
        <v>-2.5</v>
      </c>
      <c r="G13" s="1"/>
      <c r="H13" s="1"/>
    </row>
    <row r="14" spans="1:8" x14ac:dyDescent="0.3">
      <c r="A14" s="14">
        <v>-1.5</v>
      </c>
      <c r="C14" s="1"/>
      <c r="D14" s="1"/>
      <c r="E14" s="1" t="s">
        <v>12</v>
      </c>
      <c r="F14" s="1">
        <v>2.8</v>
      </c>
      <c r="G14" s="1"/>
      <c r="H14" s="1"/>
    </row>
    <row r="15" spans="1:8" x14ac:dyDescent="0.3">
      <c r="A15" s="14">
        <v>-0.3</v>
      </c>
      <c r="C15" s="1"/>
      <c r="D15" s="1"/>
      <c r="E15" s="1" t="s">
        <v>13</v>
      </c>
      <c r="F15" s="1">
        <v>13.2</v>
      </c>
      <c r="G15" s="1"/>
      <c r="H15" s="1"/>
    </row>
    <row r="16" spans="1:8" x14ac:dyDescent="0.3">
      <c r="A16" s="14">
        <v>2.6</v>
      </c>
      <c r="C16" s="1"/>
      <c r="D16" s="1"/>
      <c r="E16" s="1" t="s">
        <v>14</v>
      </c>
      <c r="F16" s="1">
        <v>49</v>
      </c>
      <c r="G16" s="1"/>
      <c r="H16" s="1"/>
    </row>
    <row r="17" spans="1:11" x14ac:dyDescent="0.3">
      <c r="A17" s="14">
        <v>1.1000000000000001</v>
      </c>
    </row>
    <row r="18" spans="1:11" x14ac:dyDescent="0.3">
      <c r="A18" s="14">
        <v>-1.7</v>
      </c>
      <c r="C18" s="58" t="s">
        <v>130</v>
      </c>
      <c r="D18" s="57">
        <v>-1.2868200000000001</v>
      </c>
      <c r="E18" s="56" t="s">
        <v>131</v>
      </c>
    </row>
    <row r="19" spans="1:11" x14ac:dyDescent="0.3">
      <c r="A19" s="14">
        <v>0.9</v>
      </c>
    </row>
    <row r="20" spans="1:11" x14ac:dyDescent="0.3">
      <c r="A20" s="14">
        <v>-1.4</v>
      </c>
      <c r="C20" s="59" t="s">
        <v>132</v>
      </c>
      <c r="D20" s="59"/>
      <c r="E20" s="59"/>
      <c r="F20" s="59"/>
      <c r="G20" s="59"/>
      <c r="H20" s="59"/>
      <c r="I20" s="59"/>
      <c r="J20" s="59"/>
    </row>
    <row r="21" spans="1:11" x14ac:dyDescent="0.3">
      <c r="A21" s="14">
        <v>0.3</v>
      </c>
      <c r="C21" s="59" t="s">
        <v>133</v>
      </c>
      <c r="D21" s="59"/>
      <c r="E21" s="59"/>
      <c r="F21" s="59"/>
      <c r="G21" s="59"/>
      <c r="H21" s="59"/>
      <c r="I21" s="59"/>
      <c r="J21" s="59"/>
    </row>
    <row r="22" spans="1:11" x14ac:dyDescent="0.3">
      <c r="A22" s="14">
        <v>1.9</v>
      </c>
    </row>
    <row r="23" spans="1:11" x14ac:dyDescent="0.3">
      <c r="A23" s="14">
        <v>-1.1000000000000001</v>
      </c>
    </row>
    <row r="24" spans="1:11" x14ac:dyDescent="0.3">
      <c r="A24" s="14">
        <v>-0.4</v>
      </c>
      <c r="C24" s="58" t="s">
        <v>134</v>
      </c>
      <c r="D24" s="19">
        <v>1.4208999999999999E-2</v>
      </c>
    </row>
    <row r="25" spans="1:11" x14ac:dyDescent="0.3">
      <c r="A25" s="14">
        <v>2.2000000000000002</v>
      </c>
    </row>
    <row r="26" spans="1:11" x14ac:dyDescent="0.3">
      <c r="A26" s="14">
        <v>-0.9</v>
      </c>
      <c r="C26" s="59" t="s">
        <v>135</v>
      </c>
      <c r="D26" s="59"/>
      <c r="E26" s="59"/>
      <c r="F26" s="59"/>
      <c r="G26" s="59"/>
      <c r="H26" s="59"/>
      <c r="I26" s="59"/>
      <c r="J26" s="59"/>
      <c r="K26" s="59"/>
    </row>
    <row r="27" spans="1:11" x14ac:dyDescent="0.3">
      <c r="A27" s="14">
        <v>1.6</v>
      </c>
      <c r="C27" s="59" t="s">
        <v>136</v>
      </c>
      <c r="D27" s="59"/>
      <c r="E27" s="59"/>
      <c r="F27" s="59"/>
      <c r="G27" s="59"/>
      <c r="H27" s="59"/>
      <c r="I27" s="59"/>
      <c r="J27" s="59"/>
      <c r="K27" s="59"/>
    </row>
    <row r="28" spans="1:11" x14ac:dyDescent="0.3">
      <c r="A28" s="14">
        <v>-0.6</v>
      </c>
    </row>
    <row r="29" spans="1:11" x14ac:dyDescent="0.3">
      <c r="A29" s="14">
        <v>-1.3</v>
      </c>
    </row>
    <row r="30" spans="1:11" x14ac:dyDescent="0.3">
      <c r="A30" s="14">
        <v>2.4</v>
      </c>
    </row>
    <row r="31" spans="1:11" x14ac:dyDescent="0.3">
      <c r="A31" s="14">
        <v>0.7</v>
      </c>
    </row>
    <row r="32" spans="1:11" x14ac:dyDescent="0.3">
      <c r="A32" s="14">
        <v>-1.8</v>
      </c>
    </row>
    <row r="33" spans="1:1" x14ac:dyDescent="0.3">
      <c r="A33" s="14">
        <v>1.5</v>
      </c>
    </row>
    <row r="34" spans="1:1" x14ac:dyDescent="0.3">
      <c r="A34" s="14">
        <v>-0.2</v>
      </c>
    </row>
    <row r="35" spans="1:1" x14ac:dyDescent="0.3">
      <c r="A35" s="14">
        <v>-2.1</v>
      </c>
    </row>
    <row r="36" spans="1:1" x14ac:dyDescent="0.3">
      <c r="A36" s="14">
        <v>2.8</v>
      </c>
    </row>
    <row r="37" spans="1:1" x14ac:dyDescent="0.3">
      <c r="A37" s="14">
        <v>0.8</v>
      </c>
    </row>
    <row r="38" spans="1:1" x14ac:dyDescent="0.3">
      <c r="A38" s="14">
        <v>-1.6</v>
      </c>
    </row>
    <row r="39" spans="1:1" x14ac:dyDescent="0.3">
      <c r="A39" s="14">
        <v>1.4</v>
      </c>
    </row>
    <row r="40" spans="1:1" x14ac:dyDescent="0.3">
      <c r="A40" s="14">
        <v>-0.1</v>
      </c>
    </row>
    <row r="41" spans="1:1" x14ac:dyDescent="0.3">
      <c r="A41" s="14">
        <v>2.5</v>
      </c>
    </row>
    <row r="42" spans="1:1" x14ac:dyDescent="0.3">
      <c r="A42" s="14">
        <v>-1</v>
      </c>
    </row>
    <row r="43" spans="1:1" x14ac:dyDescent="0.3">
      <c r="A43" s="14">
        <v>1.7</v>
      </c>
    </row>
    <row r="44" spans="1:1" x14ac:dyDescent="0.3">
      <c r="A44" s="14">
        <v>-0.9</v>
      </c>
    </row>
    <row r="45" spans="1:1" x14ac:dyDescent="0.3">
      <c r="A45" s="14">
        <v>-2</v>
      </c>
    </row>
    <row r="46" spans="1:1" x14ac:dyDescent="0.3">
      <c r="A46" s="14">
        <v>2.7</v>
      </c>
    </row>
    <row r="47" spans="1:1" x14ac:dyDescent="0.3">
      <c r="A47" s="14">
        <v>0.6</v>
      </c>
    </row>
    <row r="48" spans="1:1" x14ac:dyDescent="0.3">
      <c r="A48" s="14">
        <v>1.1000000000000001</v>
      </c>
    </row>
    <row r="49" spans="1:1" x14ac:dyDescent="0.3">
      <c r="A49" s="14">
        <v>-0.3</v>
      </c>
    </row>
    <row r="50" spans="1:1" x14ac:dyDescent="0.3">
      <c r="A50" s="14">
        <v>2</v>
      </c>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97"/>
  <sheetViews>
    <sheetView workbookViewId="0">
      <selection activeCell="C1" sqref="C1"/>
    </sheetView>
  </sheetViews>
  <sheetFormatPr defaultRowHeight="14.4" x14ac:dyDescent="0.3"/>
  <cols>
    <col min="1" max="1" width="68.88671875" bestFit="1" customWidth="1"/>
    <col min="3" max="3" width="9.6640625" bestFit="1" customWidth="1"/>
    <col min="4" max="4" width="13.6640625" bestFit="1" customWidth="1"/>
    <col min="5" max="5" width="0.109375" customWidth="1"/>
    <col min="6" max="6" width="18.109375" bestFit="1" customWidth="1"/>
    <col min="7" max="7" width="12.6640625" bestFit="1" customWidth="1"/>
  </cols>
  <sheetData>
    <row r="1" spans="1:9" x14ac:dyDescent="0.3">
      <c r="A1" s="33" t="s">
        <v>74</v>
      </c>
      <c r="C1" s="4"/>
      <c r="D1" s="4"/>
      <c r="E1" s="4"/>
      <c r="F1" s="35" t="s">
        <v>74</v>
      </c>
      <c r="G1" s="35"/>
      <c r="H1" s="4"/>
      <c r="I1" s="4"/>
    </row>
    <row r="2" spans="1:9" x14ac:dyDescent="0.3">
      <c r="A2" s="2">
        <v>2.5</v>
      </c>
      <c r="C2" s="34"/>
      <c r="D2" s="34"/>
      <c r="E2" s="34"/>
      <c r="F2" s="34"/>
      <c r="G2" s="34"/>
      <c r="H2" s="34"/>
      <c r="I2" s="34"/>
    </row>
    <row r="3" spans="1:9" x14ac:dyDescent="0.3">
      <c r="A3" s="2">
        <v>4.8</v>
      </c>
      <c r="C3" s="34"/>
      <c r="D3" s="34"/>
      <c r="E3" s="34"/>
      <c r="F3" s="34" t="s">
        <v>2</v>
      </c>
      <c r="G3" s="34">
        <v>3.379166666666666</v>
      </c>
      <c r="H3" s="34"/>
      <c r="I3" s="34"/>
    </row>
    <row r="4" spans="1:9" x14ac:dyDescent="0.3">
      <c r="A4" s="2">
        <v>3.2</v>
      </c>
      <c r="C4" s="34"/>
      <c r="D4" s="34"/>
      <c r="E4" s="34"/>
      <c r="F4" s="34" t="s">
        <v>3</v>
      </c>
      <c r="G4" s="34">
        <v>8.0567023785401773E-2</v>
      </c>
      <c r="H4" s="34"/>
      <c r="I4" s="34"/>
    </row>
    <row r="5" spans="1:9" x14ac:dyDescent="0.3">
      <c r="A5" s="2">
        <v>2.1</v>
      </c>
      <c r="C5" s="34"/>
      <c r="D5" s="34"/>
      <c r="E5" s="34"/>
      <c r="F5" s="34" t="s">
        <v>4</v>
      </c>
      <c r="G5" s="34">
        <v>3.3</v>
      </c>
      <c r="H5" s="34"/>
      <c r="I5" s="34"/>
    </row>
    <row r="6" spans="1:9" x14ac:dyDescent="0.3">
      <c r="A6" s="2">
        <v>4.5</v>
      </c>
      <c r="C6" s="34"/>
      <c r="D6" s="34"/>
      <c r="E6" s="34"/>
      <c r="F6" s="34" t="s">
        <v>5</v>
      </c>
      <c r="G6" s="34">
        <v>3.3</v>
      </c>
      <c r="H6" s="34"/>
      <c r="I6" s="34"/>
    </row>
    <row r="7" spans="1:9" x14ac:dyDescent="0.3">
      <c r="A7" s="2">
        <v>2.9</v>
      </c>
      <c r="C7" s="34"/>
      <c r="D7" s="34"/>
      <c r="E7" s="34"/>
      <c r="F7" s="34" t="s">
        <v>6</v>
      </c>
      <c r="G7" s="34">
        <v>0.78939239347563983</v>
      </c>
      <c r="H7" s="34"/>
      <c r="I7" s="34"/>
    </row>
    <row r="8" spans="1:9" x14ac:dyDescent="0.3">
      <c r="A8" s="2">
        <v>2.2999999999999998</v>
      </c>
      <c r="C8" s="34"/>
      <c r="D8" s="34"/>
      <c r="E8" s="34"/>
      <c r="F8" s="34" t="s">
        <v>7</v>
      </c>
      <c r="G8" s="34">
        <v>0.62314035087719943</v>
      </c>
      <c r="H8" s="34"/>
      <c r="I8" s="34"/>
    </row>
    <row r="9" spans="1:9" x14ac:dyDescent="0.3">
      <c r="A9" s="2">
        <v>3.1</v>
      </c>
      <c r="C9" s="34"/>
      <c r="D9" s="34"/>
      <c r="E9" s="34"/>
      <c r="F9" s="7" t="s">
        <v>8</v>
      </c>
      <c r="G9" s="7">
        <v>-0.93120912452529181</v>
      </c>
      <c r="H9" s="34"/>
      <c r="I9" s="34"/>
    </row>
    <row r="10" spans="1:9" x14ac:dyDescent="0.3">
      <c r="A10" s="2">
        <v>4.2</v>
      </c>
      <c r="C10" s="34"/>
      <c r="D10" s="34"/>
      <c r="E10" s="34"/>
      <c r="F10" s="7" t="s">
        <v>9</v>
      </c>
      <c r="G10" s="7">
        <v>0.22402536454542335</v>
      </c>
      <c r="H10" s="34"/>
      <c r="I10" s="34"/>
    </row>
    <row r="11" spans="1:9" x14ac:dyDescent="0.3">
      <c r="A11" s="2">
        <v>3.9</v>
      </c>
      <c r="C11" s="34"/>
      <c r="D11" s="34"/>
      <c r="E11" s="34"/>
      <c r="F11" s="34" t="s">
        <v>10</v>
      </c>
      <c r="G11" s="34">
        <v>2.9000000000000004</v>
      </c>
      <c r="H11" s="34"/>
      <c r="I11" s="34"/>
    </row>
    <row r="12" spans="1:9" x14ac:dyDescent="0.3">
      <c r="A12" s="2">
        <v>2.8</v>
      </c>
      <c r="C12" s="34"/>
      <c r="D12" s="34"/>
      <c r="E12" s="34"/>
      <c r="F12" s="34" t="s">
        <v>11</v>
      </c>
      <c r="G12" s="34">
        <v>2</v>
      </c>
      <c r="H12" s="34"/>
      <c r="I12" s="34"/>
    </row>
    <row r="13" spans="1:9" x14ac:dyDescent="0.3">
      <c r="A13" s="2">
        <v>4.0999999999999996</v>
      </c>
      <c r="C13" s="34"/>
      <c r="D13" s="34"/>
      <c r="E13" s="34"/>
      <c r="F13" s="34" t="s">
        <v>12</v>
      </c>
      <c r="G13" s="34">
        <v>4.9000000000000004</v>
      </c>
      <c r="H13" s="34"/>
      <c r="I13" s="34"/>
    </row>
    <row r="14" spans="1:9" x14ac:dyDescent="0.3">
      <c r="A14" s="2">
        <v>2.6</v>
      </c>
      <c r="C14" s="34"/>
      <c r="D14" s="34"/>
      <c r="E14" s="34"/>
      <c r="F14" s="34" t="s">
        <v>13</v>
      </c>
      <c r="G14" s="34">
        <v>324.39999999999992</v>
      </c>
      <c r="H14" s="34"/>
      <c r="I14" s="34"/>
    </row>
    <row r="15" spans="1:9" x14ac:dyDescent="0.3">
      <c r="A15" s="2">
        <v>2.4</v>
      </c>
      <c r="C15" s="34"/>
      <c r="D15" s="34"/>
      <c r="E15" s="34"/>
      <c r="F15" s="34" t="s">
        <v>14</v>
      </c>
      <c r="G15" s="34">
        <v>96</v>
      </c>
      <c r="H15" s="34"/>
      <c r="I15" s="34"/>
    </row>
    <row r="16" spans="1:9" x14ac:dyDescent="0.3">
      <c r="A16" s="2">
        <v>4.7</v>
      </c>
    </row>
    <row r="17" spans="1:12" x14ac:dyDescent="0.3">
      <c r="A17" s="2">
        <v>3.3</v>
      </c>
    </row>
    <row r="18" spans="1:12" ht="15.6" x14ac:dyDescent="0.3">
      <c r="A18" s="2">
        <v>2.7</v>
      </c>
      <c r="C18" s="61" t="s">
        <v>9</v>
      </c>
      <c r="D18" s="60">
        <v>0.22402536454542335</v>
      </c>
    </row>
    <row r="19" spans="1:12" x14ac:dyDescent="0.3">
      <c r="A19" s="2">
        <v>3</v>
      </c>
    </row>
    <row r="20" spans="1:12" x14ac:dyDescent="0.3">
      <c r="A20" s="2">
        <v>4.3</v>
      </c>
      <c r="C20" s="59" t="s">
        <v>137</v>
      </c>
      <c r="D20" s="59"/>
      <c r="E20" s="59"/>
      <c r="F20" s="59"/>
      <c r="G20" s="59"/>
      <c r="H20" s="59"/>
      <c r="I20" s="59"/>
      <c r="J20" s="59"/>
      <c r="K20" s="59"/>
      <c r="L20" s="59"/>
    </row>
    <row r="21" spans="1:12" x14ac:dyDescent="0.3">
      <c r="A21" s="2">
        <v>3.7</v>
      </c>
      <c r="C21" s="59" t="s">
        <v>138</v>
      </c>
      <c r="D21" s="59"/>
      <c r="E21" s="59"/>
      <c r="F21" s="59"/>
      <c r="G21" s="59"/>
      <c r="H21" s="59"/>
      <c r="I21" s="59"/>
      <c r="J21" s="59"/>
      <c r="K21" s="59"/>
      <c r="L21" s="59"/>
    </row>
    <row r="22" spans="1:12" x14ac:dyDescent="0.3">
      <c r="A22" s="2">
        <v>2.2000000000000002</v>
      </c>
    </row>
    <row r="23" spans="1:12" ht="15.6" x14ac:dyDescent="0.3">
      <c r="A23" s="2">
        <v>3.6</v>
      </c>
      <c r="C23" s="61" t="s">
        <v>8</v>
      </c>
      <c r="D23" s="60">
        <v>-0.93120912452529181</v>
      </c>
    </row>
    <row r="24" spans="1:12" x14ac:dyDescent="0.3">
      <c r="A24" s="2">
        <v>4</v>
      </c>
    </row>
    <row r="25" spans="1:12" x14ac:dyDescent="0.3">
      <c r="A25" s="2">
        <v>2.7</v>
      </c>
      <c r="C25" s="59" t="s">
        <v>132</v>
      </c>
      <c r="D25" s="59"/>
      <c r="E25" s="59"/>
      <c r="F25" s="59"/>
      <c r="G25" s="59"/>
      <c r="H25" s="59"/>
      <c r="I25" s="59"/>
      <c r="J25" s="59"/>
      <c r="K25" s="52"/>
      <c r="L25" s="52"/>
    </row>
    <row r="26" spans="1:12" x14ac:dyDescent="0.3">
      <c r="A26" s="2">
        <v>3.8</v>
      </c>
      <c r="C26" s="59" t="s">
        <v>133</v>
      </c>
      <c r="D26" s="59"/>
      <c r="E26" s="59"/>
      <c r="F26" s="59"/>
      <c r="G26" s="59"/>
      <c r="H26" s="59"/>
      <c r="I26" s="59"/>
      <c r="J26" s="59"/>
      <c r="K26" s="52"/>
      <c r="L26" s="52"/>
    </row>
    <row r="27" spans="1:12" x14ac:dyDescent="0.3">
      <c r="A27" s="2">
        <v>3.5</v>
      </c>
    </row>
    <row r="28" spans="1:12" x14ac:dyDescent="0.3">
      <c r="A28" s="2">
        <v>3.2</v>
      </c>
    </row>
    <row r="29" spans="1:12" x14ac:dyDescent="0.3">
      <c r="A29" s="2">
        <v>4.4000000000000004</v>
      </c>
    </row>
    <row r="30" spans="1:12" x14ac:dyDescent="0.3">
      <c r="A30" s="2">
        <v>2</v>
      </c>
    </row>
    <row r="31" spans="1:12" x14ac:dyDescent="0.3">
      <c r="A31" s="2">
        <v>3.4</v>
      </c>
    </row>
    <row r="32" spans="1:12" x14ac:dyDescent="0.3">
      <c r="A32" s="2">
        <v>3.1</v>
      </c>
    </row>
    <row r="33" spans="1:1" x14ac:dyDescent="0.3">
      <c r="A33" s="2">
        <v>2.9</v>
      </c>
    </row>
    <row r="34" spans="1:1" x14ac:dyDescent="0.3">
      <c r="A34" s="2">
        <v>4.5999999999999996</v>
      </c>
    </row>
    <row r="35" spans="1:1" x14ac:dyDescent="0.3">
      <c r="A35" s="2">
        <v>3.3</v>
      </c>
    </row>
    <row r="36" spans="1:1" x14ac:dyDescent="0.3">
      <c r="A36" s="2">
        <v>2.5</v>
      </c>
    </row>
    <row r="37" spans="1:1" x14ac:dyDescent="0.3">
      <c r="A37" s="2">
        <v>4.9000000000000004</v>
      </c>
    </row>
    <row r="38" spans="1:1" x14ac:dyDescent="0.3">
      <c r="A38" s="2">
        <v>2.8</v>
      </c>
    </row>
    <row r="39" spans="1:1" x14ac:dyDescent="0.3">
      <c r="A39" s="2">
        <v>3</v>
      </c>
    </row>
    <row r="40" spans="1:1" x14ac:dyDescent="0.3">
      <c r="A40" s="2">
        <v>4.2</v>
      </c>
    </row>
    <row r="41" spans="1:1" x14ac:dyDescent="0.3">
      <c r="A41" s="2">
        <v>3.9</v>
      </c>
    </row>
    <row r="42" spans="1:1" x14ac:dyDescent="0.3">
      <c r="A42" s="2">
        <v>2.8</v>
      </c>
    </row>
    <row r="43" spans="1:1" x14ac:dyDescent="0.3">
      <c r="A43" s="2">
        <v>4.0999999999999996</v>
      </c>
    </row>
    <row r="44" spans="1:1" x14ac:dyDescent="0.3">
      <c r="A44" s="2">
        <v>2.6</v>
      </c>
    </row>
    <row r="45" spans="1:1" x14ac:dyDescent="0.3">
      <c r="A45" s="2">
        <v>2.4</v>
      </c>
    </row>
    <row r="46" spans="1:1" x14ac:dyDescent="0.3">
      <c r="A46" s="2">
        <v>4.7</v>
      </c>
    </row>
    <row r="47" spans="1:1" x14ac:dyDescent="0.3">
      <c r="A47" s="2">
        <v>3.3</v>
      </c>
    </row>
    <row r="48" spans="1:1" x14ac:dyDescent="0.3">
      <c r="A48" s="2">
        <v>2.7</v>
      </c>
    </row>
    <row r="49" spans="1:1" x14ac:dyDescent="0.3">
      <c r="A49" s="2">
        <v>3</v>
      </c>
    </row>
    <row r="50" spans="1:1" x14ac:dyDescent="0.3">
      <c r="A50" s="2">
        <v>4.3</v>
      </c>
    </row>
    <row r="51" spans="1:1" x14ac:dyDescent="0.3">
      <c r="A51" s="2">
        <v>3.7</v>
      </c>
    </row>
    <row r="52" spans="1:1" x14ac:dyDescent="0.3">
      <c r="A52" s="2">
        <v>2.2000000000000002</v>
      </c>
    </row>
    <row r="53" spans="1:1" x14ac:dyDescent="0.3">
      <c r="A53" s="2">
        <v>3.6</v>
      </c>
    </row>
    <row r="54" spans="1:1" x14ac:dyDescent="0.3">
      <c r="A54" s="2">
        <v>4</v>
      </c>
    </row>
    <row r="55" spans="1:1" x14ac:dyDescent="0.3">
      <c r="A55" s="2">
        <v>2.7</v>
      </c>
    </row>
    <row r="56" spans="1:1" x14ac:dyDescent="0.3">
      <c r="A56" s="2">
        <v>3.8</v>
      </c>
    </row>
    <row r="57" spans="1:1" x14ac:dyDescent="0.3">
      <c r="A57" s="2">
        <v>3.5</v>
      </c>
    </row>
    <row r="58" spans="1:1" x14ac:dyDescent="0.3">
      <c r="A58" s="2">
        <v>3.2</v>
      </c>
    </row>
    <row r="59" spans="1:1" x14ac:dyDescent="0.3">
      <c r="A59" s="2">
        <v>4.4000000000000004</v>
      </c>
    </row>
    <row r="60" spans="1:1" x14ac:dyDescent="0.3">
      <c r="A60" s="2">
        <v>2</v>
      </c>
    </row>
    <row r="61" spans="1:1" x14ac:dyDescent="0.3">
      <c r="A61" s="2">
        <v>3.4</v>
      </c>
    </row>
    <row r="62" spans="1:1" x14ac:dyDescent="0.3">
      <c r="A62" s="2">
        <v>3.1</v>
      </c>
    </row>
    <row r="63" spans="1:1" x14ac:dyDescent="0.3">
      <c r="A63" s="2">
        <v>2.9</v>
      </c>
    </row>
    <row r="64" spans="1:1" x14ac:dyDescent="0.3">
      <c r="A64" s="2">
        <v>4.5999999999999996</v>
      </c>
    </row>
    <row r="65" spans="1:1" x14ac:dyDescent="0.3">
      <c r="A65" s="2">
        <v>3.3</v>
      </c>
    </row>
    <row r="66" spans="1:1" x14ac:dyDescent="0.3">
      <c r="A66" s="2">
        <v>2.5</v>
      </c>
    </row>
    <row r="67" spans="1:1" x14ac:dyDescent="0.3">
      <c r="A67" s="2">
        <v>4.9000000000000004</v>
      </c>
    </row>
    <row r="68" spans="1:1" x14ac:dyDescent="0.3">
      <c r="A68" s="2">
        <v>2.8</v>
      </c>
    </row>
    <row r="69" spans="1:1" x14ac:dyDescent="0.3">
      <c r="A69" s="2">
        <v>3</v>
      </c>
    </row>
    <row r="70" spans="1:1" x14ac:dyDescent="0.3">
      <c r="A70" s="2">
        <v>4.2</v>
      </c>
    </row>
    <row r="71" spans="1:1" x14ac:dyDescent="0.3">
      <c r="A71" s="2">
        <v>3.9</v>
      </c>
    </row>
    <row r="72" spans="1:1" x14ac:dyDescent="0.3">
      <c r="A72" s="2">
        <v>2.8</v>
      </c>
    </row>
    <row r="73" spans="1:1" x14ac:dyDescent="0.3">
      <c r="A73" s="2">
        <v>4.0999999999999996</v>
      </c>
    </row>
    <row r="74" spans="1:1" x14ac:dyDescent="0.3">
      <c r="A74" s="2">
        <v>2.6</v>
      </c>
    </row>
    <row r="75" spans="1:1" x14ac:dyDescent="0.3">
      <c r="A75" s="2">
        <v>2.4</v>
      </c>
    </row>
    <row r="76" spans="1:1" x14ac:dyDescent="0.3">
      <c r="A76" s="2">
        <v>4.7</v>
      </c>
    </row>
    <row r="77" spans="1:1" x14ac:dyDescent="0.3">
      <c r="A77" s="2">
        <v>3.3</v>
      </c>
    </row>
    <row r="78" spans="1:1" x14ac:dyDescent="0.3">
      <c r="A78" s="2">
        <v>2.7</v>
      </c>
    </row>
    <row r="79" spans="1:1" x14ac:dyDescent="0.3">
      <c r="A79" s="2">
        <v>3</v>
      </c>
    </row>
    <row r="80" spans="1:1" x14ac:dyDescent="0.3">
      <c r="A80" s="2">
        <v>4.3</v>
      </c>
    </row>
    <row r="81" spans="1:1" x14ac:dyDescent="0.3">
      <c r="A81" s="2">
        <v>3.7</v>
      </c>
    </row>
    <row r="82" spans="1:1" x14ac:dyDescent="0.3">
      <c r="A82" s="2">
        <v>2.2000000000000002</v>
      </c>
    </row>
    <row r="83" spans="1:1" x14ac:dyDescent="0.3">
      <c r="A83" s="2">
        <v>3.6</v>
      </c>
    </row>
    <row r="84" spans="1:1" x14ac:dyDescent="0.3">
      <c r="A84" s="2">
        <v>4</v>
      </c>
    </row>
    <row r="85" spans="1:1" x14ac:dyDescent="0.3">
      <c r="A85" s="2">
        <v>2.7</v>
      </c>
    </row>
    <row r="86" spans="1:1" x14ac:dyDescent="0.3">
      <c r="A86" s="2">
        <v>3.8</v>
      </c>
    </row>
    <row r="87" spans="1:1" x14ac:dyDescent="0.3">
      <c r="A87" s="2">
        <v>3.5</v>
      </c>
    </row>
    <row r="88" spans="1:1" x14ac:dyDescent="0.3">
      <c r="A88" s="2">
        <v>3.2</v>
      </c>
    </row>
    <row r="89" spans="1:1" x14ac:dyDescent="0.3">
      <c r="A89" s="2">
        <v>4.4000000000000004</v>
      </c>
    </row>
    <row r="90" spans="1:1" x14ac:dyDescent="0.3">
      <c r="A90" s="2">
        <v>2</v>
      </c>
    </row>
    <row r="91" spans="1:1" x14ac:dyDescent="0.3">
      <c r="A91" s="2">
        <v>3.4</v>
      </c>
    </row>
    <row r="92" spans="1:1" x14ac:dyDescent="0.3">
      <c r="A92" s="2">
        <v>3.1</v>
      </c>
    </row>
    <row r="93" spans="1:1" x14ac:dyDescent="0.3">
      <c r="A93" s="2">
        <v>2.9</v>
      </c>
    </row>
    <row r="94" spans="1:1" x14ac:dyDescent="0.3">
      <c r="A94" s="2">
        <v>4.5999999999999996</v>
      </c>
    </row>
    <row r="95" spans="1:1" x14ac:dyDescent="0.3">
      <c r="A95" s="2">
        <v>3.3</v>
      </c>
    </row>
    <row r="96" spans="1:1" x14ac:dyDescent="0.3">
      <c r="A96" s="2">
        <v>2.5</v>
      </c>
    </row>
    <row r="97" spans="1:1" x14ac:dyDescent="0.3">
      <c r="A97" s="2">
        <v>4.9000000000000004</v>
      </c>
    </row>
  </sheetData>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101"/>
  <sheetViews>
    <sheetView workbookViewId="0">
      <selection activeCell="D25" sqref="D25"/>
    </sheetView>
  </sheetViews>
  <sheetFormatPr defaultRowHeight="14.4" x14ac:dyDescent="0.3"/>
  <cols>
    <col min="1" max="1" width="28.5546875" bestFit="1" customWidth="1"/>
    <col min="3" max="3" width="18.109375" bestFit="1" customWidth="1"/>
    <col min="4" max="4" width="12.6640625" bestFit="1" customWidth="1"/>
  </cols>
  <sheetData>
    <row r="1" spans="1:24" x14ac:dyDescent="0.3">
      <c r="A1" s="33" t="s">
        <v>75</v>
      </c>
    </row>
    <row r="2" spans="1:24" x14ac:dyDescent="0.3">
      <c r="A2" s="2">
        <v>4</v>
      </c>
      <c r="C2" s="23" t="s">
        <v>75</v>
      </c>
      <c r="D2" s="23"/>
    </row>
    <row r="3" spans="1:24" ht="18" x14ac:dyDescent="0.3">
      <c r="A3" s="2">
        <v>5</v>
      </c>
      <c r="C3" s="1"/>
      <c r="D3" s="1"/>
      <c r="F3" s="72" t="s">
        <v>141</v>
      </c>
      <c r="G3" s="73"/>
      <c r="H3" s="73"/>
    </row>
    <row r="4" spans="1:24" x14ac:dyDescent="0.3">
      <c r="A4" s="2">
        <v>3</v>
      </c>
      <c r="C4" s="1" t="s">
        <v>2</v>
      </c>
      <c r="D4" s="1">
        <v>3.77</v>
      </c>
      <c r="F4" s="64"/>
    </row>
    <row r="5" spans="1:24" ht="15.6" x14ac:dyDescent="0.3">
      <c r="A5" s="2">
        <v>4</v>
      </c>
      <c r="C5" s="1" t="s">
        <v>3</v>
      </c>
      <c r="D5" s="1">
        <v>8.9730235436641728E-2</v>
      </c>
      <c r="F5" s="68" t="s">
        <v>142</v>
      </c>
      <c r="G5" s="69"/>
    </row>
    <row r="6" spans="1:24" x14ac:dyDescent="0.3">
      <c r="A6" s="2">
        <v>4</v>
      </c>
      <c r="C6" s="1" t="s">
        <v>4</v>
      </c>
      <c r="D6" s="1">
        <v>4</v>
      </c>
      <c r="F6" s="64"/>
    </row>
    <row r="7" spans="1:24" x14ac:dyDescent="0.3">
      <c r="A7" s="2">
        <v>3</v>
      </c>
      <c r="C7" s="1" t="s">
        <v>5</v>
      </c>
      <c r="D7" s="1">
        <v>4</v>
      </c>
      <c r="F7" s="64"/>
    </row>
    <row r="8" spans="1:24" ht="15.6" x14ac:dyDescent="0.3">
      <c r="A8" s="2">
        <v>2</v>
      </c>
      <c r="C8" s="1" t="s">
        <v>6</v>
      </c>
      <c r="D8" s="1">
        <v>0.89730235436641725</v>
      </c>
      <c r="F8" s="70" t="s">
        <v>144</v>
      </c>
      <c r="G8" s="11"/>
      <c r="H8" s="11"/>
      <c r="I8" s="11"/>
      <c r="J8" s="11"/>
      <c r="K8" s="11"/>
      <c r="L8" s="11"/>
      <c r="M8" s="11"/>
      <c r="N8" s="11"/>
      <c r="O8" s="11"/>
      <c r="P8" s="11"/>
      <c r="Q8" s="11"/>
      <c r="R8" s="11"/>
      <c r="S8" s="11"/>
    </row>
    <row r="9" spans="1:24" ht="15.6" x14ac:dyDescent="0.3">
      <c r="A9" s="2">
        <v>5</v>
      </c>
      <c r="C9" s="1" t="s">
        <v>7</v>
      </c>
      <c r="D9" s="1">
        <v>0.80515151515151551</v>
      </c>
      <c r="F9" s="70" t="s">
        <v>145</v>
      </c>
      <c r="G9" s="11"/>
      <c r="H9" s="11"/>
      <c r="I9" s="11"/>
      <c r="J9" s="11"/>
      <c r="K9" s="11"/>
      <c r="L9" s="11"/>
      <c r="M9" s="11"/>
      <c r="N9" s="11"/>
      <c r="O9" s="11"/>
      <c r="P9" s="11"/>
      <c r="Q9" s="11"/>
      <c r="R9" s="11"/>
      <c r="S9" s="11"/>
    </row>
    <row r="10" spans="1:24" ht="15.6" x14ac:dyDescent="0.3">
      <c r="A10" s="2">
        <v>4</v>
      </c>
      <c r="C10" s="7" t="s">
        <v>8</v>
      </c>
      <c r="D10" s="7">
        <v>-0.74525627211662515</v>
      </c>
      <c r="F10" s="70" t="s">
        <v>146</v>
      </c>
      <c r="G10" s="11"/>
      <c r="H10" s="11"/>
      <c r="I10" s="11"/>
      <c r="J10" s="11"/>
      <c r="K10" s="11"/>
      <c r="L10" s="11"/>
      <c r="M10" s="11"/>
      <c r="N10" s="11"/>
      <c r="O10" s="11"/>
      <c r="P10" s="11"/>
      <c r="Q10" s="11"/>
      <c r="R10" s="11"/>
      <c r="S10" s="11"/>
    </row>
    <row r="11" spans="1:24" x14ac:dyDescent="0.3">
      <c r="A11" s="2">
        <v>3</v>
      </c>
      <c r="C11" s="7" t="s">
        <v>9</v>
      </c>
      <c r="D11" s="7">
        <v>-0.21090973977304461</v>
      </c>
      <c r="F11" s="64"/>
      <c r="G11" t="s">
        <v>139</v>
      </c>
    </row>
    <row r="12" spans="1:24" ht="15.6" x14ac:dyDescent="0.3">
      <c r="A12" s="2">
        <v>5</v>
      </c>
      <c r="C12" s="1" t="s">
        <v>10</v>
      </c>
      <c r="D12" s="1">
        <v>3</v>
      </c>
      <c r="F12" s="68" t="s">
        <v>143</v>
      </c>
      <c r="G12" s="69"/>
    </row>
    <row r="13" spans="1:24" x14ac:dyDescent="0.3">
      <c r="A13" s="2">
        <v>4</v>
      </c>
      <c r="C13" s="1" t="s">
        <v>11</v>
      </c>
      <c r="D13" s="1">
        <v>2</v>
      </c>
      <c r="F13" s="64"/>
    </row>
    <row r="14" spans="1:24" x14ac:dyDescent="0.3">
      <c r="A14" s="2">
        <v>2</v>
      </c>
      <c r="C14" s="1" t="s">
        <v>12</v>
      </c>
      <c r="D14" s="1">
        <v>5</v>
      </c>
      <c r="F14" s="64"/>
    </row>
    <row r="15" spans="1:24" ht="15.6" x14ac:dyDescent="0.3">
      <c r="A15" s="2">
        <v>3</v>
      </c>
      <c r="C15" s="1" t="s">
        <v>13</v>
      </c>
      <c r="D15" s="1">
        <v>377</v>
      </c>
      <c r="F15" s="70" t="s">
        <v>147</v>
      </c>
      <c r="G15" s="11"/>
      <c r="H15" s="11"/>
      <c r="I15" s="11"/>
      <c r="J15" s="11"/>
      <c r="K15" s="11"/>
      <c r="L15" s="11"/>
      <c r="M15" s="11"/>
      <c r="N15" s="11"/>
      <c r="O15" s="11"/>
      <c r="P15" s="11"/>
      <c r="Q15" s="11"/>
      <c r="R15" s="11"/>
      <c r="S15" s="11"/>
      <c r="T15" s="11"/>
      <c r="U15" s="11"/>
      <c r="V15" s="11"/>
      <c r="W15" s="11"/>
      <c r="X15" s="11"/>
    </row>
    <row r="16" spans="1:24" ht="15.6" x14ac:dyDescent="0.3">
      <c r="A16" s="2">
        <v>4</v>
      </c>
      <c r="C16" s="1" t="s">
        <v>14</v>
      </c>
      <c r="D16" s="1">
        <v>100</v>
      </c>
      <c r="F16" s="70" t="s">
        <v>148</v>
      </c>
      <c r="G16" s="11"/>
      <c r="H16" s="11"/>
      <c r="I16" s="11"/>
      <c r="J16" s="11"/>
      <c r="K16" s="11"/>
      <c r="L16" s="11"/>
      <c r="M16" s="11"/>
      <c r="N16" s="11"/>
      <c r="O16" s="11"/>
      <c r="P16" s="11"/>
      <c r="Q16" s="11"/>
      <c r="R16" s="11"/>
      <c r="S16" s="11"/>
      <c r="T16" s="11"/>
      <c r="U16" s="11"/>
      <c r="V16" s="11"/>
      <c r="W16" s="11"/>
      <c r="X16" s="11"/>
    </row>
    <row r="17" spans="1:24" ht="15.6" x14ac:dyDescent="0.3">
      <c r="A17" s="2">
        <v>5</v>
      </c>
      <c r="F17" s="70" t="s">
        <v>149</v>
      </c>
      <c r="G17" s="11"/>
      <c r="H17" s="11"/>
      <c r="I17" s="11"/>
      <c r="J17" s="11"/>
      <c r="K17" s="11"/>
      <c r="L17" s="11"/>
      <c r="M17" s="11"/>
      <c r="N17" s="11"/>
      <c r="O17" s="11"/>
      <c r="P17" s="11"/>
      <c r="Q17" s="11"/>
      <c r="R17" s="11"/>
      <c r="S17" s="11"/>
      <c r="T17" s="11"/>
      <c r="U17" s="11"/>
      <c r="V17" s="11"/>
      <c r="W17" s="11"/>
      <c r="X17" s="11"/>
    </row>
    <row r="18" spans="1:24" ht="15.6" x14ac:dyDescent="0.3">
      <c r="A18" s="2">
        <v>3</v>
      </c>
      <c r="C18" s="62" t="s">
        <v>8</v>
      </c>
      <c r="D18" s="7">
        <v>-0.74525627211662515</v>
      </c>
      <c r="F18" s="71"/>
      <c r="G18" s="71"/>
      <c r="H18" s="71"/>
      <c r="I18" s="71"/>
      <c r="J18" s="71"/>
      <c r="K18" s="71"/>
      <c r="L18" s="71"/>
      <c r="M18" s="71"/>
      <c r="N18" s="71"/>
      <c r="O18" s="71"/>
      <c r="P18" s="71"/>
      <c r="Q18" s="71"/>
      <c r="R18" s="71"/>
      <c r="S18" s="71"/>
      <c r="T18" s="71"/>
      <c r="U18" s="71"/>
      <c r="V18" s="71"/>
      <c r="W18" s="71"/>
      <c r="X18" s="71"/>
    </row>
    <row r="19" spans="1:24" ht="15.6" x14ac:dyDescent="0.3">
      <c r="A19" s="2">
        <v>4</v>
      </c>
      <c r="F19" s="71"/>
      <c r="G19" s="71"/>
      <c r="H19" s="71"/>
      <c r="I19" s="71"/>
      <c r="J19" s="71"/>
      <c r="K19" s="71"/>
      <c r="L19" s="71"/>
      <c r="M19" s="71"/>
      <c r="N19" s="71"/>
      <c r="O19" s="71"/>
      <c r="P19" s="71"/>
      <c r="Q19" s="71"/>
      <c r="R19" s="71"/>
      <c r="S19" s="71"/>
      <c r="T19" s="71"/>
      <c r="U19" s="71"/>
      <c r="V19" s="71"/>
      <c r="W19" s="71"/>
      <c r="X19" s="71"/>
    </row>
    <row r="20" spans="1:24" x14ac:dyDescent="0.3">
      <c r="A20" s="2">
        <v>5</v>
      </c>
      <c r="C20" s="62" t="s">
        <v>9</v>
      </c>
      <c r="D20" s="7">
        <v>-0.21090973977304461</v>
      </c>
    </row>
    <row r="21" spans="1:24" x14ac:dyDescent="0.3">
      <c r="A21" s="2">
        <v>3</v>
      </c>
    </row>
    <row r="22" spans="1:24" x14ac:dyDescent="0.3">
      <c r="A22" s="2">
        <v>4</v>
      </c>
    </row>
    <row r="23" spans="1:24" x14ac:dyDescent="0.3">
      <c r="A23" s="2">
        <v>3</v>
      </c>
    </row>
    <row r="24" spans="1:24" x14ac:dyDescent="0.3">
      <c r="A24" s="2">
        <v>2</v>
      </c>
    </row>
    <row r="25" spans="1:24" x14ac:dyDescent="0.3">
      <c r="A25" s="2">
        <v>4</v>
      </c>
    </row>
    <row r="26" spans="1:24" x14ac:dyDescent="0.3">
      <c r="A26" s="2">
        <v>5</v>
      </c>
    </row>
    <row r="27" spans="1:24" x14ac:dyDescent="0.3">
      <c r="A27" s="2">
        <v>3</v>
      </c>
    </row>
    <row r="28" spans="1:24" x14ac:dyDescent="0.3">
      <c r="A28" s="2">
        <v>4</v>
      </c>
    </row>
    <row r="29" spans="1:24" x14ac:dyDescent="0.3">
      <c r="A29" s="2">
        <v>5</v>
      </c>
    </row>
    <row r="30" spans="1:24" x14ac:dyDescent="0.3">
      <c r="A30" s="2">
        <v>4</v>
      </c>
    </row>
    <row r="31" spans="1:24" x14ac:dyDescent="0.3">
      <c r="A31" s="2">
        <v>3</v>
      </c>
    </row>
    <row r="32" spans="1:24" x14ac:dyDescent="0.3">
      <c r="A32" s="2">
        <v>3</v>
      </c>
    </row>
    <row r="33" spans="1:1" x14ac:dyDescent="0.3">
      <c r="A33" s="2">
        <v>4</v>
      </c>
    </row>
    <row r="34" spans="1:1" x14ac:dyDescent="0.3">
      <c r="A34" s="2">
        <v>5</v>
      </c>
    </row>
    <row r="35" spans="1:1" x14ac:dyDescent="0.3">
      <c r="A35" s="2">
        <v>2</v>
      </c>
    </row>
    <row r="36" spans="1:1" x14ac:dyDescent="0.3">
      <c r="A36" s="2">
        <v>3</v>
      </c>
    </row>
    <row r="37" spans="1:1" x14ac:dyDescent="0.3">
      <c r="A37" s="2">
        <v>4</v>
      </c>
    </row>
    <row r="38" spans="1:1" x14ac:dyDescent="0.3">
      <c r="A38" s="2">
        <v>4</v>
      </c>
    </row>
    <row r="39" spans="1:1" x14ac:dyDescent="0.3">
      <c r="A39" s="2">
        <v>3</v>
      </c>
    </row>
    <row r="40" spans="1:1" x14ac:dyDescent="0.3">
      <c r="A40" s="2">
        <v>5</v>
      </c>
    </row>
    <row r="41" spans="1:1" x14ac:dyDescent="0.3">
      <c r="A41" s="2">
        <v>4</v>
      </c>
    </row>
    <row r="42" spans="1:1" x14ac:dyDescent="0.3">
      <c r="A42" s="2">
        <v>3</v>
      </c>
    </row>
    <row r="43" spans="1:1" x14ac:dyDescent="0.3">
      <c r="A43" s="2">
        <v>4</v>
      </c>
    </row>
    <row r="44" spans="1:1" x14ac:dyDescent="0.3">
      <c r="A44" s="2">
        <v>5</v>
      </c>
    </row>
    <row r="45" spans="1:1" x14ac:dyDescent="0.3">
      <c r="A45" s="2">
        <v>4</v>
      </c>
    </row>
    <row r="46" spans="1:1" x14ac:dyDescent="0.3">
      <c r="A46" s="2">
        <v>2</v>
      </c>
    </row>
    <row r="47" spans="1:1" x14ac:dyDescent="0.3">
      <c r="A47" s="2">
        <v>3</v>
      </c>
    </row>
    <row r="48" spans="1:1" x14ac:dyDescent="0.3">
      <c r="A48" s="2">
        <v>4</v>
      </c>
    </row>
    <row r="49" spans="1:1" x14ac:dyDescent="0.3">
      <c r="A49" s="2">
        <v>5</v>
      </c>
    </row>
    <row r="50" spans="1:1" x14ac:dyDescent="0.3">
      <c r="A50" s="2">
        <v>3</v>
      </c>
    </row>
    <row r="51" spans="1:1" x14ac:dyDescent="0.3">
      <c r="A51" s="2">
        <v>4</v>
      </c>
    </row>
    <row r="52" spans="1:1" x14ac:dyDescent="0.3">
      <c r="A52" s="2">
        <v>5</v>
      </c>
    </row>
    <row r="53" spans="1:1" x14ac:dyDescent="0.3">
      <c r="A53" s="2">
        <v>4</v>
      </c>
    </row>
    <row r="54" spans="1:1" x14ac:dyDescent="0.3">
      <c r="A54" s="2">
        <v>3</v>
      </c>
    </row>
    <row r="55" spans="1:1" x14ac:dyDescent="0.3">
      <c r="A55" s="2">
        <v>4</v>
      </c>
    </row>
    <row r="56" spans="1:1" x14ac:dyDescent="0.3">
      <c r="A56" s="2">
        <v>5</v>
      </c>
    </row>
    <row r="57" spans="1:1" x14ac:dyDescent="0.3">
      <c r="A57" s="2">
        <v>3</v>
      </c>
    </row>
    <row r="58" spans="1:1" x14ac:dyDescent="0.3">
      <c r="A58" s="2">
        <v>4</v>
      </c>
    </row>
    <row r="59" spans="1:1" x14ac:dyDescent="0.3">
      <c r="A59" s="2">
        <v>5</v>
      </c>
    </row>
    <row r="60" spans="1:1" x14ac:dyDescent="0.3">
      <c r="A60" s="2">
        <v>4</v>
      </c>
    </row>
    <row r="61" spans="1:1" x14ac:dyDescent="0.3">
      <c r="A61" s="2">
        <v>3</v>
      </c>
    </row>
    <row r="62" spans="1:1" x14ac:dyDescent="0.3">
      <c r="A62" s="2">
        <v>3</v>
      </c>
    </row>
    <row r="63" spans="1:1" x14ac:dyDescent="0.3">
      <c r="A63" s="2">
        <v>4</v>
      </c>
    </row>
    <row r="64" spans="1:1" x14ac:dyDescent="0.3">
      <c r="A64" s="2">
        <v>5</v>
      </c>
    </row>
    <row r="65" spans="1:1" x14ac:dyDescent="0.3">
      <c r="A65" s="2">
        <v>2</v>
      </c>
    </row>
    <row r="66" spans="1:1" x14ac:dyDescent="0.3">
      <c r="A66" s="2">
        <v>3</v>
      </c>
    </row>
    <row r="67" spans="1:1" x14ac:dyDescent="0.3">
      <c r="A67" s="2">
        <v>4</v>
      </c>
    </row>
    <row r="68" spans="1:1" x14ac:dyDescent="0.3">
      <c r="A68" s="2">
        <v>4</v>
      </c>
    </row>
    <row r="69" spans="1:1" x14ac:dyDescent="0.3">
      <c r="A69" s="2">
        <v>3</v>
      </c>
    </row>
    <row r="70" spans="1:1" x14ac:dyDescent="0.3">
      <c r="A70" s="2">
        <v>5</v>
      </c>
    </row>
    <row r="71" spans="1:1" x14ac:dyDescent="0.3">
      <c r="A71" s="2">
        <v>4</v>
      </c>
    </row>
    <row r="72" spans="1:1" x14ac:dyDescent="0.3">
      <c r="A72" s="2">
        <v>3</v>
      </c>
    </row>
    <row r="73" spans="1:1" x14ac:dyDescent="0.3">
      <c r="A73" s="2">
        <v>4</v>
      </c>
    </row>
    <row r="74" spans="1:1" x14ac:dyDescent="0.3">
      <c r="A74" s="2">
        <v>5</v>
      </c>
    </row>
    <row r="75" spans="1:1" x14ac:dyDescent="0.3">
      <c r="A75" s="2">
        <v>4</v>
      </c>
    </row>
    <row r="76" spans="1:1" x14ac:dyDescent="0.3">
      <c r="A76" s="2">
        <v>2</v>
      </c>
    </row>
    <row r="77" spans="1:1" x14ac:dyDescent="0.3">
      <c r="A77" s="2">
        <v>3</v>
      </c>
    </row>
    <row r="78" spans="1:1" x14ac:dyDescent="0.3">
      <c r="A78" s="2">
        <v>4</v>
      </c>
    </row>
    <row r="79" spans="1:1" x14ac:dyDescent="0.3">
      <c r="A79" s="2">
        <v>5</v>
      </c>
    </row>
    <row r="80" spans="1:1" x14ac:dyDescent="0.3">
      <c r="A80" s="2">
        <v>3</v>
      </c>
    </row>
    <row r="81" spans="1:1" x14ac:dyDescent="0.3">
      <c r="A81" s="2">
        <v>4</v>
      </c>
    </row>
    <row r="82" spans="1:1" x14ac:dyDescent="0.3">
      <c r="A82" s="2">
        <v>5</v>
      </c>
    </row>
    <row r="83" spans="1:1" x14ac:dyDescent="0.3">
      <c r="A83" s="2">
        <v>4</v>
      </c>
    </row>
    <row r="84" spans="1:1" x14ac:dyDescent="0.3">
      <c r="A84" s="2">
        <v>3</v>
      </c>
    </row>
    <row r="85" spans="1:1" x14ac:dyDescent="0.3">
      <c r="A85" s="2">
        <v>4</v>
      </c>
    </row>
    <row r="86" spans="1:1" x14ac:dyDescent="0.3">
      <c r="A86" s="2">
        <v>5</v>
      </c>
    </row>
    <row r="87" spans="1:1" x14ac:dyDescent="0.3">
      <c r="A87" s="2">
        <v>3</v>
      </c>
    </row>
    <row r="88" spans="1:1" x14ac:dyDescent="0.3">
      <c r="A88" s="2">
        <v>4</v>
      </c>
    </row>
    <row r="89" spans="1:1" x14ac:dyDescent="0.3">
      <c r="A89" s="2">
        <v>5</v>
      </c>
    </row>
    <row r="90" spans="1:1" x14ac:dyDescent="0.3">
      <c r="A90" s="2">
        <v>4</v>
      </c>
    </row>
    <row r="91" spans="1:1" x14ac:dyDescent="0.3">
      <c r="A91" s="2">
        <v>3</v>
      </c>
    </row>
    <row r="92" spans="1:1" x14ac:dyDescent="0.3">
      <c r="A92" s="2">
        <v>3</v>
      </c>
    </row>
    <row r="93" spans="1:1" x14ac:dyDescent="0.3">
      <c r="A93" s="2">
        <v>4</v>
      </c>
    </row>
    <row r="94" spans="1:1" x14ac:dyDescent="0.3">
      <c r="A94" s="2">
        <v>5</v>
      </c>
    </row>
    <row r="95" spans="1:1" x14ac:dyDescent="0.3">
      <c r="A95" s="2">
        <v>2</v>
      </c>
    </row>
    <row r="96" spans="1:1" x14ac:dyDescent="0.3">
      <c r="A96" s="2">
        <v>3</v>
      </c>
    </row>
    <row r="97" spans="1:1" x14ac:dyDescent="0.3">
      <c r="A97" s="2">
        <v>4</v>
      </c>
    </row>
    <row r="98" spans="1:1" x14ac:dyDescent="0.3">
      <c r="A98" s="2">
        <v>4</v>
      </c>
    </row>
    <row r="99" spans="1:1" x14ac:dyDescent="0.3">
      <c r="A99" s="2">
        <v>3</v>
      </c>
    </row>
    <row r="100" spans="1:1" x14ac:dyDescent="0.3">
      <c r="A100" s="2">
        <v>5</v>
      </c>
    </row>
    <row r="101" spans="1:1" x14ac:dyDescent="0.3">
      <c r="A101" s="2">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
  <sheetViews>
    <sheetView workbookViewId="0">
      <selection activeCell="D19" sqref="D19"/>
    </sheetView>
  </sheetViews>
  <sheetFormatPr defaultRowHeight="14.4" x14ac:dyDescent="0.3"/>
  <cols>
    <col min="1" max="1" width="11.109375" customWidth="1"/>
    <col min="2" max="2" width="11.6640625" customWidth="1"/>
    <col min="4" max="4" width="18.109375" bestFit="1" customWidth="1"/>
    <col min="5" max="5" width="12" bestFit="1" customWidth="1"/>
    <col min="6" max="6" width="18.109375" bestFit="1" customWidth="1"/>
    <col min="7" max="7" width="12.6640625" bestFit="1" customWidth="1"/>
  </cols>
  <sheetData>
    <row r="1" spans="1:7" x14ac:dyDescent="0.3">
      <c r="A1" s="26" t="s">
        <v>15</v>
      </c>
      <c r="B1" s="26" t="s">
        <v>16</v>
      </c>
    </row>
    <row r="2" spans="1:7" x14ac:dyDescent="0.3">
      <c r="A2" s="1">
        <v>1</v>
      </c>
      <c r="B2" s="1">
        <v>15</v>
      </c>
      <c r="D2" s="24" t="s">
        <v>15</v>
      </c>
      <c r="E2" s="24"/>
      <c r="F2" s="24" t="s">
        <v>16</v>
      </c>
      <c r="G2" s="24"/>
    </row>
    <row r="3" spans="1:7" x14ac:dyDescent="0.3">
      <c r="A3" s="1">
        <v>2</v>
      </c>
      <c r="B3" s="1">
        <v>10</v>
      </c>
      <c r="D3" s="27" t="s">
        <v>2</v>
      </c>
      <c r="E3" s="27">
        <v>10.5</v>
      </c>
      <c r="F3" s="7" t="s">
        <v>2</v>
      </c>
      <c r="G3" s="7">
        <v>17</v>
      </c>
    </row>
    <row r="4" spans="1:7" x14ac:dyDescent="0.3">
      <c r="A4" s="1">
        <v>3</v>
      </c>
      <c r="B4" s="1">
        <v>20</v>
      </c>
      <c r="D4" s="27" t="s">
        <v>3</v>
      </c>
      <c r="E4" s="27">
        <v>1.3228756555322954</v>
      </c>
      <c r="F4" s="27" t="s">
        <v>3</v>
      </c>
      <c r="G4" s="27">
        <v>1.3764944032233706</v>
      </c>
    </row>
    <row r="5" spans="1:7" x14ac:dyDescent="0.3">
      <c r="A5" s="1">
        <v>4</v>
      </c>
      <c r="B5" s="1">
        <v>25</v>
      </c>
      <c r="D5" s="27" t="s">
        <v>4</v>
      </c>
      <c r="E5" s="27">
        <v>10.5</v>
      </c>
      <c r="F5" s="7" t="s">
        <v>4</v>
      </c>
      <c r="G5" s="7">
        <v>15</v>
      </c>
    </row>
    <row r="6" spans="1:7" x14ac:dyDescent="0.3">
      <c r="A6" s="1">
        <v>5</v>
      </c>
      <c r="B6" s="1">
        <v>15</v>
      </c>
      <c r="D6" s="27" t="s">
        <v>5</v>
      </c>
      <c r="E6" s="27" t="e">
        <v>#N/A</v>
      </c>
      <c r="F6" s="7" t="s">
        <v>5</v>
      </c>
      <c r="G6" s="7">
        <v>10</v>
      </c>
    </row>
    <row r="7" spans="1:7" x14ac:dyDescent="0.3">
      <c r="A7" s="1">
        <v>6</v>
      </c>
      <c r="B7" s="1">
        <v>10</v>
      </c>
      <c r="D7" s="27" t="s">
        <v>6</v>
      </c>
      <c r="E7" s="27">
        <v>5.9160797830996161</v>
      </c>
      <c r="F7" s="27" t="s">
        <v>6</v>
      </c>
      <c r="G7" s="27">
        <v>6.1558701125109243</v>
      </c>
    </row>
    <row r="8" spans="1:7" x14ac:dyDescent="0.3">
      <c r="A8" s="1">
        <v>7</v>
      </c>
      <c r="B8" s="1">
        <v>30</v>
      </c>
      <c r="D8" s="27" t="s">
        <v>7</v>
      </c>
      <c r="E8" s="27">
        <v>35</v>
      </c>
      <c r="F8" s="27" t="s">
        <v>7</v>
      </c>
      <c r="G8" s="27">
        <v>37.89473684210526</v>
      </c>
    </row>
    <row r="9" spans="1:7" x14ac:dyDescent="0.3">
      <c r="A9" s="1">
        <v>8</v>
      </c>
      <c r="B9" s="1">
        <v>20</v>
      </c>
      <c r="D9" s="27" t="s">
        <v>8</v>
      </c>
      <c r="E9" s="27">
        <v>-1.2000000000000011</v>
      </c>
      <c r="F9" s="27" t="s">
        <v>8</v>
      </c>
      <c r="G9" s="27">
        <v>-0.73518064633260538</v>
      </c>
    </row>
    <row r="10" spans="1:7" x14ac:dyDescent="0.3">
      <c r="A10" s="1">
        <v>9</v>
      </c>
      <c r="B10" s="1">
        <v>15</v>
      </c>
      <c r="D10" s="27" t="s">
        <v>9</v>
      </c>
      <c r="E10" s="27">
        <v>0</v>
      </c>
      <c r="F10" s="27" t="s">
        <v>9</v>
      </c>
      <c r="G10" s="27">
        <v>0.44371980427756885</v>
      </c>
    </row>
    <row r="11" spans="1:7" x14ac:dyDescent="0.3">
      <c r="A11" s="1">
        <v>10</v>
      </c>
      <c r="B11" s="1">
        <v>10</v>
      </c>
      <c r="D11" s="27" t="s">
        <v>10</v>
      </c>
      <c r="E11" s="27">
        <v>19</v>
      </c>
      <c r="F11" s="27" t="s">
        <v>10</v>
      </c>
      <c r="G11" s="27">
        <v>20</v>
      </c>
    </row>
    <row r="12" spans="1:7" x14ac:dyDescent="0.3">
      <c r="A12" s="1">
        <v>11</v>
      </c>
      <c r="B12" s="1">
        <v>10</v>
      </c>
      <c r="D12" s="27" t="s">
        <v>11</v>
      </c>
      <c r="E12" s="27">
        <v>1</v>
      </c>
      <c r="F12" s="27" t="s">
        <v>11</v>
      </c>
      <c r="G12" s="27">
        <v>10</v>
      </c>
    </row>
    <row r="13" spans="1:7" x14ac:dyDescent="0.3">
      <c r="A13" s="1">
        <v>12</v>
      </c>
      <c r="B13" s="1">
        <v>25</v>
      </c>
      <c r="D13" s="27" t="s">
        <v>12</v>
      </c>
      <c r="E13" s="27">
        <v>20</v>
      </c>
      <c r="F13" s="27" t="s">
        <v>12</v>
      </c>
      <c r="G13" s="27">
        <v>30</v>
      </c>
    </row>
    <row r="14" spans="1:7" x14ac:dyDescent="0.3">
      <c r="A14" s="1">
        <v>13</v>
      </c>
      <c r="B14" s="1">
        <v>15</v>
      </c>
      <c r="D14" s="27" t="s">
        <v>13</v>
      </c>
      <c r="E14" s="27">
        <v>210</v>
      </c>
      <c r="F14" s="27" t="s">
        <v>13</v>
      </c>
      <c r="G14" s="27">
        <v>340</v>
      </c>
    </row>
    <row r="15" spans="1:7" x14ac:dyDescent="0.3">
      <c r="A15" s="1">
        <v>14</v>
      </c>
      <c r="B15" s="1">
        <v>20</v>
      </c>
      <c r="D15" s="27" t="s">
        <v>14</v>
      </c>
      <c r="E15" s="27">
        <v>20</v>
      </c>
      <c r="F15" s="27" t="s">
        <v>14</v>
      </c>
      <c r="G15" s="27">
        <v>20</v>
      </c>
    </row>
    <row r="16" spans="1:7" x14ac:dyDescent="0.3">
      <c r="A16" s="1">
        <v>15</v>
      </c>
      <c r="B16" s="1">
        <v>20</v>
      </c>
    </row>
    <row r="17" spans="1:4" x14ac:dyDescent="0.3">
      <c r="A17" s="1">
        <v>16</v>
      </c>
      <c r="B17" s="1">
        <v>15</v>
      </c>
      <c r="D17" s="7" t="s">
        <v>91</v>
      </c>
    </row>
    <row r="18" spans="1:4" x14ac:dyDescent="0.3">
      <c r="A18" s="1">
        <v>17</v>
      </c>
      <c r="B18" s="1">
        <v>10</v>
      </c>
      <c r="D18" s="7" t="s">
        <v>92</v>
      </c>
    </row>
    <row r="19" spans="1:4" x14ac:dyDescent="0.3">
      <c r="A19" s="1">
        <v>18</v>
      </c>
      <c r="B19" s="1">
        <v>10</v>
      </c>
      <c r="D19" s="7" t="s">
        <v>93</v>
      </c>
    </row>
    <row r="20" spans="1:4" x14ac:dyDescent="0.3">
      <c r="A20" s="1">
        <v>19</v>
      </c>
      <c r="B20" s="1">
        <v>20</v>
      </c>
    </row>
    <row r="21" spans="1:4" x14ac:dyDescent="0.3">
      <c r="A21" s="1">
        <v>20</v>
      </c>
      <c r="B21" s="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101"/>
  <sheetViews>
    <sheetView workbookViewId="0">
      <selection activeCell="G20" sqref="G20"/>
    </sheetView>
  </sheetViews>
  <sheetFormatPr defaultRowHeight="14.4" x14ac:dyDescent="0.3"/>
  <cols>
    <col min="1" max="1" width="56.109375" bestFit="1" customWidth="1"/>
    <col min="3" max="4" width="18.109375" bestFit="1" customWidth="1"/>
    <col min="5" max="5" width="12.6640625" bestFit="1" customWidth="1"/>
  </cols>
  <sheetData>
    <row r="1" spans="1:9" x14ac:dyDescent="0.3">
      <c r="A1" s="22" t="s">
        <v>76</v>
      </c>
      <c r="C1" s="21"/>
      <c r="D1" s="23" t="s">
        <v>76</v>
      </c>
      <c r="E1" s="23"/>
      <c r="F1" s="21"/>
      <c r="G1" s="21"/>
    </row>
    <row r="2" spans="1:9" ht="18" x14ac:dyDescent="0.3">
      <c r="A2" s="14">
        <v>280</v>
      </c>
      <c r="C2" s="1"/>
      <c r="D2" s="1"/>
      <c r="E2" s="1"/>
      <c r="F2" s="1"/>
      <c r="G2" s="1"/>
      <c r="I2" s="63"/>
    </row>
    <row r="3" spans="1:9" x14ac:dyDescent="0.3">
      <c r="A3" s="14">
        <v>350</v>
      </c>
      <c r="C3" s="1"/>
      <c r="D3" s="1" t="s">
        <v>2</v>
      </c>
      <c r="E3" s="1">
        <v>317.7</v>
      </c>
      <c r="F3" s="1"/>
      <c r="G3" s="1"/>
    </row>
    <row r="4" spans="1:9" x14ac:dyDescent="0.3">
      <c r="A4" s="14">
        <v>310</v>
      </c>
      <c r="C4" s="1"/>
      <c r="D4" s="1" t="s">
        <v>3</v>
      </c>
      <c r="E4" s="1">
        <v>3.234457786355724</v>
      </c>
      <c r="F4" s="1"/>
      <c r="G4" s="1"/>
    </row>
    <row r="5" spans="1:9" x14ac:dyDescent="0.3">
      <c r="A5" s="14">
        <v>270</v>
      </c>
      <c r="C5" s="1"/>
      <c r="D5" s="1" t="s">
        <v>4</v>
      </c>
      <c r="E5" s="1">
        <v>315</v>
      </c>
      <c r="F5" s="1"/>
      <c r="G5" s="1"/>
      <c r="I5" s="64"/>
    </row>
    <row r="6" spans="1:9" x14ac:dyDescent="0.3">
      <c r="A6" s="14">
        <v>390</v>
      </c>
      <c r="C6" s="1"/>
      <c r="D6" s="1" t="s">
        <v>5</v>
      </c>
      <c r="E6" s="1">
        <v>350</v>
      </c>
      <c r="F6" s="1"/>
      <c r="G6" s="1"/>
      <c r="I6" s="65"/>
    </row>
    <row r="7" spans="1:9" x14ac:dyDescent="0.3">
      <c r="A7" s="14">
        <v>320</v>
      </c>
      <c r="C7" s="1"/>
      <c r="D7" s="1" t="s">
        <v>6</v>
      </c>
      <c r="E7" s="1">
        <v>32.344577863557241</v>
      </c>
      <c r="F7" s="1"/>
      <c r="G7" s="1"/>
      <c r="I7" s="65"/>
    </row>
    <row r="8" spans="1:9" x14ac:dyDescent="0.3">
      <c r="A8" s="14">
        <v>290</v>
      </c>
      <c r="C8" s="1"/>
      <c r="D8" s="1" t="s">
        <v>7</v>
      </c>
      <c r="E8" s="1">
        <v>1046.1717171717171</v>
      </c>
      <c r="F8" s="1"/>
      <c r="G8" s="1"/>
    </row>
    <row r="9" spans="1:9" x14ac:dyDescent="0.3">
      <c r="A9" s="14">
        <v>340</v>
      </c>
      <c r="C9" s="1"/>
      <c r="D9" s="7" t="s">
        <v>8</v>
      </c>
      <c r="E9" s="7">
        <v>-1.0374244845101974</v>
      </c>
      <c r="F9" s="1"/>
      <c r="G9" s="1"/>
    </row>
    <row r="10" spans="1:9" x14ac:dyDescent="0.3">
      <c r="A10" s="14">
        <v>310</v>
      </c>
      <c r="C10" s="1"/>
      <c r="D10" s="7" t="s">
        <v>9</v>
      </c>
      <c r="E10" s="7">
        <v>0.2092186247974063</v>
      </c>
      <c r="F10" s="1"/>
      <c r="G10" s="1"/>
    </row>
    <row r="11" spans="1:9" x14ac:dyDescent="0.3">
      <c r="A11" s="14">
        <v>380</v>
      </c>
      <c r="C11" s="1"/>
      <c r="D11" s="1" t="s">
        <v>10</v>
      </c>
      <c r="E11" s="1">
        <v>120</v>
      </c>
      <c r="F11" s="1"/>
      <c r="G11" s="1"/>
    </row>
    <row r="12" spans="1:9" x14ac:dyDescent="0.3">
      <c r="A12" s="14">
        <v>270</v>
      </c>
      <c r="C12" s="1"/>
      <c r="D12" s="1" t="s">
        <v>11</v>
      </c>
      <c r="E12" s="1">
        <v>270</v>
      </c>
      <c r="F12" s="1"/>
      <c r="G12" s="1"/>
    </row>
    <row r="13" spans="1:9" x14ac:dyDescent="0.3">
      <c r="A13" s="14">
        <v>350</v>
      </c>
      <c r="C13" s="1"/>
      <c r="D13" s="1" t="s">
        <v>12</v>
      </c>
      <c r="E13" s="1">
        <v>390</v>
      </c>
      <c r="F13" s="1"/>
      <c r="G13" s="1"/>
    </row>
    <row r="14" spans="1:9" x14ac:dyDescent="0.3">
      <c r="A14" s="14">
        <v>300</v>
      </c>
      <c r="C14" s="1"/>
      <c r="D14" s="1" t="s">
        <v>13</v>
      </c>
      <c r="E14" s="1">
        <v>31770</v>
      </c>
      <c r="F14" s="1"/>
      <c r="G14" s="1"/>
    </row>
    <row r="15" spans="1:9" x14ac:dyDescent="0.3">
      <c r="A15" s="14">
        <v>330</v>
      </c>
      <c r="C15" s="1"/>
      <c r="D15" s="1" t="s">
        <v>14</v>
      </c>
      <c r="E15" s="1">
        <v>100</v>
      </c>
      <c r="F15" s="1"/>
      <c r="G15" s="1"/>
    </row>
    <row r="16" spans="1:9" x14ac:dyDescent="0.3">
      <c r="A16" s="14">
        <v>370</v>
      </c>
    </row>
    <row r="17" spans="1:10" x14ac:dyDescent="0.3">
      <c r="A17" s="14">
        <v>310</v>
      </c>
    </row>
    <row r="18" spans="1:10" ht="15.6" x14ac:dyDescent="0.3">
      <c r="A18" s="14">
        <v>280</v>
      </c>
      <c r="C18" s="9" t="s">
        <v>8</v>
      </c>
      <c r="D18" s="60">
        <v>-1.0374244845101974</v>
      </c>
    </row>
    <row r="19" spans="1:10" ht="15.6" x14ac:dyDescent="0.3">
      <c r="A19" s="14">
        <v>320</v>
      </c>
      <c r="C19" s="9" t="s">
        <v>9</v>
      </c>
      <c r="D19" s="60">
        <v>0.2092186247974063</v>
      </c>
    </row>
    <row r="20" spans="1:10" x14ac:dyDescent="0.3">
      <c r="A20" s="14">
        <v>350</v>
      </c>
    </row>
    <row r="21" spans="1:10" x14ac:dyDescent="0.3">
      <c r="A21" s="14">
        <v>290</v>
      </c>
    </row>
    <row r="22" spans="1:10" ht="21" x14ac:dyDescent="0.3">
      <c r="A22" s="14">
        <v>270</v>
      </c>
      <c r="C22" s="74" t="s">
        <v>150</v>
      </c>
    </row>
    <row r="23" spans="1:10" x14ac:dyDescent="0.3">
      <c r="A23" s="14">
        <v>350</v>
      </c>
    </row>
    <row r="24" spans="1:10" ht="15.6" x14ac:dyDescent="0.3">
      <c r="A24" s="14">
        <v>300</v>
      </c>
      <c r="C24" s="11" t="s">
        <v>151</v>
      </c>
      <c r="D24" s="11"/>
      <c r="E24" s="11"/>
      <c r="F24" s="11"/>
      <c r="G24" s="11"/>
      <c r="H24" s="1"/>
      <c r="I24" s="1"/>
      <c r="J24" s="1"/>
    </row>
    <row r="25" spans="1:10" x14ac:dyDescent="0.3">
      <c r="A25" s="14">
        <v>330</v>
      </c>
      <c r="C25" s="75"/>
      <c r="D25" s="1"/>
      <c r="E25" s="1"/>
      <c r="F25" s="1"/>
      <c r="G25" s="1"/>
      <c r="H25" s="1"/>
      <c r="I25" s="1"/>
      <c r="J25" s="1"/>
    </row>
    <row r="26" spans="1:10" ht="15.6" x14ac:dyDescent="0.3">
      <c r="A26" s="14">
        <v>370</v>
      </c>
      <c r="C26" s="76" t="s">
        <v>152</v>
      </c>
      <c r="D26" s="11"/>
      <c r="E26" s="11"/>
      <c r="F26" s="11"/>
      <c r="G26" s="11"/>
      <c r="H26" s="11"/>
      <c r="I26" s="11"/>
      <c r="J26" s="1"/>
    </row>
    <row r="27" spans="1:10" ht="15.6" x14ac:dyDescent="0.3">
      <c r="A27" s="14">
        <v>310</v>
      </c>
      <c r="C27" s="76" t="s">
        <v>153</v>
      </c>
      <c r="D27" s="11"/>
      <c r="E27" s="11"/>
      <c r="F27" s="11"/>
      <c r="G27" s="11"/>
      <c r="H27" s="11"/>
      <c r="I27" s="11"/>
      <c r="J27" s="1"/>
    </row>
    <row r="28" spans="1:10" x14ac:dyDescent="0.3">
      <c r="A28" s="14">
        <v>280</v>
      </c>
    </row>
    <row r="29" spans="1:10" x14ac:dyDescent="0.3">
      <c r="A29" s="14">
        <v>320</v>
      </c>
    </row>
    <row r="30" spans="1:10" x14ac:dyDescent="0.3">
      <c r="A30" s="14">
        <v>350</v>
      </c>
    </row>
    <row r="31" spans="1:10" x14ac:dyDescent="0.3">
      <c r="A31" s="14">
        <v>290</v>
      </c>
    </row>
    <row r="32" spans="1:10" x14ac:dyDescent="0.3">
      <c r="A32" s="14">
        <v>270</v>
      </c>
    </row>
    <row r="33" spans="1:1" x14ac:dyDescent="0.3">
      <c r="A33" s="14">
        <v>350</v>
      </c>
    </row>
    <row r="34" spans="1:1" x14ac:dyDescent="0.3">
      <c r="A34" s="14">
        <v>300</v>
      </c>
    </row>
    <row r="35" spans="1:1" x14ac:dyDescent="0.3">
      <c r="A35" s="14">
        <v>330</v>
      </c>
    </row>
    <row r="36" spans="1:1" x14ac:dyDescent="0.3">
      <c r="A36" s="14">
        <v>370</v>
      </c>
    </row>
    <row r="37" spans="1:1" x14ac:dyDescent="0.3">
      <c r="A37" s="14">
        <v>310</v>
      </c>
    </row>
    <row r="38" spans="1:1" x14ac:dyDescent="0.3">
      <c r="A38" s="14">
        <v>280</v>
      </c>
    </row>
    <row r="39" spans="1:1" x14ac:dyDescent="0.3">
      <c r="A39" s="14">
        <v>320</v>
      </c>
    </row>
    <row r="40" spans="1:1" x14ac:dyDescent="0.3">
      <c r="A40" s="14">
        <v>350</v>
      </c>
    </row>
    <row r="41" spans="1:1" x14ac:dyDescent="0.3">
      <c r="A41" s="14">
        <v>290</v>
      </c>
    </row>
    <row r="42" spans="1:1" x14ac:dyDescent="0.3">
      <c r="A42" s="14">
        <v>270</v>
      </c>
    </row>
    <row r="43" spans="1:1" x14ac:dyDescent="0.3">
      <c r="A43" s="14">
        <v>350</v>
      </c>
    </row>
    <row r="44" spans="1:1" x14ac:dyDescent="0.3">
      <c r="A44" s="14">
        <v>300</v>
      </c>
    </row>
    <row r="45" spans="1:1" x14ac:dyDescent="0.3">
      <c r="A45" s="14">
        <v>330</v>
      </c>
    </row>
    <row r="46" spans="1:1" x14ac:dyDescent="0.3">
      <c r="A46" s="14">
        <v>370</v>
      </c>
    </row>
    <row r="47" spans="1:1" x14ac:dyDescent="0.3">
      <c r="A47" s="14">
        <v>310</v>
      </c>
    </row>
    <row r="48" spans="1:1" x14ac:dyDescent="0.3">
      <c r="A48" s="14">
        <v>280</v>
      </c>
    </row>
    <row r="49" spans="1:1" x14ac:dyDescent="0.3">
      <c r="A49" s="14">
        <v>320</v>
      </c>
    </row>
    <row r="50" spans="1:1" x14ac:dyDescent="0.3">
      <c r="A50" s="14">
        <v>350</v>
      </c>
    </row>
    <row r="51" spans="1:1" x14ac:dyDescent="0.3">
      <c r="A51" s="14">
        <v>290</v>
      </c>
    </row>
    <row r="52" spans="1:1" x14ac:dyDescent="0.3">
      <c r="A52" s="14">
        <v>270</v>
      </c>
    </row>
    <row r="53" spans="1:1" x14ac:dyDescent="0.3">
      <c r="A53" s="14">
        <v>350</v>
      </c>
    </row>
    <row r="54" spans="1:1" x14ac:dyDescent="0.3">
      <c r="A54" s="14">
        <v>300</v>
      </c>
    </row>
    <row r="55" spans="1:1" x14ac:dyDescent="0.3">
      <c r="A55" s="14">
        <v>330</v>
      </c>
    </row>
    <row r="56" spans="1:1" x14ac:dyDescent="0.3">
      <c r="A56" s="14">
        <v>370</v>
      </c>
    </row>
    <row r="57" spans="1:1" x14ac:dyDescent="0.3">
      <c r="A57" s="14">
        <v>310</v>
      </c>
    </row>
    <row r="58" spans="1:1" x14ac:dyDescent="0.3">
      <c r="A58" s="14">
        <v>280</v>
      </c>
    </row>
    <row r="59" spans="1:1" x14ac:dyDescent="0.3">
      <c r="A59" s="14">
        <v>320</v>
      </c>
    </row>
    <row r="60" spans="1:1" x14ac:dyDescent="0.3">
      <c r="A60" s="14">
        <v>350</v>
      </c>
    </row>
    <row r="61" spans="1:1" x14ac:dyDescent="0.3">
      <c r="A61" s="14">
        <v>290</v>
      </c>
    </row>
    <row r="62" spans="1:1" x14ac:dyDescent="0.3">
      <c r="A62" s="14">
        <v>270</v>
      </c>
    </row>
    <row r="63" spans="1:1" x14ac:dyDescent="0.3">
      <c r="A63" s="14">
        <v>350</v>
      </c>
    </row>
    <row r="64" spans="1:1" x14ac:dyDescent="0.3">
      <c r="A64" s="14">
        <v>300</v>
      </c>
    </row>
    <row r="65" spans="1:1" x14ac:dyDescent="0.3">
      <c r="A65" s="14">
        <v>330</v>
      </c>
    </row>
    <row r="66" spans="1:1" x14ac:dyDescent="0.3">
      <c r="A66" s="14">
        <v>370</v>
      </c>
    </row>
    <row r="67" spans="1:1" x14ac:dyDescent="0.3">
      <c r="A67" s="14">
        <v>310</v>
      </c>
    </row>
    <row r="68" spans="1:1" x14ac:dyDescent="0.3">
      <c r="A68" s="14">
        <v>280</v>
      </c>
    </row>
    <row r="69" spans="1:1" x14ac:dyDescent="0.3">
      <c r="A69" s="14">
        <v>320</v>
      </c>
    </row>
    <row r="70" spans="1:1" x14ac:dyDescent="0.3">
      <c r="A70" s="14">
        <v>350</v>
      </c>
    </row>
    <row r="71" spans="1:1" x14ac:dyDescent="0.3">
      <c r="A71" s="14">
        <v>290</v>
      </c>
    </row>
    <row r="72" spans="1:1" x14ac:dyDescent="0.3">
      <c r="A72" s="14">
        <v>270</v>
      </c>
    </row>
    <row r="73" spans="1:1" x14ac:dyDescent="0.3">
      <c r="A73" s="14">
        <v>350</v>
      </c>
    </row>
    <row r="74" spans="1:1" x14ac:dyDescent="0.3">
      <c r="A74" s="14">
        <v>300</v>
      </c>
    </row>
    <row r="75" spans="1:1" x14ac:dyDescent="0.3">
      <c r="A75" s="14">
        <v>330</v>
      </c>
    </row>
    <row r="76" spans="1:1" x14ac:dyDescent="0.3">
      <c r="A76" s="14">
        <v>370</v>
      </c>
    </row>
    <row r="77" spans="1:1" x14ac:dyDescent="0.3">
      <c r="A77" s="14">
        <v>310</v>
      </c>
    </row>
    <row r="78" spans="1:1" x14ac:dyDescent="0.3">
      <c r="A78" s="14">
        <v>280</v>
      </c>
    </row>
    <row r="79" spans="1:1" x14ac:dyDescent="0.3">
      <c r="A79" s="14">
        <v>320</v>
      </c>
    </row>
    <row r="80" spans="1:1" x14ac:dyDescent="0.3">
      <c r="A80" s="14">
        <v>350</v>
      </c>
    </row>
    <row r="81" spans="1:1" x14ac:dyDescent="0.3">
      <c r="A81" s="14">
        <v>290</v>
      </c>
    </row>
    <row r="82" spans="1:1" x14ac:dyDescent="0.3">
      <c r="A82" s="14">
        <v>270</v>
      </c>
    </row>
    <row r="83" spans="1:1" x14ac:dyDescent="0.3">
      <c r="A83" s="14">
        <v>350</v>
      </c>
    </row>
    <row r="84" spans="1:1" x14ac:dyDescent="0.3">
      <c r="A84" s="14">
        <v>300</v>
      </c>
    </row>
    <row r="85" spans="1:1" x14ac:dyDescent="0.3">
      <c r="A85" s="14">
        <v>330</v>
      </c>
    </row>
    <row r="86" spans="1:1" x14ac:dyDescent="0.3">
      <c r="A86" s="14">
        <v>370</v>
      </c>
    </row>
    <row r="87" spans="1:1" x14ac:dyDescent="0.3">
      <c r="A87" s="14">
        <v>310</v>
      </c>
    </row>
    <row r="88" spans="1:1" x14ac:dyDescent="0.3">
      <c r="A88" s="14">
        <v>280</v>
      </c>
    </row>
    <row r="89" spans="1:1" x14ac:dyDescent="0.3">
      <c r="A89" s="14">
        <v>320</v>
      </c>
    </row>
    <row r="90" spans="1:1" x14ac:dyDescent="0.3">
      <c r="A90" s="14">
        <v>350</v>
      </c>
    </row>
    <row r="91" spans="1:1" x14ac:dyDescent="0.3">
      <c r="A91" s="14">
        <v>290</v>
      </c>
    </row>
    <row r="92" spans="1:1" x14ac:dyDescent="0.3">
      <c r="A92" s="14">
        <v>270</v>
      </c>
    </row>
    <row r="93" spans="1:1" x14ac:dyDescent="0.3">
      <c r="A93" s="14">
        <v>350</v>
      </c>
    </row>
    <row r="94" spans="1:1" x14ac:dyDescent="0.3">
      <c r="A94" s="14">
        <v>300</v>
      </c>
    </row>
    <row r="95" spans="1:1" x14ac:dyDescent="0.3">
      <c r="A95" s="14">
        <v>330</v>
      </c>
    </row>
    <row r="96" spans="1:1" x14ac:dyDescent="0.3">
      <c r="A96" s="14">
        <v>370</v>
      </c>
    </row>
    <row r="97" spans="1:1" x14ac:dyDescent="0.3">
      <c r="A97" s="14">
        <v>310</v>
      </c>
    </row>
    <row r="98" spans="1:1" x14ac:dyDescent="0.3">
      <c r="A98" s="14">
        <v>280</v>
      </c>
    </row>
    <row r="99" spans="1:1" x14ac:dyDescent="0.3">
      <c r="A99" s="14">
        <v>320</v>
      </c>
    </row>
    <row r="100" spans="1:1" x14ac:dyDescent="0.3">
      <c r="A100" s="14">
        <v>350</v>
      </c>
    </row>
    <row r="101" spans="1:1" x14ac:dyDescent="0.3">
      <c r="A101" s="14">
        <v>290</v>
      </c>
    </row>
  </sheetData>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01"/>
  <sheetViews>
    <sheetView topLeftCell="A13" workbookViewId="0">
      <selection activeCell="K33" sqref="K33"/>
    </sheetView>
  </sheetViews>
  <sheetFormatPr defaultRowHeight="14.4" x14ac:dyDescent="0.3"/>
  <cols>
    <col min="1" max="1" width="53.44140625" customWidth="1"/>
    <col min="2" max="2" width="12.88671875" customWidth="1"/>
    <col min="3" max="4" width="18.109375" bestFit="1" customWidth="1"/>
    <col min="5" max="5" width="12.6640625" bestFit="1" customWidth="1"/>
  </cols>
  <sheetData>
    <row r="1" spans="1:7" x14ac:dyDescent="0.3">
      <c r="A1" s="33" t="s">
        <v>77</v>
      </c>
      <c r="C1" s="21"/>
      <c r="D1" s="23" t="s">
        <v>77</v>
      </c>
      <c r="E1" s="23"/>
      <c r="F1" s="21"/>
      <c r="G1" s="21"/>
    </row>
    <row r="2" spans="1:7" x14ac:dyDescent="0.3">
      <c r="A2" s="2">
        <v>12</v>
      </c>
      <c r="C2" s="1"/>
      <c r="D2" s="1"/>
      <c r="E2" s="1"/>
      <c r="F2" s="1"/>
      <c r="G2" s="1"/>
    </row>
    <row r="3" spans="1:7" x14ac:dyDescent="0.3">
      <c r="A3" s="2">
        <v>18</v>
      </c>
      <c r="C3" s="1"/>
      <c r="D3" s="1" t="s">
        <v>2</v>
      </c>
      <c r="E3" s="1">
        <v>18.09</v>
      </c>
      <c r="F3" s="1"/>
      <c r="G3" s="1"/>
    </row>
    <row r="4" spans="1:7" x14ac:dyDescent="0.3">
      <c r="A4" s="2">
        <v>15</v>
      </c>
      <c r="C4" s="1"/>
      <c r="D4" s="1" t="s">
        <v>3</v>
      </c>
      <c r="E4" s="1">
        <v>0.29166709956677805</v>
      </c>
      <c r="F4" s="1"/>
      <c r="G4" s="1"/>
    </row>
    <row r="5" spans="1:7" x14ac:dyDescent="0.3">
      <c r="A5" s="2">
        <v>22</v>
      </c>
      <c r="C5" s="1"/>
      <c r="D5" s="1" t="s">
        <v>4</v>
      </c>
      <c r="E5" s="1">
        <v>18</v>
      </c>
      <c r="F5" s="1"/>
      <c r="G5" s="1"/>
    </row>
    <row r="6" spans="1:7" x14ac:dyDescent="0.3">
      <c r="A6" s="2">
        <v>20</v>
      </c>
      <c r="C6" s="1"/>
      <c r="D6" s="1" t="s">
        <v>5</v>
      </c>
      <c r="E6" s="1">
        <v>22</v>
      </c>
      <c r="F6" s="1"/>
      <c r="G6" s="1"/>
    </row>
    <row r="7" spans="1:7" x14ac:dyDescent="0.3">
      <c r="A7" s="2">
        <v>14</v>
      </c>
      <c r="C7" s="1"/>
      <c r="D7" s="1" t="s">
        <v>6</v>
      </c>
      <c r="E7" s="1">
        <v>2.9166709956677805</v>
      </c>
      <c r="F7" s="1"/>
      <c r="G7" s="1"/>
    </row>
    <row r="8" spans="1:7" x14ac:dyDescent="0.3">
      <c r="A8" s="2">
        <v>16</v>
      </c>
      <c r="C8" s="1"/>
      <c r="D8" s="1" t="s">
        <v>7</v>
      </c>
      <c r="E8" s="1">
        <v>8.5069696969696835</v>
      </c>
      <c r="F8" s="1"/>
      <c r="G8" s="1"/>
    </row>
    <row r="9" spans="1:7" x14ac:dyDescent="0.3">
      <c r="A9" s="2">
        <v>21</v>
      </c>
      <c r="C9" s="1"/>
      <c r="D9" s="7" t="s">
        <v>8</v>
      </c>
      <c r="E9" s="7">
        <v>-0.88101144669010489</v>
      </c>
      <c r="F9" s="1"/>
      <c r="G9" s="1"/>
    </row>
    <row r="10" spans="1:7" x14ac:dyDescent="0.3">
      <c r="A10" s="2">
        <v>19</v>
      </c>
      <c r="C10" s="1"/>
      <c r="D10" s="7" t="s">
        <v>9</v>
      </c>
      <c r="E10" s="7">
        <v>-0.3350128722188207</v>
      </c>
      <c r="F10" s="1"/>
      <c r="G10" s="1"/>
    </row>
    <row r="11" spans="1:7" x14ac:dyDescent="0.3">
      <c r="A11" s="2">
        <v>17</v>
      </c>
      <c r="C11" s="1"/>
      <c r="D11" s="1" t="s">
        <v>10</v>
      </c>
      <c r="E11" s="1">
        <v>10</v>
      </c>
      <c r="F11" s="1"/>
      <c r="G11" s="1"/>
    </row>
    <row r="12" spans="1:7" x14ac:dyDescent="0.3">
      <c r="A12" s="2">
        <v>22</v>
      </c>
      <c r="C12" s="1"/>
      <c r="D12" s="1" t="s">
        <v>11</v>
      </c>
      <c r="E12" s="1">
        <v>12</v>
      </c>
      <c r="F12" s="1"/>
      <c r="G12" s="1"/>
    </row>
    <row r="13" spans="1:7" x14ac:dyDescent="0.3">
      <c r="A13" s="2">
        <v>19</v>
      </c>
      <c r="C13" s="1"/>
      <c r="D13" s="1" t="s">
        <v>12</v>
      </c>
      <c r="E13" s="1">
        <v>22</v>
      </c>
      <c r="F13" s="1"/>
      <c r="G13" s="1"/>
    </row>
    <row r="14" spans="1:7" x14ac:dyDescent="0.3">
      <c r="A14" s="2">
        <v>13</v>
      </c>
      <c r="C14" s="1"/>
      <c r="D14" s="1" t="s">
        <v>13</v>
      </c>
      <c r="E14" s="1">
        <v>1809</v>
      </c>
      <c r="F14" s="1"/>
      <c r="G14" s="1"/>
    </row>
    <row r="15" spans="1:7" x14ac:dyDescent="0.3">
      <c r="A15" s="2">
        <v>16</v>
      </c>
      <c r="C15" s="1"/>
      <c r="D15" s="1" t="s">
        <v>14</v>
      </c>
      <c r="E15" s="1">
        <v>100</v>
      </c>
      <c r="F15" s="1"/>
      <c r="G15" s="1"/>
    </row>
    <row r="16" spans="1:7" x14ac:dyDescent="0.3">
      <c r="A16" s="2">
        <v>21</v>
      </c>
    </row>
    <row r="17" spans="1:12" ht="18" x14ac:dyDescent="0.35">
      <c r="A17" s="2">
        <v>22</v>
      </c>
      <c r="C17" s="86" t="s">
        <v>8</v>
      </c>
      <c r="D17" s="85">
        <v>-0.88101144669010489</v>
      </c>
    </row>
    <row r="18" spans="1:12" ht="18" x14ac:dyDescent="0.35">
      <c r="A18" s="2">
        <v>17</v>
      </c>
      <c r="C18" s="86" t="s">
        <v>9</v>
      </c>
      <c r="D18" s="85">
        <v>-0.3350128722188207</v>
      </c>
    </row>
    <row r="19" spans="1:12" x14ac:dyDescent="0.3">
      <c r="A19" s="2">
        <v>19</v>
      </c>
    </row>
    <row r="20" spans="1:12" x14ac:dyDescent="0.3">
      <c r="A20" s="2">
        <v>22</v>
      </c>
    </row>
    <row r="21" spans="1:12" x14ac:dyDescent="0.3">
      <c r="A21" s="2">
        <v>18</v>
      </c>
    </row>
    <row r="22" spans="1:12" ht="21" x14ac:dyDescent="0.4">
      <c r="A22" s="2">
        <v>14</v>
      </c>
      <c r="C22" s="78" t="s">
        <v>154</v>
      </c>
      <c r="D22" s="79"/>
    </row>
    <row r="23" spans="1:12" x14ac:dyDescent="0.3">
      <c r="A23" s="2">
        <v>20</v>
      </c>
      <c r="C23" s="64"/>
    </row>
    <row r="24" spans="1:12" ht="15.6" x14ac:dyDescent="0.3">
      <c r="A24" s="2">
        <v>19</v>
      </c>
      <c r="C24" s="66" t="s">
        <v>155</v>
      </c>
      <c r="D24" s="71"/>
      <c r="E24" s="71"/>
      <c r="F24" s="71"/>
      <c r="G24" s="71"/>
      <c r="H24" s="71"/>
      <c r="I24" s="71"/>
      <c r="J24" s="71"/>
      <c r="K24" s="71"/>
      <c r="L24" s="71"/>
    </row>
    <row r="25" spans="1:12" x14ac:dyDescent="0.3">
      <c r="A25" s="2">
        <v>17</v>
      </c>
      <c r="C25" s="64"/>
    </row>
    <row r="26" spans="1:12" ht="15.6" x14ac:dyDescent="0.3">
      <c r="A26" s="2">
        <v>22</v>
      </c>
      <c r="C26" s="70" t="s">
        <v>156</v>
      </c>
      <c r="D26" s="82"/>
      <c r="E26" s="82"/>
      <c r="F26" s="82"/>
      <c r="G26" s="82"/>
      <c r="H26" s="82"/>
      <c r="I26" s="82"/>
      <c r="J26" s="82"/>
      <c r="K26" s="82"/>
    </row>
    <row r="27" spans="1:12" ht="15.6" x14ac:dyDescent="0.3">
      <c r="A27" s="2">
        <v>18</v>
      </c>
      <c r="C27" s="70" t="s">
        <v>157</v>
      </c>
      <c r="D27" s="82"/>
      <c r="E27" s="82"/>
      <c r="F27" s="82"/>
      <c r="G27" s="82"/>
      <c r="H27" s="82"/>
      <c r="I27" s="82"/>
      <c r="J27" s="82"/>
      <c r="K27" s="82"/>
    </row>
    <row r="28" spans="1:12" x14ac:dyDescent="0.3">
      <c r="A28" s="2">
        <v>15</v>
      </c>
    </row>
    <row r="29" spans="1:12" x14ac:dyDescent="0.3">
      <c r="A29" s="2">
        <v>21</v>
      </c>
      <c r="C29" s="64"/>
    </row>
    <row r="30" spans="1:12" ht="18" x14ac:dyDescent="0.35">
      <c r="A30" s="2">
        <v>20</v>
      </c>
      <c r="C30" s="80" t="s">
        <v>160</v>
      </c>
      <c r="D30" s="81"/>
      <c r="E30" s="81"/>
      <c r="F30" s="81"/>
      <c r="G30" s="81"/>
      <c r="H30" s="81"/>
      <c r="I30" s="81"/>
      <c r="J30" s="81"/>
      <c r="K30" s="81"/>
      <c r="L30" s="81"/>
    </row>
    <row r="31" spans="1:12" x14ac:dyDescent="0.3">
      <c r="A31" s="2">
        <v>16</v>
      </c>
      <c r="C31" s="64"/>
    </row>
    <row r="32" spans="1:12" x14ac:dyDescent="0.3">
      <c r="A32" s="2">
        <v>12</v>
      </c>
      <c r="C32" s="64"/>
    </row>
    <row r="33" spans="1:10" ht="18" x14ac:dyDescent="0.35">
      <c r="A33" s="2">
        <v>18</v>
      </c>
      <c r="C33" s="83" t="s">
        <v>158</v>
      </c>
      <c r="D33" s="84"/>
      <c r="E33" s="84"/>
      <c r="F33" s="84"/>
      <c r="G33" s="84"/>
      <c r="H33" s="84"/>
      <c r="I33" s="84"/>
      <c r="J33" s="81"/>
    </row>
    <row r="34" spans="1:10" ht="18" x14ac:dyDescent="0.35">
      <c r="A34" s="2">
        <v>15</v>
      </c>
      <c r="C34" s="83" t="s">
        <v>159</v>
      </c>
      <c r="D34" s="84"/>
      <c r="E34" s="84"/>
      <c r="F34" s="84"/>
      <c r="G34" s="84"/>
      <c r="H34" s="84"/>
      <c r="I34" s="84"/>
      <c r="J34" s="81"/>
    </row>
    <row r="35" spans="1:10" x14ac:dyDescent="0.3">
      <c r="A35" s="2">
        <v>22</v>
      </c>
    </row>
    <row r="36" spans="1:10" x14ac:dyDescent="0.3">
      <c r="A36" s="2">
        <v>20</v>
      </c>
    </row>
    <row r="37" spans="1:10" x14ac:dyDescent="0.3">
      <c r="A37" s="2">
        <v>14</v>
      </c>
    </row>
    <row r="38" spans="1:10" x14ac:dyDescent="0.3">
      <c r="A38" s="2">
        <v>16</v>
      </c>
    </row>
    <row r="39" spans="1:10" x14ac:dyDescent="0.3">
      <c r="A39" s="2">
        <v>21</v>
      </c>
    </row>
    <row r="40" spans="1:10" x14ac:dyDescent="0.3">
      <c r="A40" s="2">
        <v>19</v>
      </c>
    </row>
    <row r="41" spans="1:10" x14ac:dyDescent="0.3">
      <c r="A41" s="2">
        <v>17</v>
      </c>
    </row>
    <row r="42" spans="1:10" x14ac:dyDescent="0.3">
      <c r="A42" s="2">
        <v>22</v>
      </c>
    </row>
    <row r="43" spans="1:10" x14ac:dyDescent="0.3">
      <c r="A43" s="2">
        <v>19</v>
      </c>
    </row>
    <row r="44" spans="1:10" x14ac:dyDescent="0.3">
      <c r="A44" s="2">
        <v>13</v>
      </c>
    </row>
    <row r="45" spans="1:10" x14ac:dyDescent="0.3">
      <c r="A45" s="2">
        <v>16</v>
      </c>
    </row>
    <row r="46" spans="1:10" x14ac:dyDescent="0.3">
      <c r="A46" s="2">
        <v>21</v>
      </c>
    </row>
    <row r="47" spans="1:10" x14ac:dyDescent="0.3">
      <c r="A47" s="2">
        <v>22</v>
      </c>
    </row>
    <row r="48" spans="1:10" x14ac:dyDescent="0.3">
      <c r="A48" s="2">
        <v>17</v>
      </c>
    </row>
    <row r="49" spans="1:1" x14ac:dyDescent="0.3">
      <c r="A49" s="2">
        <v>19</v>
      </c>
    </row>
    <row r="50" spans="1:1" x14ac:dyDescent="0.3">
      <c r="A50" s="2">
        <v>22</v>
      </c>
    </row>
    <row r="51" spans="1:1" x14ac:dyDescent="0.3">
      <c r="A51" s="2">
        <v>18</v>
      </c>
    </row>
    <row r="52" spans="1:1" x14ac:dyDescent="0.3">
      <c r="A52" s="2">
        <v>14</v>
      </c>
    </row>
    <row r="53" spans="1:1" x14ac:dyDescent="0.3">
      <c r="A53" s="2">
        <v>20</v>
      </c>
    </row>
    <row r="54" spans="1:1" x14ac:dyDescent="0.3">
      <c r="A54" s="2">
        <v>19</v>
      </c>
    </row>
    <row r="55" spans="1:1" x14ac:dyDescent="0.3">
      <c r="A55" s="2">
        <v>17</v>
      </c>
    </row>
    <row r="56" spans="1:1" x14ac:dyDescent="0.3">
      <c r="A56" s="2">
        <v>22</v>
      </c>
    </row>
    <row r="57" spans="1:1" x14ac:dyDescent="0.3">
      <c r="A57" s="2">
        <v>18</v>
      </c>
    </row>
    <row r="58" spans="1:1" x14ac:dyDescent="0.3">
      <c r="A58" s="2">
        <v>15</v>
      </c>
    </row>
    <row r="59" spans="1:1" x14ac:dyDescent="0.3">
      <c r="A59" s="2">
        <v>21</v>
      </c>
    </row>
    <row r="60" spans="1:1" x14ac:dyDescent="0.3">
      <c r="A60" s="2">
        <v>20</v>
      </c>
    </row>
    <row r="61" spans="1:1" x14ac:dyDescent="0.3">
      <c r="A61" s="2">
        <v>16</v>
      </c>
    </row>
    <row r="62" spans="1:1" x14ac:dyDescent="0.3">
      <c r="A62" s="2">
        <v>12</v>
      </c>
    </row>
    <row r="63" spans="1:1" x14ac:dyDescent="0.3">
      <c r="A63" s="2">
        <v>18</v>
      </c>
    </row>
    <row r="64" spans="1:1" x14ac:dyDescent="0.3">
      <c r="A64" s="2">
        <v>15</v>
      </c>
    </row>
    <row r="65" spans="1:1" x14ac:dyDescent="0.3">
      <c r="A65" s="2">
        <v>22</v>
      </c>
    </row>
    <row r="66" spans="1:1" x14ac:dyDescent="0.3">
      <c r="A66" s="2">
        <v>20</v>
      </c>
    </row>
    <row r="67" spans="1:1" x14ac:dyDescent="0.3">
      <c r="A67" s="2">
        <v>14</v>
      </c>
    </row>
    <row r="68" spans="1:1" x14ac:dyDescent="0.3">
      <c r="A68" s="2">
        <v>16</v>
      </c>
    </row>
    <row r="69" spans="1:1" x14ac:dyDescent="0.3">
      <c r="A69" s="2">
        <v>21</v>
      </c>
    </row>
    <row r="70" spans="1:1" x14ac:dyDescent="0.3">
      <c r="A70" s="2">
        <v>19</v>
      </c>
    </row>
    <row r="71" spans="1:1" x14ac:dyDescent="0.3">
      <c r="A71" s="2">
        <v>17</v>
      </c>
    </row>
    <row r="72" spans="1:1" x14ac:dyDescent="0.3">
      <c r="A72" s="2">
        <v>22</v>
      </c>
    </row>
    <row r="73" spans="1:1" x14ac:dyDescent="0.3">
      <c r="A73" s="2">
        <v>19</v>
      </c>
    </row>
    <row r="74" spans="1:1" x14ac:dyDescent="0.3">
      <c r="A74" s="2">
        <v>13</v>
      </c>
    </row>
    <row r="75" spans="1:1" x14ac:dyDescent="0.3">
      <c r="A75" s="2">
        <v>16</v>
      </c>
    </row>
    <row r="76" spans="1:1" x14ac:dyDescent="0.3">
      <c r="A76" s="2">
        <v>21</v>
      </c>
    </row>
    <row r="77" spans="1:1" x14ac:dyDescent="0.3">
      <c r="A77" s="2">
        <v>22</v>
      </c>
    </row>
    <row r="78" spans="1:1" x14ac:dyDescent="0.3">
      <c r="A78" s="2">
        <v>17</v>
      </c>
    </row>
    <row r="79" spans="1:1" x14ac:dyDescent="0.3">
      <c r="A79" s="2">
        <v>19</v>
      </c>
    </row>
    <row r="80" spans="1:1" x14ac:dyDescent="0.3">
      <c r="A80" s="2">
        <v>22</v>
      </c>
    </row>
    <row r="81" spans="1:1" x14ac:dyDescent="0.3">
      <c r="A81" s="2">
        <v>18</v>
      </c>
    </row>
    <row r="82" spans="1:1" x14ac:dyDescent="0.3">
      <c r="A82" s="2">
        <v>14</v>
      </c>
    </row>
    <row r="83" spans="1:1" x14ac:dyDescent="0.3">
      <c r="A83" s="2">
        <v>20</v>
      </c>
    </row>
    <row r="84" spans="1:1" x14ac:dyDescent="0.3">
      <c r="A84" s="2">
        <v>19</v>
      </c>
    </row>
    <row r="85" spans="1:1" x14ac:dyDescent="0.3">
      <c r="A85" s="2">
        <v>17</v>
      </c>
    </row>
    <row r="86" spans="1:1" x14ac:dyDescent="0.3">
      <c r="A86" s="2">
        <v>22</v>
      </c>
    </row>
    <row r="87" spans="1:1" x14ac:dyDescent="0.3">
      <c r="A87" s="2">
        <v>18</v>
      </c>
    </row>
    <row r="88" spans="1:1" x14ac:dyDescent="0.3">
      <c r="A88" s="2">
        <v>15</v>
      </c>
    </row>
    <row r="89" spans="1:1" x14ac:dyDescent="0.3">
      <c r="A89" s="2">
        <v>21</v>
      </c>
    </row>
    <row r="90" spans="1:1" x14ac:dyDescent="0.3">
      <c r="A90" s="2">
        <v>20</v>
      </c>
    </row>
    <row r="91" spans="1:1" x14ac:dyDescent="0.3">
      <c r="A91" s="2">
        <v>16</v>
      </c>
    </row>
    <row r="92" spans="1:1" x14ac:dyDescent="0.3">
      <c r="A92" s="2">
        <v>12</v>
      </c>
    </row>
    <row r="93" spans="1:1" x14ac:dyDescent="0.3">
      <c r="A93" s="2">
        <v>18</v>
      </c>
    </row>
    <row r="94" spans="1:1" x14ac:dyDescent="0.3">
      <c r="A94" s="2">
        <v>15</v>
      </c>
    </row>
    <row r="95" spans="1:1" x14ac:dyDescent="0.3">
      <c r="A95" s="2">
        <v>22</v>
      </c>
    </row>
    <row r="96" spans="1:1" x14ac:dyDescent="0.3">
      <c r="A96" s="2">
        <v>20</v>
      </c>
    </row>
    <row r="97" spans="1:1" x14ac:dyDescent="0.3">
      <c r="A97" s="2">
        <v>14</v>
      </c>
    </row>
    <row r="98" spans="1:1" x14ac:dyDescent="0.3">
      <c r="A98" s="2">
        <v>16</v>
      </c>
    </row>
    <row r="99" spans="1:1" x14ac:dyDescent="0.3">
      <c r="A99" s="2">
        <v>21</v>
      </c>
    </row>
    <row r="100" spans="1:1" x14ac:dyDescent="0.3">
      <c r="A100" s="2">
        <v>19</v>
      </c>
    </row>
    <row r="101" spans="1:1" x14ac:dyDescent="0.3">
      <c r="A101" s="2">
        <v>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V102"/>
  <sheetViews>
    <sheetView topLeftCell="E1" workbookViewId="0">
      <selection activeCell="J1" sqref="J1"/>
    </sheetView>
  </sheetViews>
  <sheetFormatPr defaultRowHeight="14.4" x14ac:dyDescent="0.3"/>
  <cols>
    <col min="1" max="1" width="55.6640625" bestFit="1" customWidth="1"/>
    <col min="3" max="3" width="6.109375" bestFit="1" customWidth="1"/>
    <col min="4" max="4" width="56.88671875" bestFit="1" customWidth="1"/>
    <col min="5" max="5" width="6" bestFit="1" customWidth="1"/>
    <col min="6" max="6" width="8.109375" bestFit="1" customWidth="1"/>
    <col min="8" max="8" width="10.33203125" bestFit="1" customWidth="1"/>
  </cols>
  <sheetData>
    <row r="1" spans="1:11" x14ac:dyDescent="0.3">
      <c r="A1" s="33" t="s">
        <v>78</v>
      </c>
    </row>
    <row r="2" spans="1:11" ht="21" x14ac:dyDescent="0.4">
      <c r="A2" s="2">
        <v>40</v>
      </c>
      <c r="C2" s="20" t="s">
        <v>79</v>
      </c>
      <c r="D2" s="20" t="s">
        <v>78</v>
      </c>
      <c r="E2" s="20" t="s">
        <v>80</v>
      </c>
      <c r="F2" s="20" t="s">
        <v>81</v>
      </c>
      <c r="H2" s="99" t="s">
        <v>161</v>
      </c>
      <c r="I2" s="100"/>
      <c r="J2" s="100"/>
      <c r="K2" s="101"/>
    </row>
    <row r="3" spans="1:11" x14ac:dyDescent="0.3">
      <c r="A3" s="2">
        <v>45</v>
      </c>
      <c r="C3" s="3">
        <v>100</v>
      </c>
      <c r="D3" s="3">
        <v>500</v>
      </c>
      <c r="E3" s="3">
        <v>1</v>
      </c>
      <c r="F3" s="36">
        <v>1</v>
      </c>
      <c r="H3" s="92"/>
      <c r="K3" s="102"/>
    </row>
    <row r="4" spans="1:11" ht="18" x14ac:dyDescent="0.35">
      <c r="A4" s="2">
        <v>50</v>
      </c>
      <c r="C4" s="3">
        <v>99</v>
      </c>
      <c r="D4" s="3">
        <v>495</v>
      </c>
      <c r="E4" s="3">
        <v>2</v>
      </c>
      <c r="F4" s="36">
        <v>0.98899999999999999</v>
      </c>
      <c r="H4" s="93" t="s">
        <v>162</v>
      </c>
      <c r="I4" s="89"/>
      <c r="J4" s="90"/>
      <c r="K4" s="102"/>
    </row>
    <row r="5" spans="1:11" ht="15.6" x14ac:dyDescent="0.3">
      <c r="A5" s="2">
        <v>55</v>
      </c>
      <c r="C5" s="3">
        <v>98</v>
      </c>
      <c r="D5" s="3">
        <v>490</v>
      </c>
      <c r="E5" s="3">
        <v>3</v>
      </c>
      <c r="F5" s="36">
        <v>0.97899999999999998</v>
      </c>
      <c r="H5" s="94"/>
      <c r="I5" s="88"/>
      <c r="K5" s="102"/>
    </row>
    <row r="6" spans="1:11" ht="15.6" x14ac:dyDescent="0.3">
      <c r="A6" s="2">
        <v>60</v>
      </c>
      <c r="C6" s="3">
        <v>97</v>
      </c>
      <c r="D6" s="3">
        <v>485</v>
      </c>
      <c r="E6" s="3">
        <v>4</v>
      </c>
      <c r="F6" s="36">
        <v>0.96899999999999997</v>
      </c>
      <c r="H6" s="95">
        <f>_xlfn.QUARTILE.EXC(A2:A101,1)</f>
        <v>126.25</v>
      </c>
      <c r="I6" s="88"/>
      <c r="K6" s="102"/>
    </row>
    <row r="7" spans="1:11" x14ac:dyDescent="0.3">
      <c r="A7" s="2">
        <v>62</v>
      </c>
      <c r="C7" s="3">
        <v>96</v>
      </c>
      <c r="D7" s="3">
        <v>480</v>
      </c>
      <c r="E7" s="3">
        <v>5</v>
      </c>
      <c r="F7" s="36">
        <v>0.95899999999999996</v>
      </c>
      <c r="H7" s="96"/>
      <c r="K7" s="102"/>
    </row>
    <row r="8" spans="1:11" x14ac:dyDescent="0.3">
      <c r="A8" s="2">
        <v>65</v>
      </c>
      <c r="C8" s="3">
        <v>95</v>
      </c>
      <c r="D8" s="3">
        <v>475</v>
      </c>
      <c r="E8" s="3">
        <v>6</v>
      </c>
      <c r="F8" s="36">
        <v>0.94899999999999995</v>
      </c>
      <c r="H8" s="92" t="s">
        <v>140</v>
      </c>
      <c r="K8" s="102"/>
    </row>
    <row r="9" spans="1:11" ht="18" x14ac:dyDescent="0.35">
      <c r="A9" s="2">
        <v>68</v>
      </c>
      <c r="C9" s="3">
        <v>94</v>
      </c>
      <c r="D9" s="3">
        <v>470</v>
      </c>
      <c r="E9" s="3">
        <v>7</v>
      </c>
      <c r="F9" s="36">
        <v>0.93899999999999995</v>
      </c>
      <c r="H9" s="93" t="s">
        <v>164</v>
      </c>
      <c r="I9" s="90"/>
      <c r="K9" s="102"/>
    </row>
    <row r="10" spans="1:11" x14ac:dyDescent="0.3">
      <c r="A10" s="2">
        <v>70</v>
      </c>
      <c r="C10" s="3">
        <v>93</v>
      </c>
      <c r="D10" s="3">
        <v>465</v>
      </c>
      <c r="E10" s="3">
        <v>8</v>
      </c>
      <c r="F10" s="36">
        <v>0.92900000000000005</v>
      </c>
      <c r="H10" s="92"/>
      <c r="K10" s="102"/>
    </row>
    <row r="11" spans="1:11" ht="18" x14ac:dyDescent="0.3">
      <c r="A11" s="2">
        <v>72</v>
      </c>
      <c r="C11" s="3">
        <v>92</v>
      </c>
      <c r="D11" s="3">
        <v>460</v>
      </c>
      <c r="E11" s="3">
        <v>9</v>
      </c>
      <c r="F11" s="36">
        <v>0.91900000000000004</v>
      </c>
      <c r="H11" s="97">
        <f>_xlfn.QUARTILE.EXC(A2:A101,2)</f>
        <v>252.5</v>
      </c>
      <c r="K11" s="102"/>
    </row>
    <row r="12" spans="1:11" x14ac:dyDescent="0.3">
      <c r="A12" s="2">
        <v>75</v>
      </c>
      <c r="C12" s="19">
        <v>91</v>
      </c>
      <c r="D12" s="19">
        <v>455</v>
      </c>
      <c r="E12" s="19">
        <v>10</v>
      </c>
      <c r="F12" s="37">
        <v>0.90900000000000003</v>
      </c>
      <c r="H12" s="96"/>
      <c r="K12" s="102"/>
    </row>
    <row r="13" spans="1:11" x14ac:dyDescent="0.3">
      <c r="A13" s="2">
        <v>78</v>
      </c>
      <c r="C13" s="3">
        <v>90</v>
      </c>
      <c r="D13" s="3">
        <v>450</v>
      </c>
      <c r="E13" s="3">
        <v>11</v>
      </c>
      <c r="F13" s="36">
        <v>0.89800000000000002</v>
      </c>
      <c r="H13" s="92"/>
      <c r="K13" s="102"/>
    </row>
    <row r="14" spans="1:11" ht="18" x14ac:dyDescent="0.35">
      <c r="A14" s="2">
        <v>80</v>
      </c>
      <c r="C14" s="3">
        <v>89</v>
      </c>
      <c r="D14" s="3">
        <v>445</v>
      </c>
      <c r="E14" s="3">
        <v>12</v>
      </c>
      <c r="F14" s="36">
        <v>0.88800000000000001</v>
      </c>
      <c r="H14" s="93" t="s">
        <v>163</v>
      </c>
      <c r="I14" s="90"/>
      <c r="J14" s="90"/>
      <c r="K14" s="102"/>
    </row>
    <row r="15" spans="1:11" x14ac:dyDescent="0.3">
      <c r="A15" s="2">
        <v>82</v>
      </c>
      <c r="C15" s="3">
        <v>88</v>
      </c>
      <c r="D15" s="3">
        <v>440</v>
      </c>
      <c r="E15" s="3">
        <v>13</v>
      </c>
      <c r="F15" s="36">
        <v>0.878</v>
      </c>
      <c r="H15" s="92"/>
      <c r="K15" s="102"/>
    </row>
    <row r="16" spans="1:11" ht="18" x14ac:dyDescent="0.3">
      <c r="A16" s="2">
        <v>85</v>
      </c>
      <c r="C16" s="3">
        <v>87</v>
      </c>
      <c r="D16" s="3">
        <v>435</v>
      </c>
      <c r="E16" s="3">
        <v>14</v>
      </c>
      <c r="F16" s="36">
        <v>0.86799999999999999</v>
      </c>
      <c r="H16" s="98">
        <f>_xlfn.QUARTILE.EXC(A2:A101,3)</f>
        <v>378.75</v>
      </c>
      <c r="I16" s="91"/>
      <c r="J16" s="91"/>
      <c r="K16" s="103"/>
    </row>
    <row r="17" spans="1:11" x14ac:dyDescent="0.3">
      <c r="A17" s="2">
        <v>88</v>
      </c>
      <c r="C17" s="3">
        <v>86</v>
      </c>
      <c r="D17" s="3">
        <v>430</v>
      </c>
      <c r="E17" s="3">
        <v>15</v>
      </c>
      <c r="F17" s="36">
        <v>0.85799999999999998</v>
      </c>
      <c r="H17" s="87"/>
    </row>
    <row r="18" spans="1:11" x14ac:dyDescent="0.3">
      <c r="A18" s="2">
        <v>90</v>
      </c>
      <c r="C18" s="3">
        <v>85</v>
      </c>
      <c r="D18" s="3">
        <v>425</v>
      </c>
      <c r="E18" s="3">
        <v>16</v>
      </c>
      <c r="F18" s="36">
        <v>0.84799999999999998</v>
      </c>
    </row>
    <row r="19" spans="1:11" ht="21" x14ac:dyDescent="0.4">
      <c r="A19" s="2">
        <v>92</v>
      </c>
      <c r="C19" s="3">
        <v>84</v>
      </c>
      <c r="D19" s="3">
        <v>420</v>
      </c>
      <c r="E19" s="3">
        <v>17</v>
      </c>
      <c r="F19" s="36">
        <v>0.83799999999999997</v>
      </c>
      <c r="H19" s="104" t="s">
        <v>165</v>
      </c>
      <c r="I19" s="105"/>
      <c r="J19" s="105"/>
      <c r="K19" s="106"/>
    </row>
    <row r="20" spans="1:11" x14ac:dyDescent="0.3">
      <c r="A20" s="2">
        <v>95</v>
      </c>
      <c r="C20" s="3">
        <v>83</v>
      </c>
      <c r="D20" s="3">
        <v>415</v>
      </c>
      <c r="E20" s="3">
        <v>18</v>
      </c>
      <c r="F20" s="36">
        <v>0.82799999999999996</v>
      </c>
      <c r="H20" s="107"/>
      <c r="I20" s="108"/>
      <c r="K20" s="102"/>
    </row>
    <row r="21" spans="1:11" ht="18" x14ac:dyDescent="0.35">
      <c r="A21" s="2">
        <v>100</v>
      </c>
      <c r="C21" s="3">
        <v>82</v>
      </c>
      <c r="D21" s="3">
        <v>410</v>
      </c>
      <c r="E21" s="3">
        <v>19</v>
      </c>
      <c r="F21" s="36">
        <v>0.81799999999999995</v>
      </c>
      <c r="H21" s="93" t="s">
        <v>167</v>
      </c>
      <c r="I21" s="90"/>
      <c r="K21" s="102"/>
    </row>
    <row r="22" spans="1:11" x14ac:dyDescent="0.3">
      <c r="A22" s="2">
        <v>105</v>
      </c>
      <c r="C22" s="3">
        <v>81</v>
      </c>
      <c r="D22" s="3">
        <v>405</v>
      </c>
      <c r="E22" s="3">
        <v>20</v>
      </c>
      <c r="F22" s="36">
        <v>0.80800000000000005</v>
      </c>
      <c r="H22" s="92"/>
      <c r="K22" s="102"/>
    </row>
    <row r="23" spans="1:11" ht="18" x14ac:dyDescent="0.3">
      <c r="A23" s="2">
        <v>110</v>
      </c>
      <c r="C23" s="3">
        <v>80</v>
      </c>
      <c r="D23" s="3">
        <v>400</v>
      </c>
      <c r="E23" s="3">
        <v>21</v>
      </c>
      <c r="F23" s="36">
        <v>0.79700000000000004</v>
      </c>
      <c r="H23" s="109">
        <f>_xlfn.PERCENTILE.EXC(A2:A101,0.1)</f>
        <v>72.300000000000011</v>
      </c>
      <c r="K23" s="102"/>
    </row>
    <row r="24" spans="1:11" x14ac:dyDescent="0.3">
      <c r="A24" s="2">
        <v>115</v>
      </c>
      <c r="C24" s="3">
        <v>79</v>
      </c>
      <c r="D24" s="3">
        <v>395</v>
      </c>
      <c r="E24" s="3">
        <v>22</v>
      </c>
      <c r="F24" s="36">
        <v>0.78700000000000003</v>
      </c>
      <c r="H24" s="96"/>
      <c r="K24" s="102"/>
    </row>
    <row r="25" spans="1:11" x14ac:dyDescent="0.3">
      <c r="A25" s="2">
        <v>120</v>
      </c>
      <c r="C25" s="3">
        <v>78</v>
      </c>
      <c r="D25" s="3">
        <v>390</v>
      </c>
      <c r="E25" s="3">
        <v>23</v>
      </c>
      <c r="F25" s="36">
        <v>0.77700000000000002</v>
      </c>
      <c r="H25" s="92"/>
      <c r="K25" s="102"/>
    </row>
    <row r="26" spans="1:11" ht="18" x14ac:dyDescent="0.35">
      <c r="A26" s="2">
        <v>125</v>
      </c>
      <c r="C26" s="3">
        <v>77</v>
      </c>
      <c r="D26" s="3">
        <v>385</v>
      </c>
      <c r="E26" s="3">
        <v>24</v>
      </c>
      <c r="F26" s="36">
        <v>0.76700000000000002</v>
      </c>
      <c r="H26" s="93" t="s">
        <v>166</v>
      </c>
      <c r="I26" s="90"/>
      <c r="J26" s="90"/>
      <c r="K26" s="102"/>
    </row>
    <row r="27" spans="1:11" x14ac:dyDescent="0.3">
      <c r="A27" s="2">
        <v>130</v>
      </c>
      <c r="C27" s="19">
        <v>76</v>
      </c>
      <c r="D27" s="19">
        <v>380</v>
      </c>
      <c r="E27" s="19">
        <v>25</v>
      </c>
      <c r="F27" s="37">
        <v>0.75700000000000001</v>
      </c>
      <c r="H27" s="92"/>
      <c r="K27" s="102"/>
    </row>
    <row r="28" spans="1:11" ht="18" x14ac:dyDescent="0.3">
      <c r="A28" s="2">
        <v>135</v>
      </c>
      <c r="C28" s="3">
        <v>75</v>
      </c>
      <c r="D28" s="3">
        <v>375</v>
      </c>
      <c r="E28" s="3">
        <v>26</v>
      </c>
      <c r="F28" s="36">
        <v>0.747</v>
      </c>
      <c r="H28" s="109">
        <f>_xlfn.PERCENTILE.EXC(A2:A101,0.25)</f>
        <v>126.25</v>
      </c>
      <c r="K28" s="102"/>
    </row>
    <row r="29" spans="1:11" x14ac:dyDescent="0.3">
      <c r="A29" s="2">
        <v>140</v>
      </c>
      <c r="C29" s="3">
        <v>74</v>
      </c>
      <c r="D29" s="3">
        <v>370</v>
      </c>
      <c r="E29" s="3">
        <v>27</v>
      </c>
      <c r="F29" s="36">
        <v>0.73699999999999999</v>
      </c>
      <c r="H29" s="96"/>
      <c r="K29" s="102"/>
    </row>
    <row r="30" spans="1:11" x14ac:dyDescent="0.3">
      <c r="A30" s="2">
        <v>145</v>
      </c>
      <c r="C30" s="3">
        <v>73</v>
      </c>
      <c r="D30" s="3">
        <v>365</v>
      </c>
      <c r="E30" s="3">
        <v>28</v>
      </c>
      <c r="F30" s="36">
        <v>0.72699999999999998</v>
      </c>
      <c r="H30" s="92"/>
      <c r="K30" s="102"/>
    </row>
    <row r="31" spans="1:11" ht="18" x14ac:dyDescent="0.35">
      <c r="A31" s="2">
        <v>150</v>
      </c>
      <c r="C31" s="3">
        <v>72</v>
      </c>
      <c r="D31" s="3">
        <v>360</v>
      </c>
      <c r="E31" s="3">
        <v>29</v>
      </c>
      <c r="F31" s="36">
        <v>0.71699999999999997</v>
      </c>
      <c r="H31" s="93" t="s">
        <v>168</v>
      </c>
      <c r="I31" s="90"/>
      <c r="J31" s="90"/>
      <c r="K31" s="102"/>
    </row>
    <row r="32" spans="1:11" x14ac:dyDescent="0.3">
      <c r="A32" s="2">
        <v>155</v>
      </c>
      <c r="C32" s="3">
        <v>71</v>
      </c>
      <c r="D32" s="3">
        <v>355</v>
      </c>
      <c r="E32" s="3">
        <v>30</v>
      </c>
      <c r="F32" s="36">
        <v>0.70699999999999996</v>
      </c>
      <c r="H32" s="92"/>
      <c r="K32" s="102"/>
    </row>
    <row r="33" spans="1:22" ht="18" x14ac:dyDescent="0.3">
      <c r="A33" s="2">
        <v>160</v>
      </c>
      <c r="C33" s="3">
        <v>70</v>
      </c>
      <c r="D33" s="3">
        <v>350</v>
      </c>
      <c r="E33" s="3">
        <v>31</v>
      </c>
      <c r="F33" s="36">
        <v>0.69599999999999995</v>
      </c>
      <c r="H33" s="109">
        <f>_xlfn.PERCENTILE.EXC(A2:A101,0.75)</f>
        <v>378.75</v>
      </c>
      <c r="K33" s="102"/>
    </row>
    <row r="34" spans="1:22" x14ac:dyDescent="0.3">
      <c r="A34" s="2">
        <v>165</v>
      </c>
      <c r="C34" s="3">
        <v>69</v>
      </c>
      <c r="D34" s="3">
        <v>345</v>
      </c>
      <c r="E34" s="3">
        <v>32</v>
      </c>
      <c r="F34" s="36">
        <v>0.68600000000000005</v>
      </c>
      <c r="H34" s="96"/>
      <c r="K34" s="102"/>
    </row>
    <row r="35" spans="1:22" x14ac:dyDescent="0.3">
      <c r="A35" s="2">
        <v>170</v>
      </c>
      <c r="C35" s="3">
        <v>68</v>
      </c>
      <c r="D35" s="3">
        <v>340</v>
      </c>
      <c r="E35" s="3">
        <v>33</v>
      </c>
      <c r="F35" s="36">
        <v>0.67600000000000005</v>
      </c>
      <c r="H35" s="92"/>
      <c r="K35" s="102"/>
    </row>
    <row r="36" spans="1:22" ht="18" x14ac:dyDescent="0.35">
      <c r="A36" s="2">
        <v>175</v>
      </c>
      <c r="C36" s="3">
        <v>67</v>
      </c>
      <c r="D36" s="3">
        <v>335</v>
      </c>
      <c r="E36" s="3">
        <v>34</v>
      </c>
      <c r="F36" s="36">
        <v>0.66600000000000004</v>
      </c>
      <c r="H36" s="93" t="s">
        <v>169</v>
      </c>
      <c r="I36" s="90"/>
      <c r="J36" s="90"/>
      <c r="K36" s="102"/>
    </row>
    <row r="37" spans="1:22" x14ac:dyDescent="0.3">
      <c r="A37" s="2">
        <v>180</v>
      </c>
      <c r="C37" s="3">
        <v>66</v>
      </c>
      <c r="D37" s="3">
        <v>330</v>
      </c>
      <c r="E37" s="3">
        <v>35</v>
      </c>
      <c r="F37" s="36">
        <v>0.65600000000000003</v>
      </c>
      <c r="H37" s="92"/>
      <c r="K37" s="102"/>
    </row>
    <row r="38" spans="1:22" ht="18" x14ac:dyDescent="0.3">
      <c r="A38" s="2">
        <v>185</v>
      </c>
      <c r="C38" s="3">
        <v>65</v>
      </c>
      <c r="D38" s="3">
        <v>325</v>
      </c>
      <c r="E38" s="3">
        <v>36</v>
      </c>
      <c r="F38" s="36">
        <v>0.64600000000000002</v>
      </c>
      <c r="H38" s="110">
        <f>_xlfn.PERCENTILE.EXC(A1:A101,0.9)</f>
        <v>454.5</v>
      </c>
      <c r="I38" s="91"/>
      <c r="J38" s="91"/>
      <c r="K38" s="103"/>
    </row>
    <row r="39" spans="1:22" x14ac:dyDescent="0.3">
      <c r="A39" s="2">
        <v>190</v>
      </c>
      <c r="C39" s="3">
        <v>64</v>
      </c>
      <c r="D39" s="3">
        <v>320</v>
      </c>
      <c r="E39" s="3">
        <v>37</v>
      </c>
      <c r="F39" s="36">
        <v>0.63600000000000001</v>
      </c>
      <c r="H39" s="87"/>
    </row>
    <row r="40" spans="1:22" x14ac:dyDescent="0.3">
      <c r="A40" s="2">
        <v>195</v>
      </c>
      <c r="C40" s="3">
        <v>63</v>
      </c>
      <c r="D40" s="3">
        <v>315</v>
      </c>
      <c r="E40" s="3">
        <v>38</v>
      </c>
      <c r="F40" s="36">
        <v>0.626</v>
      </c>
    </row>
    <row r="41" spans="1:22" ht="28.8" x14ac:dyDescent="0.55000000000000004">
      <c r="A41" s="2">
        <v>200</v>
      </c>
      <c r="C41" s="3">
        <v>62</v>
      </c>
      <c r="D41" s="3">
        <v>310</v>
      </c>
      <c r="E41" s="3">
        <v>39</v>
      </c>
      <c r="F41" s="36">
        <v>0.61599999999999999</v>
      </c>
      <c r="H41" s="111" t="s">
        <v>170</v>
      </c>
      <c r="I41" s="112"/>
      <c r="J41" s="112"/>
    </row>
    <row r="42" spans="1:22" x14ac:dyDescent="0.3">
      <c r="A42" s="2">
        <v>205</v>
      </c>
      <c r="C42" s="3">
        <v>61</v>
      </c>
      <c r="D42" s="3">
        <v>305</v>
      </c>
      <c r="E42" s="3">
        <v>40</v>
      </c>
      <c r="F42" s="36">
        <v>0.60599999999999998</v>
      </c>
    </row>
    <row r="43" spans="1:22" ht="21" x14ac:dyDescent="0.4">
      <c r="A43" s="2">
        <v>210</v>
      </c>
      <c r="C43" s="3">
        <v>60</v>
      </c>
      <c r="D43" s="3">
        <v>300</v>
      </c>
      <c r="E43" s="3">
        <v>41</v>
      </c>
      <c r="F43" s="36">
        <v>0.59499999999999997</v>
      </c>
      <c r="H43" s="113" t="s">
        <v>171</v>
      </c>
      <c r="I43" s="113"/>
      <c r="J43" s="113"/>
      <c r="K43" s="113"/>
      <c r="L43" s="113"/>
    </row>
    <row r="44" spans="1:22" x14ac:dyDescent="0.3">
      <c r="A44" s="2">
        <v>215</v>
      </c>
      <c r="C44" s="3">
        <v>59</v>
      </c>
      <c r="D44" s="3">
        <v>295</v>
      </c>
      <c r="E44" s="3">
        <v>42</v>
      </c>
      <c r="F44" s="36">
        <v>0.58499999999999996</v>
      </c>
      <c r="H44" s="64"/>
    </row>
    <row r="45" spans="1:22" ht="18" x14ac:dyDescent="0.35">
      <c r="A45" s="2">
        <v>220</v>
      </c>
      <c r="C45" s="3">
        <v>58</v>
      </c>
      <c r="D45" s="3">
        <v>290</v>
      </c>
      <c r="E45" s="3">
        <v>43</v>
      </c>
      <c r="F45" s="36">
        <v>0.57499999999999996</v>
      </c>
      <c r="H45" s="114" t="s">
        <v>172</v>
      </c>
      <c r="I45" s="115"/>
      <c r="J45" s="115"/>
      <c r="K45" s="115"/>
      <c r="L45" s="115"/>
      <c r="M45" s="115"/>
      <c r="N45" s="115"/>
      <c r="O45" s="115"/>
      <c r="P45" s="115"/>
      <c r="Q45" s="115"/>
      <c r="R45" s="115"/>
      <c r="S45" s="115"/>
      <c r="T45" s="115"/>
      <c r="U45" s="116"/>
      <c r="V45" s="117"/>
    </row>
    <row r="46" spans="1:22" ht="18" x14ac:dyDescent="0.35">
      <c r="A46" s="2">
        <v>225</v>
      </c>
      <c r="C46" s="3">
        <v>57</v>
      </c>
      <c r="D46" s="3">
        <v>285</v>
      </c>
      <c r="E46" s="3">
        <v>44</v>
      </c>
      <c r="F46" s="36">
        <v>0.56499999999999995</v>
      </c>
      <c r="H46" s="118" t="s">
        <v>173</v>
      </c>
      <c r="I46" s="119"/>
      <c r="J46" s="119"/>
      <c r="K46" s="119"/>
      <c r="L46" s="119"/>
      <c r="M46" s="119"/>
      <c r="N46" s="119"/>
      <c r="O46" s="119"/>
      <c r="P46" s="119"/>
      <c r="Q46" s="119"/>
      <c r="R46" s="119"/>
      <c r="S46" s="119"/>
      <c r="T46" s="119"/>
      <c r="U46" s="120"/>
      <c r="V46" s="121"/>
    </row>
    <row r="47" spans="1:22" ht="18" x14ac:dyDescent="0.35">
      <c r="A47" s="2">
        <v>230</v>
      </c>
      <c r="C47" s="3">
        <v>56</v>
      </c>
      <c r="D47" s="3">
        <v>280</v>
      </c>
      <c r="E47" s="3">
        <v>45</v>
      </c>
      <c r="F47" s="36">
        <v>0.55500000000000005</v>
      </c>
      <c r="H47" s="118" t="s">
        <v>174</v>
      </c>
      <c r="I47" s="119"/>
      <c r="J47" s="119"/>
      <c r="K47" s="119"/>
      <c r="L47" s="119"/>
      <c r="M47" s="119"/>
      <c r="N47" s="119"/>
      <c r="O47" s="119"/>
      <c r="P47" s="119"/>
      <c r="Q47" s="119"/>
      <c r="R47" s="119"/>
      <c r="S47" s="119"/>
      <c r="T47" s="119"/>
      <c r="U47" s="120"/>
      <c r="V47" s="121"/>
    </row>
    <row r="48" spans="1:22" ht="18" x14ac:dyDescent="0.35">
      <c r="A48" s="2">
        <v>235</v>
      </c>
      <c r="C48" s="3">
        <v>55</v>
      </c>
      <c r="D48" s="3">
        <v>275</v>
      </c>
      <c r="E48" s="3">
        <v>46</v>
      </c>
      <c r="F48" s="36">
        <v>0.54500000000000004</v>
      </c>
      <c r="H48" s="118" t="s">
        <v>175</v>
      </c>
      <c r="I48" s="119"/>
      <c r="J48" s="119"/>
      <c r="K48" s="119"/>
      <c r="L48" s="119"/>
      <c r="M48" s="119"/>
      <c r="N48" s="119"/>
      <c r="O48" s="119"/>
      <c r="P48" s="119"/>
      <c r="Q48" s="119"/>
      <c r="R48" s="119"/>
      <c r="S48" s="119"/>
      <c r="T48" s="119"/>
      <c r="U48" s="120"/>
      <c r="V48" s="121"/>
    </row>
    <row r="49" spans="1:22" ht="18" x14ac:dyDescent="0.35">
      <c r="A49" s="2">
        <v>240</v>
      </c>
      <c r="C49" s="3">
        <v>54</v>
      </c>
      <c r="D49" s="3">
        <v>270</v>
      </c>
      <c r="E49" s="3">
        <v>47</v>
      </c>
      <c r="F49" s="36">
        <v>0.53500000000000003</v>
      </c>
      <c r="H49" s="118" t="s">
        <v>176</v>
      </c>
      <c r="I49" s="119"/>
      <c r="J49" s="119"/>
      <c r="K49" s="119"/>
      <c r="L49" s="119"/>
      <c r="M49" s="119"/>
      <c r="N49" s="119"/>
      <c r="O49" s="119"/>
      <c r="P49" s="119"/>
      <c r="Q49" s="119"/>
      <c r="R49" s="119"/>
      <c r="S49" s="119"/>
      <c r="T49" s="119"/>
      <c r="U49" s="120"/>
      <c r="V49" s="121"/>
    </row>
    <row r="50" spans="1:22" ht="18" x14ac:dyDescent="0.35">
      <c r="A50" s="2">
        <v>245</v>
      </c>
      <c r="C50" s="3">
        <v>53</v>
      </c>
      <c r="D50" s="3">
        <v>265</v>
      </c>
      <c r="E50" s="3">
        <v>48</v>
      </c>
      <c r="F50" s="36">
        <v>0.52500000000000002</v>
      </c>
      <c r="H50" s="118" t="s">
        <v>177</v>
      </c>
      <c r="I50" s="119"/>
      <c r="J50" s="119"/>
      <c r="K50" s="119"/>
      <c r="L50" s="119"/>
      <c r="M50" s="119"/>
      <c r="N50" s="119"/>
      <c r="O50" s="119"/>
      <c r="P50" s="119"/>
      <c r="Q50" s="119"/>
      <c r="R50" s="119"/>
      <c r="S50" s="119"/>
      <c r="T50" s="119"/>
      <c r="U50" s="120"/>
      <c r="V50" s="121"/>
    </row>
    <row r="51" spans="1:22" ht="18" x14ac:dyDescent="0.35">
      <c r="A51" s="2">
        <v>250</v>
      </c>
      <c r="C51" s="3">
        <v>52</v>
      </c>
      <c r="D51" s="3">
        <v>260</v>
      </c>
      <c r="E51" s="3">
        <v>49</v>
      </c>
      <c r="F51" s="36">
        <v>0.51500000000000001</v>
      </c>
      <c r="H51" s="122" t="s">
        <v>178</v>
      </c>
      <c r="I51" s="123"/>
      <c r="J51" s="123"/>
      <c r="K51" s="123"/>
      <c r="L51" s="123"/>
      <c r="M51" s="123"/>
      <c r="N51" s="123"/>
      <c r="O51" s="123"/>
      <c r="P51" s="123"/>
      <c r="Q51" s="123"/>
      <c r="R51" s="123"/>
      <c r="S51" s="123"/>
      <c r="T51" s="123"/>
      <c r="U51" s="124"/>
      <c r="V51" s="125"/>
    </row>
    <row r="52" spans="1:22" x14ac:dyDescent="0.3">
      <c r="A52" s="2">
        <v>255</v>
      </c>
      <c r="C52" s="3">
        <v>51</v>
      </c>
      <c r="D52" s="3">
        <v>255</v>
      </c>
      <c r="E52" s="3">
        <v>50</v>
      </c>
      <c r="F52" s="36">
        <v>0.505</v>
      </c>
    </row>
    <row r="53" spans="1:22" x14ac:dyDescent="0.3">
      <c r="A53" s="2">
        <v>260</v>
      </c>
      <c r="C53" s="3">
        <v>50</v>
      </c>
      <c r="D53" s="3">
        <v>250</v>
      </c>
      <c r="E53" s="3">
        <v>51</v>
      </c>
      <c r="F53" s="36">
        <v>0.49399999999999999</v>
      </c>
    </row>
    <row r="54" spans="1:22" x14ac:dyDescent="0.3">
      <c r="A54" s="2">
        <v>265</v>
      </c>
      <c r="C54" s="3">
        <v>49</v>
      </c>
      <c r="D54" s="3">
        <v>245</v>
      </c>
      <c r="E54" s="3">
        <v>52</v>
      </c>
      <c r="F54" s="36">
        <v>0.48399999999999999</v>
      </c>
    </row>
    <row r="55" spans="1:22" x14ac:dyDescent="0.3">
      <c r="A55" s="2">
        <v>270</v>
      </c>
      <c r="C55" s="3">
        <v>48</v>
      </c>
      <c r="D55" s="3">
        <v>240</v>
      </c>
      <c r="E55" s="3">
        <v>53</v>
      </c>
      <c r="F55" s="36">
        <v>0.47399999999999998</v>
      </c>
    </row>
    <row r="56" spans="1:22" x14ac:dyDescent="0.3">
      <c r="A56" s="2">
        <v>275</v>
      </c>
      <c r="C56" s="3">
        <v>47</v>
      </c>
      <c r="D56" s="3">
        <v>235</v>
      </c>
      <c r="E56" s="3">
        <v>54</v>
      </c>
      <c r="F56" s="36">
        <v>0.46400000000000002</v>
      </c>
    </row>
    <row r="57" spans="1:22" x14ac:dyDescent="0.3">
      <c r="A57" s="2">
        <v>280</v>
      </c>
      <c r="C57" s="3">
        <v>46</v>
      </c>
      <c r="D57" s="3">
        <v>230</v>
      </c>
      <c r="E57" s="3">
        <v>55</v>
      </c>
      <c r="F57" s="36">
        <v>0.45400000000000001</v>
      </c>
    </row>
    <row r="58" spans="1:22" x14ac:dyDescent="0.3">
      <c r="A58" s="2">
        <v>285</v>
      </c>
      <c r="C58" s="3">
        <v>45</v>
      </c>
      <c r="D58" s="3">
        <v>225</v>
      </c>
      <c r="E58" s="3">
        <v>56</v>
      </c>
      <c r="F58" s="36">
        <v>0.44400000000000001</v>
      </c>
    </row>
    <row r="59" spans="1:22" x14ac:dyDescent="0.3">
      <c r="A59" s="2">
        <v>290</v>
      </c>
      <c r="C59" s="3">
        <v>44</v>
      </c>
      <c r="D59" s="3">
        <v>220</v>
      </c>
      <c r="E59" s="3">
        <v>57</v>
      </c>
      <c r="F59" s="36">
        <v>0.434</v>
      </c>
    </row>
    <row r="60" spans="1:22" x14ac:dyDescent="0.3">
      <c r="A60" s="2">
        <v>295</v>
      </c>
      <c r="C60" s="3">
        <v>43</v>
      </c>
      <c r="D60" s="3">
        <v>215</v>
      </c>
      <c r="E60" s="3">
        <v>58</v>
      </c>
      <c r="F60" s="36">
        <v>0.42399999999999999</v>
      </c>
    </row>
    <row r="61" spans="1:22" x14ac:dyDescent="0.3">
      <c r="A61" s="2">
        <v>300</v>
      </c>
      <c r="C61" s="3">
        <v>42</v>
      </c>
      <c r="D61" s="3">
        <v>210</v>
      </c>
      <c r="E61" s="3">
        <v>59</v>
      </c>
      <c r="F61" s="36">
        <v>0.41399999999999998</v>
      </c>
    </row>
    <row r="62" spans="1:22" x14ac:dyDescent="0.3">
      <c r="A62" s="2">
        <v>305</v>
      </c>
      <c r="C62" s="3">
        <v>41</v>
      </c>
      <c r="D62" s="3">
        <v>205</v>
      </c>
      <c r="E62" s="3">
        <v>60</v>
      </c>
      <c r="F62" s="36">
        <v>0.40400000000000003</v>
      </c>
    </row>
    <row r="63" spans="1:22" x14ac:dyDescent="0.3">
      <c r="A63" s="2">
        <v>310</v>
      </c>
      <c r="C63" s="3">
        <v>40</v>
      </c>
      <c r="D63" s="3">
        <v>200</v>
      </c>
      <c r="E63" s="3">
        <v>61</v>
      </c>
      <c r="F63" s="36">
        <v>0.39300000000000002</v>
      </c>
    </row>
    <row r="64" spans="1:22" x14ac:dyDescent="0.3">
      <c r="A64" s="2">
        <v>315</v>
      </c>
      <c r="C64" s="3">
        <v>39</v>
      </c>
      <c r="D64" s="3">
        <v>195</v>
      </c>
      <c r="E64" s="3">
        <v>62</v>
      </c>
      <c r="F64" s="36">
        <v>0.38300000000000001</v>
      </c>
    </row>
    <row r="65" spans="1:6" x14ac:dyDescent="0.3">
      <c r="A65" s="2">
        <v>320</v>
      </c>
      <c r="C65" s="3">
        <v>38</v>
      </c>
      <c r="D65" s="3">
        <v>190</v>
      </c>
      <c r="E65" s="3">
        <v>63</v>
      </c>
      <c r="F65" s="36">
        <v>0.373</v>
      </c>
    </row>
    <row r="66" spans="1:6" x14ac:dyDescent="0.3">
      <c r="A66" s="2">
        <v>325</v>
      </c>
      <c r="C66" s="3">
        <v>37</v>
      </c>
      <c r="D66" s="3">
        <v>185</v>
      </c>
      <c r="E66" s="3">
        <v>64</v>
      </c>
      <c r="F66" s="36">
        <v>0.36299999999999999</v>
      </c>
    </row>
    <row r="67" spans="1:6" x14ac:dyDescent="0.3">
      <c r="A67" s="2">
        <v>330</v>
      </c>
      <c r="C67" s="3">
        <v>36</v>
      </c>
      <c r="D67" s="3">
        <v>180</v>
      </c>
      <c r="E67" s="3">
        <v>65</v>
      </c>
      <c r="F67" s="36">
        <v>0.35299999999999998</v>
      </c>
    </row>
    <row r="68" spans="1:6" x14ac:dyDescent="0.3">
      <c r="A68" s="2">
        <v>335</v>
      </c>
      <c r="C68" s="3">
        <v>35</v>
      </c>
      <c r="D68" s="3">
        <v>175</v>
      </c>
      <c r="E68" s="3">
        <v>66</v>
      </c>
      <c r="F68" s="36">
        <v>0.34300000000000003</v>
      </c>
    </row>
    <row r="69" spans="1:6" x14ac:dyDescent="0.3">
      <c r="A69" s="2">
        <v>340</v>
      </c>
      <c r="C69" s="3">
        <v>34</v>
      </c>
      <c r="D69" s="3">
        <v>170</v>
      </c>
      <c r="E69" s="3">
        <v>67</v>
      </c>
      <c r="F69" s="36">
        <v>0.33300000000000002</v>
      </c>
    </row>
    <row r="70" spans="1:6" x14ac:dyDescent="0.3">
      <c r="A70" s="2">
        <v>345</v>
      </c>
      <c r="C70" s="3">
        <v>33</v>
      </c>
      <c r="D70" s="3">
        <v>165</v>
      </c>
      <c r="E70" s="3">
        <v>68</v>
      </c>
      <c r="F70" s="36">
        <v>0.32300000000000001</v>
      </c>
    </row>
    <row r="71" spans="1:6" x14ac:dyDescent="0.3">
      <c r="A71" s="2">
        <v>350</v>
      </c>
      <c r="C71" s="3">
        <v>32</v>
      </c>
      <c r="D71" s="3">
        <v>160</v>
      </c>
      <c r="E71" s="3">
        <v>69</v>
      </c>
      <c r="F71" s="36">
        <v>0.313</v>
      </c>
    </row>
    <row r="72" spans="1:6" x14ac:dyDescent="0.3">
      <c r="A72" s="2">
        <v>355</v>
      </c>
      <c r="C72" s="3">
        <v>31</v>
      </c>
      <c r="D72" s="3">
        <v>155</v>
      </c>
      <c r="E72" s="3">
        <v>70</v>
      </c>
      <c r="F72" s="36">
        <v>0.30299999999999999</v>
      </c>
    </row>
    <row r="73" spans="1:6" x14ac:dyDescent="0.3">
      <c r="A73" s="2">
        <v>360</v>
      </c>
      <c r="C73" s="3">
        <v>30</v>
      </c>
      <c r="D73" s="3">
        <v>150</v>
      </c>
      <c r="E73" s="3">
        <v>71</v>
      </c>
      <c r="F73" s="36">
        <v>0.29199999999999998</v>
      </c>
    </row>
    <row r="74" spans="1:6" x14ac:dyDescent="0.3">
      <c r="A74" s="2">
        <v>365</v>
      </c>
      <c r="C74" s="3">
        <v>29</v>
      </c>
      <c r="D74" s="3">
        <v>145</v>
      </c>
      <c r="E74" s="3">
        <v>72</v>
      </c>
      <c r="F74" s="36">
        <v>0.28199999999999997</v>
      </c>
    </row>
    <row r="75" spans="1:6" x14ac:dyDescent="0.3">
      <c r="A75" s="2">
        <v>370</v>
      </c>
      <c r="C75" s="3">
        <v>28</v>
      </c>
      <c r="D75" s="3">
        <v>140</v>
      </c>
      <c r="E75" s="3">
        <v>73</v>
      </c>
      <c r="F75" s="36">
        <v>0.27200000000000002</v>
      </c>
    </row>
    <row r="76" spans="1:6" x14ac:dyDescent="0.3">
      <c r="A76" s="2">
        <v>375</v>
      </c>
      <c r="C76" s="3">
        <v>27</v>
      </c>
      <c r="D76" s="3">
        <v>135</v>
      </c>
      <c r="E76" s="3">
        <v>74</v>
      </c>
      <c r="F76" s="36">
        <v>0.26200000000000001</v>
      </c>
    </row>
    <row r="77" spans="1:6" x14ac:dyDescent="0.3">
      <c r="A77" s="2">
        <v>380</v>
      </c>
      <c r="C77" s="19">
        <v>26</v>
      </c>
      <c r="D77" s="19">
        <v>130</v>
      </c>
      <c r="E77" s="19">
        <v>75</v>
      </c>
      <c r="F77" s="37">
        <v>0.252</v>
      </c>
    </row>
    <row r="78" spans="1:6" x14ac:dyDescent="0.3">
      <c r="A78" s="2">
        <v>385</v>
      </c>
      <c r="C78" s="3">
        <v>25</v>
      </c>
      <c r="D78" s="3">
        <v>125</v>
      </c>
      <c r="E78" s="3">
        <v>76</v>
      </c>
      <c r="F78" s="36">
        <v>0.24199999999999999</v>
      </c>
    </row>
    <row r="79" spans="1:6" x14ac:dyDescent="0.3">
      <c r="A79" s="2">
        <v>390</v>
      </c>
      <c r="C79" s="3">
        <v>24</v>
      </c>
      <c r="D79" s="3">
        <v>120</v>
      </c>
      <c r="E79" s="3">
        <v>77</v>
      </c>
      <c r="F79" s="36">
        <v>0.23200000000000001</v>
      </c>
    </row>
    <row r="80" spans="1:6" x14ac:dyDescent="0.3">
      <c r="A80" s="2">
        <v>395</v>
      </c>
      <c r="C80" s="3">
        <v>23</v>
      </c>
      <c r="D80" s="3">
        <v>115</v>
      </c>
      <c r="E80" s="3">
        <v>78</v>
      </c>
      <c r="F80" s="36">
        <v>0.222</v>
      </c>
    </row>
    <row r="81" spans="1:6" x14ac:dyDescent="0.3">
      <c r="A81" s="2">
        <v>400</v>
      </c>
      <c r="C81" s="3">
        <v>22</v>
      </c>
      <c r="D81" s="3">
        <v>110</v>
      </c>
      <c r="E81" s="3">
        <v>79</v>
      </c>
      <c r="F81" s="36">
        <v>0.21199999999999999</v>
      </c>
    </row>
    <row r="82" spans="1:6" x14ac:dyDescent="0.3">
      <c r="A82" s="2">
        <v>405</v>
      </c>
      <c r="C82" s="3">
        <v>21</v>
      </c>
      <c r="D82" s="3">
        <v>105</v>
      </c>
      <c r="E82" s="3">
        <v>80</v>
      </c>
      <c r="F82" s="36">
        <v>0.20200000000000001</v>
      </c>
    </row>
    <row r="83" spans="1:6" x14ac:dyDescent="0.3">
      <c r="A83" s="2">
        <v>410</v>
      </c>
      <c r="C83" s="3">
        <v>20</v>
      </c>
      <c r="D83" s="3">
        <v>100</v>
      </c>
      <c r="E83" s="3">
        <v>81</v>
      </c>
      <c r="F83" s="36">
        <v>0.191</v>
      </c>
    </row>
    <row r="84" spans="1:6" x14ac:dyDescent="0.3">
      <c r="A84" s="2">
        <v>415</v>
      </c>
      <c r="C84" s="3">
        <v>19</v>
      </c>
      <c r="D84" s="3">
        <v>95</v>
      </c>
      <c r="E84" s="3">
        <v>82</v>
      </c>
      <c r="F84" s="36">
        <v>0.18099999999999999</v>
      </c>
    </row>
    <row r="85" spans="1:6" x14ac:dyDescent="0.3">
      <c r="A85" s="2">
        <v>420</v>
      </c>
      <c r="C85" s="3">
        <v>18</v>
      </c>
      <c r="D85" s="3">
        <v>92</v>
      </c>
      <c r="E85" s="3">
        <v>83</v>
      </c>
      <c r="F85" s="36">
        <v>0.17100000000000001</v>
      </c>
    </row>
    <row r="86" spans="1:6" x14ac:dyDescent="0.3">
      <c r="A86" s="2">
        <v>425</v>
      </c>
      <c r="C86" s="3">
        <v>17</v>
      </c>
      <c r="D86" s="3">
        <v>90</v>
      </c>
      <c r="E86" s="3">
        <v>84</v>
      </c>
      <c r="F86" s="36">
        <v>0.161</v>
      </c>
    </row>
    <row r="87" spans="1:6" x14ac:dyDescent="0.3">
      <c r="A87" s="2">
        <v>430</v>
      </c>
      <c r="C87" s="3">
        <v>16</v>
      </c>
      <c r="D87" s="3">
        <v>88</v>
      </c>
      <c r="E87" s="3">
        <v>85</v>
      </c>
      <c r="F87" s="36">
        <v>0.151</v>
      </c>
    </row>
    <row r="88" spans="1:6" x14ac:dyDescent="0.3">
      <c r="A88" s="2">
        <v>435</v>
      </c>
      <c r="C88" s="3">
        <v>15</v>
      </c>
      <c r="D88" s="3">
        <v>85</v>
      </c>
      <c r="E88" s="3">
        <v>86</v>
      </c>
      <c r="F88" s="36">
        <v>0.14099999999999999</v>
      </c>
    </row>
    <row r="89" spans="1:6" x14ac:dyDescent="0.3">
      <c r="A89" s="2">
        <v>440</v>
      </c>
      <c r="C89" s="3">
        <v>14</v>
      </c>
      <c r="D89" s="3">
        <v>82</v>
      </c>
      <c r="E89" s="3">
        <v>87</v>
      </c>
      <c r="F89" s="36">
        <v>0.13100000000000001</v>
      </c>
    </row>
    <row r="90" spans="1:6" x14ac:dyDescent="0.3">
      <c r="A90" s="2">
        <v>445</v>
      </c>
      <c r="C90" s="3">
        <v>13</v>
      </c>
      <c r="D90" s="3">
        <v>80</v>
      </c>
      <c r="E90" s="3">
        <v>88</v>
      </c>
      <c r="F90" s="36">
        <v>0.121</v>
      </c>
    </row>
    <row r="91" spans="1:6" x14ac:dyDescent="0.3">
      <c r="A91" s="2">
        <v>450</v>
      </c>
      <c r="C91" s="3">
        <v>12</v>
      </c>
      <c r="D91" s="3">
        <v>78</v>
      </c>
      <c r="E91" s="3">
        <v>89</v>
      </c>
      <c r="F91" s="36">
        <v>0.111</v>
      </c>
    </row>
    <row r="92" spans="1:6" x14ac:dyDescent="0.3">
      <c r="A92" s="2">
        <v>455</v>
      </c>
      <c r="C92" s="3">
        <v>11</v>
      </c>
      <c r="D92" s="3">
        <v>75</v>
      </c>
      <c r="E92" s="3">
        <v>90</v>
      </c>
      <c r="F92" s="36">
        <v>0.10100000000000001</v>
      </c>
    </row>
    <row r="93" spans="1:6" x14ac:dyDescent="0.3">
      <c r="A93" s="2">
        <v>460</v>
      </c>
      <c r="C93" s="3">
        <v>10</v>
      </c>
      <c r="D93" s="3">
        <v>72</v>
      </c>
      <c r="E93" s="3">
        <v>91</v>
      </c>
      <c r="F93" s="36">
        <v>0.09</v>
      </c>
    </row>
    <row r="94" spans="1:6" x14ac:dyDescent="0.3">
      <c r="A94" s="2">
        <v>465</v>
      </c>
      <c r="C94" s="3">
        <v>9</v>
      </c>
      <c r="D94" s="3">
        <v>70</v>
      </c>
      <c r="E94" s="3">
        <v>92</v>
      </c>
      <c r="F94" s="36">
        <v>0.08</v>
      </c>
    </row>
    <row r="95" spans="1:6" x14ac:dyDescent="0.3">
      <c r="A95" s="2">
        <v>470</v>
      </c>
      <c r="C95" s="3">
        <v>8</v>
      </c>
      <c r="D95" s="3">
        <v>68</v>
      </c>
      <c r="E95" s="3">
        <v>93</v>
      </c>
      <c r="F95" s="36">
        <v>7.0000000000000007E-2</v>
      </c>
    </row>
    <row r="96" spans="1:6" x14ac:dyDescent="0.3">
      <c r="A96" s="2">
        <v>475</v>
      </c>
      <c r="C96" s="3">
        <v>7</v>
      </c>
      <c r="D96" s="3">
        <v>65</v>
      </c>
      <c r="E96" s="3">
        <v>94</v>
      </c>
      <c r="F96" s="36">
        <v>0.06</v>
      </c>
    </row>
    <row r="97" spans="1:6" x14ac:dyDescent="0.3">
      <c r="A97" s="2">
        <v>480</v>
      </c>
      <c r="C97" s="3">
        <v>6</v>
      </c>
      <c r="D97" s="3">
        <v>62</v>
      </c>
      <c r="E97" s="3">
        <v>95</v>
      </c>
      <c r="F97" s="36">
        <v>0.05</v>
      </c>
    </row>
    <row r="98" spans="1:6" x14ac:dyDescent="0.3">
      <c r="A98" s="2">
        <v>485</v>
      </c>
      <c r="C98" s="3">
        <v>5</v>
      </c>
      <c r="D98" s="3">
        <v>60</v>
      </c>
      <c r="E98" s="3">
        <v>96</v>
      </c>
      <c r="F98" s="36">
        <v>0.04</v>
      </c>
    </row>
    <row r="99" spans="1:6" x14ac:dyDescent="0.3">
      <c r="A99" s="2">
        <v>490</v>
      </c>
      <c r="C99" s="3">
        <v>4</v>
      </c>
      <c r="D99" s="3">
        <v>55</v>
      </c>
      <c r="E99" s="3">
        <v>97</v>
      </c>
      <c r="F99" s="36">
        <v>0.03</v>
      </c>
    </row>
    <row r="100" spans="1:6" x14ac:dyDescent="0.3">
      <c r="A100" s="2">
        <v>495</v>
      </c>
      <c r="C100" s="3">
        <v>3</v>
      </c>
      <c r="D100" s="3">
        <v>50</v>
      </c>
      <c r="E100" s="3">
        <v>98</v>
      </c>
      <c r="F100" s="36">
        <v>0.02</v>
      </c>
    </row>
    <row r="101" spans="1:6" x14ac:dyDescent="0.3">
      <c r="A101" s="2">
        <v>500</v>
      </c>
      <c r="C101" s="3">
        <v>2</v>
      </c>
      <c r="D101" s="3">
        <v>45</v>
      </c>
      <c r="E101" s="3">
        <v>99</v>
      </c>
      <c r="F101" s="36">
        <v>0.01</v>
      </c>
    </row>
    <row r="102" spans="1:6" x14ac:dyDescent="0.3">
      <c r="C102" s="3">
        <v>1</v>
      </c>
      <c r="D102" s="3">
        <v>40</v>
      </c>
      <c r="E102" s="3">
        <v>100</v>
      </c>
      <c r="F102" s="36">
        <v>0</v>
      </c>
    </row>
  </sheetData>
  <sortState xmlns:xlrd2="http://schemas.microsoft.com/office/spreadsheetml/2017/richdata2" ref="C3:F102">
    <sortCondition ref="E4"/>
  </sortState>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X16"/>
  <sheetViews>
    <sheetView zoomScaleNormal="100" workbookViewId="0">
      <selection activeCell="G6" sqref="G5:H6"/>
    </sheetView>
  </sheetViews>
  <sheetFormatPr defaultRowHeight="14.4" x14ac:dyDescent="0.3"/>
  <cols>
    <col min="1" max="1" width="12.109375" bestFit="1" customWidth="1"/>
    <col min="2" max="2" width="15" bestFit="1" customWidth="1"/>
    <col min="4" max="4" width="14" bestFit="1" customWidth="1"/>
    <col min="5" max="5" width="14.44140625" bestFit="1" customWidth="1"/>
    <col min="6" max="6" width="17" bestFit="1" customWidth="1"/>
  </cols>
  <sheetData>
    <row r="1" spans="1:24" ht="15.6" x14ac:dyDescent="0.3">
      <c r="A1" s="9" t="s">
        <v>82</v>
      </c>
      <c r="B1" s="9" t="s">
        <v>83</v>
      </c>
    </row>
    <row r="2" spans="1:24" ht="18" x14ac:dyDescent="0.35">
      <c r="A2" s="1">
        <v>10</v>
      </c>
      <c r="B2" s="1">
        <v>50</v>
      </c>
      <c r="D2" s="142"/>
      <c r="E2" s="143" t="s">
        <v>82</v>
      </c>
      <c r="F2" s="143" t="s">
        <v>83</v>
      </c>
    </row>
    <row r="3" spans="1:24" ht="18" x14ac:dyDescent="0.35">
      <c r="A3" s="1">
        <v>12</v>
      </c>
      <c r="B3" s="1">
        <v>55</v>
      </c>
      <c r="D3" s="86" t="s">
        <v>82</v>
      </c>
      <c r="E3" s="144">
        <v>1</v>
      </c>
      <c r="F3" s="144"/>
    </row>
    <row r="4" spans="1:24" ht="18" x14ac:dyDescent="0.35">
      <c r="A4" s="1">
        <v>15</v>
      </c>
      <c r="B4" s="1">
        <v>60</v>
      </c>
      <c r="D4" s="86" t="s">
        <v>83</v>
      </c>
      <c r="E4" s="144">
        <v>0.99921031003664817</v>
      </c>
      <c r="F4" s="144">
        <v>1</v>
      </c>
    </row>
    <row r="5" spans="1:24" x14ac:dyDescent="0.3">
      <c r="A5" s="1">
        <v>18</v>
      </c>
      <c r="B5" s="1">
        <v>65</v>
      </c>
    </row>
    <row r="6" spans="1:24" x14ac:dyDescent="0.3">
      <c r="A6" s="1">
        <v>20</v>
      </c>
      <c r="B6" s="1">
        <v>70</v>
      </c>
    </row>
    <row r="7" spans="1:24" x14ac:dyDescent="0.3">
      <c r="A7" s="1">
        <v>22</v>
      </c>
      <c r="B7" s="1">
        <v>75</v>
      </c>
    </row>
    <row r="8" spans="1:24" x14ac:dyDescent="0.3">
      <c r="A8" s="1">
        <v>25</v>
      </c>
      <c r="B8" s="1">
        <v>80</v>
      </c>
    </row>
    <row r="9" spans="1:24" ht="25.8" x14ac:dyDescent="0.5">
      <c r="A9" s="1">
        <v>28</v>
      </c>
      <c r="B9" s="1">
        <v>85</v>
      </c>
      <c r="D9" s="139" t="s">
        <v>170</v>
      </c>
      <c r="E9" s="140"/>
      <c r="F9" s="128"/>
      <c r="G9" s="128"/>
      <c r="H9" s="128"/>
      <c r="I9" s="128"/>
      <c r="J9" s="128"/>
      <c r="K9" s="128"/>
      <c r="L9" s="128"/>
      <c r="M9" s="128"/>
      <c r="N9" s="128"/>
      <c r="O9" s="128"/>
      <c r="P9" s="128"/>
      <c r="Q9" s="128"/>
      <c r="R9" s="128"/>
      <c r="S9" s="129"/>
      <c r="T9" s="128"/>
      <c r="U9" s="128"/>
      <c r="V9" s="128"/>
      <c r="W9" s="128"/>
      <c r="X9" s="129"/>
    </row>
    <row r="10" spans="1:24" x14ac:dyDescent="0.3">
      <c r="A10" s="1">
        <v>30</v>
      </c>
      <c r="B10" s="1">
        <v>90</v>
      </c>
      <c r="D10" s="130"/>
      <c r="E10" s="131"/>
      <c r="F10" s="131"/>
      <c r="G10" s="131"/>
      <c r="H10" s="131"/>
      <c r="I10" s="131"/>
      <c r="J10" s="131"/>
      <c r="K10" s="131"/>
      <c r="L10" s="131"/>
      <c r="M10" s="131"/>
      <c r="N10" s="131"/>
      <c r="O10" s="131"/>
      <c r="P10" s="131"/>
      <c r="Q10" s="131"/>
      <c r="R10" s="131"/>
      <c r="S10" s="132"/>
      <c r="T10" s="131"/>
      <c r="U10" s="131"/>
      <c r="V10" s="131"/>
      <c r="W10" s="131"/>
      <c r="X10" s="132"/>
    </row>
    <row r="11" spans="1:24" ht="18" x14ac:dyDescent="0.35">
      <c r="A11" s="1">
        <v>32</v>
      </c>
      <c r="B11" s="1">
        <v>95</v>
      </c>
      <c r="D11" s="133" t="s">
        <v>179</v>
      </c>
      <c r="E11" s="134"/>
      <c r="F11" s="134"/>
      <c r="G11" s="134"/>
      <c r="H11" s="134"/>
      <c r="I11" s="134"/>
      <c r="J11" s="134"/>
      <c r="K11" s="134"/>
      <c r="L11" s="134"/>
      <c r="M11" s="134"/>
      <c r="N11" s="134"/>
      <c r="O11" s="134"/>
      <c r="P11" s="134"/>
      <c r="Q11" s="134"/>
      <c r="R11" s="134"/>
      <c r="S11" s="135"/>
      <c r="T11" s="131"/>
      <c r="U11" s="131"/>
      <c r="V11" s="131"/>
      <c r="W11" s="131"/>
      <c r="X11" s="132"/>
    </row>
    <row r="12" spans="1:24" x14ac:dyDescent="0.3">
      <c r="A12" s="1">
        <v>35</v>
      </c>
      <c r="B12" s="1">
        <v>100</v>
      </c>
      <c r="D12" s="130"/>
      <c r="E12" s="131"/>
      <c r="F12" s="131"/>
      <c r="G12" s="131"/>
      <c r="H12" s="131"/>
      <c r="I12" s="131"/>
      <c r="J12" s="131"/>
      <c r="K12" s="131"/>
      <c r="L12" s="131"/>
      <c r="M12" s="131"/>
      <c r="N12" s="131"/>
      <c r="O12" s="131"/>
      <c r="P12" s="131"/>
      <c r="Q12" s="131"/>
      <c r="R12" s="131"/>
      <c r="S12" s="132"/>
      <c r="T12" s="131"/>
      <c r="U12" s="131"/>
      <c r="V12" s="131"/>
      <c r="W12" s="131"/>
      <c r="X12" s="132"/>
    </row>
    <row r="13" spans="1:24" ht="18" x14ac:dyDescent="0.35">
      <c r="A13" s="1">
        <v>38</v>
      </c>
      <c r="B13" s="1">
        <v>105</v>
      </c>
      <c r="D13" s="133" t="s">
        <v>180</v>
      </c>
      <c r="E13" s="134"/>
      <c r="F13" s="134"/>
      <c r="G13" s="134"/>
      <c r="H13" s="134"/>
      <c r="I13" s="134"/>
      <c r="J13" s="134"/>
      <c r="K13" s="134"/>
      <c r="L13" s="134"/>
      <c r="M13" s="134"/>
      <c r="N13" s="134"/>
      <c r="O13" s="134"/>
      <c r="P13" s="134"/>
      <c r="Q13" s="134"/>
      <c r="R13" s="134"/>
      <c r="S13" s="135"/>
      <c r="T13" s="131"/>
      <c r="U13" s="131"/>
      <c r="V13" s="131"/>
      <c r="W13" s="131"/>
      <c r="X13" s="132"/>
    </row>
    <row r="14" spans="1:24" x14ac:dyDescent="0.3">
      <c r="D14" s="136"/>
      <c r="E14" s="137"/>
      <c r="F14" s="137"/>
      <c r="G14" s="137"/>
      <c r="H14" s="137"/>
      <c r="I14" s="137"/>
      <c r="J14" s="137"/>
      <c r="K14" s="137"/>
      <c r="L14" s="137"/>
      <c r="M14" s="137"/>
      <c r="N14" s="137"/>
      <c r="O14" s="137"/>
      <c r="P14" s="137"/>
      <c r="Q14" s="137"/>
      <c r="R14" s="137"/>
      <c r="S14" s="138"/>
      <c r="T14" s="137"/>
      <c r="U14" s="137"/>
      <c r="V14" s="137"/>
      <c r="W14" s="137"/>
      <c r="X14" s="138"/>
    </row>
    <row r="15" spans="1:24" x14ac:dyDescent="0.3">
      <c r="D15" s="126"/>
      <c r="S15" s="102"/>
    </row>
    <row r="16" spans="1:24" x14ac:dyDescent="0.3">
      <c r="D16" s="127"/>
      <c r="E16" s="91"/>
      <c r="F16" s="91"/>
      <c r="G16" s="91"/>
      <c r="H16" s="91"/>
      <c r="I16" s="91"/>
      <c r="J16" s="91"/>
      <c r="K16" s="91"/>
      <c r="L16" s="91"/>
      <c r="M16" s="91"/>
      <c r="N16" s="91"/>
      <c r="O16" s="91"/>
      <c r="P16" s="91"/>
      <c r="Q16" s="91"/>
      <c r="R16" s="91"/>
      <c r="S16" s="103"/>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G21"/>
  <sheetViews>
    <sheetView workbookViewId="0">
      <selection activeCell="H8" sqref="H8"/>
    </sheetView>
  </sheetViews>
  <sheetFormatPr defaultRowHeight="14.4" x14ac:dyDescent="0.3"/>
  <cols>
    <col min="1" max="1" width="13.33203125" bestFit="1" customWidth="1"/>
    <col min="2" max="2" width="13.109375" bestFit="1" customWidth="1"/>
    <col min="4" max="4" width="11.88671875" bestFit="1" customWidth="1"/>
    <col min="5" max="5" width="12.5546875" bestFit="1" customWidth="1"/>
    <col min="6" max="6" width="12.44140625" bestFit="1" customWidth="1"/>
  </cols>
  <sheetData>
    <row r="1" spans="1:33" ht="15.6" x14ac:dyDescent="0.3">
      <c r="A1" s="9" t="s">
        <v>84</v>
      </c>
      <c r="B1" s="9" t="s">
        <v>85</v>
      </c>
    </row>
    <row r="2" spans="1:33" x14ac:dyDescent="0.3">
      <c r="A2" s="1">
        <v>45</v>
      </c>
      <c r="B2" s="1">
        <v>52</v>
      </c>
      <c r="D2" s="38"/>
      <c r="E2" s="20" t="s">
        <v>84</v>
      </c>
      <c r="F2" s="20" t="s">
        <v>85</v>
      </c>
    </row>
    <row r="3" spans="1:33" x14ac:dyDescent="0.3">
      <c r="A3" s="1">
        <v>47</v>
      </c>
      <c r="B3" s="1">
        <v>54</v>
      </c>
      <c r="D3" s="21" t="s">
        <v>84</v>
      </c>
      <c r="E3" s="7">
        <f>VARP(covarience!$A$2:$A$21)</f>
        <v>96.8</v>
      </c>
      <c r="F3" s="7"/>
    </row>
    <row r="4" spans="1:33" x14ac:dyDescent="0.3">
      <c r="A4" s="1">
        <v>48</v>
      </c>
      <c r="B4" s="1">
        <v>55</v>
      </c>
      <c r="D4" s="21" t="s">
        <v>85</v>
      </c>
      <c r="E4" s="7">
        <v>92.65</v>
      </c>
      <c r="F4" s="7">
        <f>VARP(covarience!$B$2:$B$21)</f>
        <v>88.927499999999995</v>
      </c>
    </row>
    <row r="5" spans="1:33" x14ac:dyDescent="0.3">
      <c r="A5" s="1">
        <v>50</v>
      </c>
      <c r="B5" s="1">
        <v>57</v>
      </c>
    </row>
    <row r="6" spans="1:33" x14ac:dyDescent="0.3">
      <c r="A6" s="1">
        <v>52</v>
      </c>
      <c r="B6" s="1">
        <v>59</v>
      </c>
    </row>
    <row r="7" spans="1:33" x14ac:dyDescent="0.3">
      <c r="A7" s="1">
        <v>53</v>
      </c>
      <c r="B7" s="1">
        <v>60</v>
      </c>
    </row>
    <row r="8" spans="1:33" ht="21" x14ac:dyDescent="0.4">
      <c r="A8" s="1">
        <v>55</v>
      </c>
      <c r="B8" s="1">
        <v>61</v>
      </c>
      <c r="D8" s="74" t="s">
        <v>181</v>
      </c>
      <c r="E8" s="77"/>
    </row>
    <row r="9" spans="1:33" x14ac:dyDescent="0.3">
      <c r="A9" s="1">
        <v>56</v>
      </c>
      <c r="B9" s="1">
        <v>62</v>
      </c>
      <c r="D9" s="64"/>
    </row>
    <row r="10" spans="1:33" ht="15.6" x14ac:dyDescent="0.3">
      <c r="A10" s="1">
        <v>58</v>
      </c>
      <c r="B10" s="1">
        <v>64</v>
      </c>
      <c r="D10" s="145" t="s">
        <v>182</v>
      </c>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c r="AE10" s="146"/>
      <c r="AF10" s="146"/>
      <c r="AG10" s="147"/>
    </row>
    <row r="11" spans="1:33" ht="15.6" x14ac:dyDescent="0.3">
      <c r="A11" s="1">
        <v>60</v>
      </c>
      <c r="B11" s="1">
        <v>66</v>
      </c>
      <c r="D11" s="148" t="s">
        <v>183</v>
      </c>
      <c r="E11" s="149"/>
      <c r="F11" s="149"/>
      <c r="G11" s="149"/>
      <c r="H11" s="149"/>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50"/>
    </row>
    <row r="12" spans="1:33" ht="15.6" x14ac:dyDescent="0.3">
      <c r="A12" s="1">
        <v>62</v>
      </c>
      <c r="B12" s="1">
        <v>67</v>
      </c>
      <c r="D12" s="151"/>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3"/>
    </row>
    <row r="13" spans="1:33" x14ac:dyDescent="0.3">
      <c r="A13" s="1">
        <v>64</v>
      </c>
      <c r="B13" s="1">
        <v>69</v>
      </c>
    </row>
    <row r="14" spans="1:33" x14ac:dyDescent="0.3">
      <c r="A14" s="1">
        <v>65</v>
      </c>
      <c r="B14" s="1">
        <v>71</v>
      </c>
    </row>
    <row r="15" spans="1:33" x14ac:dyDescent="0.3">
      <c r="A15" s="1">
        <v>67</v>
      </c>
      <c r="B15" s="1">
        <v>73</v>
      </c>
    </row>
    <row r="16" spans="1:33" x14ac:dyDescent="0.3">
      <c r="A16" s="1">
        <v>69</v>
      </c>
      <c r="B16" s="1">
        <v>74</v>
      </c>
    </row>
    <row r="17" spans="1:2" x14ac:dyDescent="0.3">
      <c r="A17" s="1">
        <v>70</v>
      </c>
      <c r="B17" s="1">
        <v>76</v>
      </c>
    </row>
    <row r="18" spans="1:2" x14ac:dyDescent="0.3">
      <c r="A18" s="1">
        <v>72</v>
      </c>
      <c r="B18" s="1">
        <v>78</v>
      </c>
    </row>
    <row r="19" spans="1:2" x14ac:dyDescent="0.3">
      <c r="A19" s="1">
        <v>74</v>
      </c>
      <c r="B19" s="1">
        <v>80</v>
      </c>
    </row>
    <row r="20" spans="1:2" x14ac:dyDescent="0.3">
      <c r="A20" s="1">
        <v>76</v>
      </c>
      <c r="B20" s="1">
        <v>82</v>
      </c>
    </row>
    <row r="21" spans="1:2" x14ac:dyDescent="0.3">
      <c r="A21" s="1">
        <v>77</v>
      </c>
      <c r="B21" s="1">
        <v>83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Y31"/>
  <sheetViews>
    <sheetView workbookViewId="0">
      <selection activeCell="G9" sqref="G9"/>
    </sheetView>
  </sheetViews>
  <sheetFormatPr defaultRowHeight="14.4" x14ac:dyDescent="0.3"/>
  <cols>
    <col min="1" max="1" width="20" bestFit="1" customWidth="1"/>
    <col min="2" max="2" width="11.88671875" bestFit="1" customWidth="1"/>
    <col min="4" max="4" width="20" bestFit="1" customWidth="1"/>
    <col min="5" max="5" width="20.44140625" bestFit="1" customWidth="1"/>
    <col min="6" max="6" width="12.44140625" bestFit="1" customWidth="1"/>
  </cols>
  <sheetData>
    <row r="1" spans="1:25" x14ac:dyDescent="0.3">
      <c r="A1" s="21" t="s">
        <v>86</v>
      </c>
      <c r="B1" s="21" t="s">
        <v>87</v>
      </c>
    </row>
    <row r="2" spans="1:25" x14ac:dyDescent="0.3">
      <c r="A2" s="1">
        <v>10</v>
      </c>
      <c r="B2" s="1">
        <v>60</v>
      </c>
    </row>
    <row r="3" spans="1:25" x14ac:dyDescent="0.3">
      <c r="A3" s="1">
        <v>12</v>
      </c>
      <c r="B3" s="1">
        <v>65</v>
      </c>
      <c r="D3" s="38"/>
      <c r="E3" s="20" t="s">
        <v>86</v>
      </c>
      <c r="F3" s="20" t="s">
        <v>87</v>
      </c>
    </row>
    <row r="4" spans="1:25" x14ac:dyDescent="0.3">
      <c r="A4" s="1">
        <v>15</v>
      </c>
      <c r="B4" s="1">
        <v>70</v>
      </c>
      <c r="D4" s="21" t="s">
        <v>86</v>
      </c>
      <c r="E4" s="7">
        <v>1</v>
      </c>
      <c r="F4" s="7"/>
    </row>
    <row r="5" spans="1:25" x14ac:dyDescent="0.3">
      <c r="A5" s="1">
        <v>18</v>
      </c>
      <c r="B5" s="1">
        <v>75</v>
      </c>
      <c r="D5" s="21" t="s">
        <v>87</v>
      </c>
      <c r="E5" s="7">
        <v>0.97729508301867352</v>
      </c>
      <c r="F5" s="7">
        <v>1</v>
      </c>
    </row>
    <row r="6" spans="1:25" x14ac:dyDescent="0.3">
      <c r="A6" s="1">
        <v>20</v>
      </c>
      <c r="B6" s="1">
        <v>80</v>
      </c>
    </row>
    <row r="7" spans="1:25" x14ac:dyDescent="0.3">
      <c r="A7" s="1">
        <v>22</v>
      </c>
      <c r="B7" s="1">
        <v>82</v>
      </c>
    </row>
    <row r="8" spans="1:25" x14ac:dyDescent="0.3">
      <c r="A8" s="1">
        <v>25</v>
      </c>
      <c r="B8" s="1">
        <v>85</v>
      </c>
    </row>
    <row r="9" spans="1:25" ht="23.4" x14ac:dyDescent="0.45">
      <c r="A9" s="1">
        <v>28</v>
      </c>
      <c r="B9" s="1">
        <v>88</v>
      </c>
      <c r="D9" s="154" t="s">
        <v>181</v>
      </c>
      <c r="E9" s="155"/>
    </row>
    <row r="10" spans="1:25" x14ac:dyDescent="0.3">
      <c r="A10" s="1">
        <v>30</v>
      </c>
      <c r="B10" s="1">
        <v>90</v>
      </c>
      <c r="D10" s="64"/>
    </row>
    <row r="11" spans="1:25" ht="15.6" x14ac:dyDescent="0.3">
      <c r="A11" s="1">
        <v>32</v>
      </c>
      <c r="B11" s="1">
        <v>92</v>
      </c>
      <c r="D11" s="156" t="s">
        <v>184</v>
      </c>
      <c r="E11" s="157"/>
      <c r="F11" s="157"/>
      <c r="G11" s="157"/>
      <c r="H11" s="157"/>
      <c r="I11" s="157"/>
      <c r="J11" s="157"/>
      <c r="K11" s="157"/>
      <c r="L11" s="157"/>
      <c r="M11" s="157"/>
      <c r="N11" s="157"/>
      <c r="O11" s="157"/>
      <c r="P11" s="158"/>
      <c r="Q11" s="158"/>
      <c r="R11" s="158"/>
      <c r="S11" s="158"/>
      <c r="T11" s="158"/>
      <c r="U11" s="158"/>
      <c r="V11" s="158"/>
      <c r="W11" s="159"/>
    </row>
    <row r="12" spans="1:25" ht="15.6" x14ac:dyDescent="0.3">
      <c r="A12" s="1">
        <v>35</v>
      </c>
      <c r="B12" s="1">
        <v>93</v>
      </c>
      <c r="D12" s="160" t="s">
        <v>185</v>
      </c>
      <c r="E12" s="161"/>
      <c r="F12" s="161"/>
      <c r="G12" s="161"/>
      <c r="H12" s="161"/>
      <c r="I12" s="161"/>
      <c r="J12" s="161"/>
      <c r="K12" s="161"/>
      <c r="L12" s="161"/>
      <c r="M12" s="161"/>
      <c r="N12" s="161"/>
      <c r="O12" s="161"/>
      <c r="P12" s="161"/>
      <c r="Q12" s="161"/>
      <c r="R12" s="161"/>
      <c r="S12" s="161"/>
      <c r="T12" s="161"/>
      <c r="U12" s="161"/>
      <c r="V12" s="161"/>
      <c r="W12" s="162"/>
      <c r="X12" s="67"/>
      <c r="Y12" s="67"/>
    </row>
    <row r="13" spans="1:25" x14ac:dyDescent="0.3">
      <c r="A13" s="1">
        <v>38</v>
      </c>
      <c r="B13" s="1">
        <v>95</v>
      </c>
      <c r="D13" s="163"/>
      <c r="E13" s="164"/>
      <c r="F13" s="164"/>
      <c r="G13" s="164"/>
      <c r="H13" s="164"/>
      <c r="I13" s="164"/>
      <c r="J13" s="164"/>
      <c r="K13" s="164"/>
      <c r="L13" s="164"/>
      <c r="M13" s="164"/>
      <c r="N13" s="164"/>
      <c r="O13" s="164"/>
      <c r="P13" s="164"/>
      <c r="Q13" s="164"/>
      <c r="R13" s="164"/>
      <c r="S13" s="164"/>
      <c r="T13" s="164"/>
      <c r="U13" s="164"/>
      <c r="V13" s="164"/>
      <c r="W13" s="165"/>
    </row>
    <row r="14" spans="1:25" x14ac:dyDescent="0.3">
      <c r="A14" s="1">
        <v>40</v>
      </c>
      <c r="B14" s="1">
        <v>96</v>
      </c>
    </row>
    <row r="15" spans="1:25" x14ac:dyDescent="0.3">
      <c r="A15" s="1">
        <v>42</v>
      </c>
      <c r="B15" s="1">
        <v>97</v>
      </c>
    </row>
    <row r="16" spans="1:25" x14ac:dyDescent="0.3">
      <c r="A16" s="1">
        <v>45</v>
      </c>
      <c r="B16" s="1">
        <v>98</v>
      </c>
    </row>
    <row r="17" spans="1:2" x14ac:dyDescent="0.3">
      <c r="A17" s="1">
        <v>48</v>
      </c>
      <c r="B17" s="1">
        <v>99</v>
      </c>
    </row>
    <row r="18" spans="1:2" x14ac:dyDescent="0.3">
      <c r="A18" s="1">
        <v>50</v>
      </c>
      <c r="B18" s="1">
        <v>100</v>
      </c>
    </row>
    <row r="19" spans="1:2" x14ac:dyDescent="0.3">
      <c r="A19" s="1">
        <v>52</v>
      </c>
      <c r="B19" s="1">
        <v>102</v>
      </c>
    </row>
    <row r="20" spans="1:2" x14ac:dyDescent="0.3">
      <c r="A20" s="1">
        <v>55</v>
      </c>
      <c r="B20" s="1">
        <v>105</v>
      </c>
    </row>
    <row r="21" spans="1:2" x14ac:dyDescent="0.3">
      <c r="A21" s="1">
        <v>58</v>
      </c>
      <c r="B21" s="1">
        <v>106</v>
      </c>
    </row>
    <row r="22" spans="1:2" x14ac:dyDescent="0.3">
      <c r="A22" s="1">
        <v>60</v>
      </c>
      <c r="B22" s="1">
        <v>107</v>
      </c>
    </row>
    <row r="23" spans="1:2" x14ac:dyDescent="0.3">
      <c r="A23" s="1">
        <v>62</v>
      </c>
      <c r="B23" s="1">
        <v>108</v>
      </c>
    </row>
    <row r="24" spans="1:2" x14ac:dyDescent="0.3">
      <c r="A24" s="1">
        <v>65</v>
      </c>
      <c r="B24" s="1">
        <v>110</v>
      </c>
    </row>
    <row r="25" spans="1:2" x14ac:dyDescent="0.3">
      <c r="A25" s="1">
        <v>68</v>
      </c>
      <c r="B25" s="1">
        <v>112</v>
      </c>
    </row>
    <row r="26" spans="1:2" x14ac:dyDescent="0.3">
      <c r="A26" s="1">
        <v>70</v>
      </c>
      <c r="B26" s="1">
        <v>114</v>
      </c>
    </row>
    <row r="27" spans="1:2" x14ac:dyDescent="0.3">
      <c r="A27" s="1">
        <v>72</v>
      </c>
      <c r="B27" s="1">
        <v>115</v>
      </c>
    </row>
    <row r="28" spans="1:2" x14ac:dyDescent="0.3">
      <c r="A28" s="1">
        <v>75</v>
      </c>
      <c r="B28" s="1">
        <v>116</v>
      </c>
    </row>
    <row r="29" spans="1:2" x14ac:dyDescent="0.3">
      <c r="A29" s="1">
        <v>78</v>
      </c>
      <c r="B29" s="1">
        <v>118</v>
      </c>
    </row>
    <row r="30" spans="1:2" x14ac:dyDescent="0.3">
      <c r="A30" s="1">
        <v>80</v>
      </c>
      <c r="B30" s="1">
        <v>120</v>
      </c>
    </row>
    <row r="31" spans="1:2" x14ac:dyDescent="0.3">
      <c r="A31" s="1">
        <v>82</v>
      </c>
      <c r="B31" s="1">
        <v>122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102"/>
  <sheetViews>
    <sheetView topLeftCell="E24" workbookViewId="0">
      <selection activeCell="N30" sqref="N30"/>
    </sheetView>
  </sheetViews>
  <sheetFormatPr defaultRowHeight="14.4" x14ac:dyDescent="0.3"/>
  <cols>
    <col min="1" max="1" width="24.109375" bestFit="1" customWidth="1"/>
    <col min="3" max="3" width="5.77734375" bestFit="1" customWidth="1"/>
    <col min="4" max="4" width="22" bestFit="1" customWidth="1"/>
    <col min="5" max="5" width="5.6640625" bestFit="1" customWidth="1"/>
    <col min="6" max="6" width="8" bestFit="1" customWidth="1"/>
    <col min="8" max="8" width="33.109375" bestFit="1" customWidth="1"/>
  </cols>
  <sheetData>
    <row r="1" spans="1:12" ht="15.6" x14ac:dyDescent="0.3">
      <c r="A1" s="9" t="s">
        <v>186</v>
      </c>
    </row>
    <row r="2" spans="1:12" ht="21" x14ac:dyDescent="0.4">
      <c r="A2" s="11">
        <v>55</v>
      </c>
      <c r="C2" s="20" t="s">
        <v>79</v>
      </c>
      <c r="D2" s="20" t="s">
        <v>186</v>
      </c>
      <c r="E2" s="20" t="s">
        <v>80</v>
      </c>
      <c r="F2" s="20" t="s">
        <v>81</v>
      </c>
      <c r="H2" s="99" t="s">
        <v>161</v>
      </c>
      <c r="I2" s="100"/>
      <c r="J2" s="100"/>
      <c r="K2" s="101"/>
    </row>
    <row r="3" spans="1:12" ht="15.6" x14ac:dyDescent="0.3">
      <c r="A3" s="11">
        <v>60</v>
      </c>
      <c r="C3" s="1">
        <v>100</v>
      </c>
      <c r="D3" s="1">
        <v>515</v>
      </c>
      <c r="E3" s="1">
        <v>1</v>
      </c>
      <c r="F3" s="166">
        <v>1</v>
      </c>
      <c r="H3" s="92"/>
      <c r="K3" s="102"/>
    </row>
    <row r="4" spans="1:12" ht="18" x14ac:dyDescent="0.35">
      <c r="A4" s="11">
        <v>62</v>
      </c>
      <c r="C4" s="1">
        <v>99</v>
      </c>
      <c r="D4" s="1">
        <v>510</v>
      </c>
      <c r="E4" s="1">
        <v>2</v>
      </c>
      <c r="F4" s="166">
        <v>0.98899999999999999</v>
      </c>
      <c r="H4" s="93" t="s">
        <v>162</v>
      </c>
      <c r="I4" s="89"/>
      <c r="J4" s="90"/>
      <c r="K4" s="102"/>
    </row>
    <row r="5" spans="1:12" ht="15.6" x14ac:dyDescent="0.3">
      <c r="A5" s="11">
        <v>65</v>
      </c>
      <c r="C5" s="1">
        <v>98</v>
      </c>
      <c r="D5" s="1">
        <v>505</v>
      </c>
      <c r="E5" s="1">
        <v>3</v>
      </c>
      <c r="F5" s="166">
        <v>0.97899999999999998</v>
      </c>
      <c r="H5" s="94"/>
      <c r="I5" s="88"/>
      <c r="K5" s="102"/>
    </row>
    <row r="6" spans="1:12" ht="15.6" x14ac:dyDescent="0.3">
      <c r="A6" s="11">
        <v>68</v>
      </c>
      <c r="C6" s="1">
        <v>97</v>
      </c>
      <c r="D6" s="1">
        <v>500</v>
      </c>
      <c r="E6" s="1">
        <v>4</v>
      </c>
      <c r="F6" s="166">
        <v>0.96899999999999997</v>
      </c>
      <c r="H6" s="95">
        <f>_xlfn.QUARTILE.EXC(A2:A101,1)</f>
        <v>146.25</v>
      </c>
      <c r="I6" s="88"/>
      <c r="K6" s="102"/>
    </row>
    <row r="7" spans="1:12" ht="15.6" x14ac:dyDescent="0.3">
      <c r="A7" s="11">
        <v>70</v>
      </c>
      <c r="C7" s="1">
        <v>96</v>
      </c>
      <c r="D7" s="1">
        <v>495</v>
      </c>
      <c r="E7" s="1">
        <v>5</v>
      </c>
      <c r="F7" s="166">
        <v>0.95899999999999996</v>
      </c>
      <c r="H7" s="96"/>
      <c r="K7" s="102"/>
    </row>
    <row r="8" spans="1:12" ht="15.6" x14ac:dyDescent="0.3">
      <c r="A8" s="11">
        <v>72</v>
      </c>
      <c r="C8" s="1">
        <v>95</v>
      </c>
      <c r="D8" s="1">
        <v>490</v>
      </c>
      <c r="E8" s="1">
        <v>6</v>
      </c>
      <c r="F8" s="166">
        <v>0.94899999999999995</v>
      </c>
      <c r="H8" s="92" t="s">
        <v>140</v>
      </c>
      <c r="K8" s="102"/>
    </row>
    <row r="9" spans="1:12" ht="18" x14ac:dyDescent="0.35">
      <c r="A9" s="11">
        <v>75</v>
      </c>
      <c r="C9" s="1">
        <v>94</v>
      </c>
      <c r="D9" s="1">
        <v>485</v>
      </c>
      <c r="E9" s="1">
        <v>7</v>
      </c>
      <c r="F9" s="166">
        <v>0.93899999999999995</v>
      </c>
      <c r="H9" s="93" t="s">
        <v>164</v>
      </c>
      <c r="I9" s="90"/>
      <c r="K9" s="102"/>
    </row>
    <row r="10" spans="1:12" ht="15.6" x14ac:dyDescent="0.3">
      <c r="A10" s="11">
        <v>78</v>
      </c>
      <c r="C10" s="1">
        <v>93</v>
      </c>
      <c r="D10" s="1">
        <v>480</v>
      </c>
      <c r="E10" s="1">
        <v>8</v>
      </c>
      <c r="F10" s="166">
        <v>0.92900000000000005</v>
      </c>
      <c r="H10" s="92"/>
      <c r="K10" s="102"/>
    </row>
    <row r="11" spans="1:12" ht="18" x14ac:dyDescent="0.3">
      <c r="A11" s="11">
        <v>80</v>
      </c>
      <c r="C11" s="1">
        <v>92</v>
      </c>
      <c r="D11" s="1">
        <v>475</v>
      </c>
      <c r="E11" s="1">
        <v>9</v>
      </c>
      <c r="F11" s="166">
        <v>0.91900000000000004</v>
      </c>
      <c r="H11" s="97">
        <f>_xlfn.QUARTILE.EXC(A2:A101,2)</f>
        <v>267.5</v>
      </c>
      <c r="K11" s="102"/>
    </row>
    <row r="12" spans="1:12" ht="15.6" x14ac:dyDescent="0.3">
      <c r="A12" s="11">
        <v>82</v>
      </c>
      <c r="C12" s="1">
        <v>91</v>
      </c>
      <c r="D12" s="1">
        <v>470</v>
      </c>
      <c r="E12" s="1">
        <v>10</v>
      </c>
      <c r="F12" s="166">
        <v>0.90900000000000003</v>
      </c>
      <c r="H12" s="96"/>
      <c r="K12" s="102"/>
    </row>
    <row r="13" spans="1:12" ht="15.6" x14ac:dyDescent="0.3">
      <c r="A13" s="11">
        <v>85</v>
      </c>
      <c r="C13" s="1">
        <v>90</v>
      </c>
      <c r="D13" s="1">
        <v>465</v>
      </c>
      <c r="E13" s="1">
        <v>11</v>
      </c>
      <c r="F13" s="166">
        <v>0.89800000000000002</v>
      </c>
      <c r="H13" s="92"/>
      <c r="K13" s="102"/>
    </row>
    <row r="14" spans="1:12" ht="18" x14ac:dyDescent="0.35">
      <c r="A14" s="11">
        <v>88</v>
      </c>
      <c r="C14" s="1">
        <v>89</v>
      </c>
      <c r="D14" s="1">
        <v>460</v>
      </c>
      <c r="E14" s="1">
        <v>12</v>
      </c>
      <c r="F14" s="166">
        <v>0.88800000000000001</v>
      </c>
      <c r="H14" s="93" t="s">
        <v>163</v>
      </c>
      <c r="I14" s="90"/>
      <c r="J14" s="90"/>
      <c r="K14" s="102"/>
    </row>
    <row r="15" spans="1:12" ht="15.6" x14ac:dyDescent="0.3">
      <c r="A15" s="11">
        <v>90</v>
      </c>
      <c r="C15" s="1">
        <v>88</v>
      </c>
      <c r="D15" s="1">
        <v>455</v>
      </c>
      <c r="E15" s="1">
        <v>13</v>
      </c>
      <c r="F15" s="166">
        <v>0.878</v>
      </c>
      <c r="H15" s="92"/>
      <c r="K15" s="102"/>
      <c r="L15" t="s">
        <v>140</v>
      </c>
    </row>
    <row r="16" spans="1:12" ht="18" x14ac:dyDescent="0.3">
      <c r="A16" s="11">
        <v>92</v>
      </c>
      <c r="C16" s="1">
        <v>87</v>
      </c>
      <c r="D16" s="1">
        <v>450</v>
      </c>
      <c r="E16" s="1">
        <v>14</v>
      </c>
      <c r="F16" s="166">
        <v>0.86799999999999999</v>
      </c>
      <c r="H16" s="98">
        <f>_xlfn.QUARTILE.EXC(A2:A101,3)</f>
        <v>393.75</v>
      </c>
      <c r="I16" s="91"/>
      <c r="J16" s="91"/>
      <c r="K16" s="103"/>
    </row>
    <row r="17" spans="1:11" ht="15.6" x14ac:dyDescent="0.3">
      <c r="A17" s="11">
        <v>95</v>
      </c>
      <c r="C17" s="1">
        <v>86</v>
      </c>
      <c r="D17" s="1">
        <v>445</v>
      </c>
      <c r="E17" s="1">
        <v>15</v>
      </c>
      <c r="F17" s="166">
        <v>0.85799999999999998</v>
      </c>
      <c r="H17" s="87"/>
    </row>
    <row r="18" spans="1:11" ht="15.6" x14ac:dyDescent="0.3">
      <c r="A18" s="11">
        <v>100</v>
      </c>
      <c r="C18" s="1">
        <v>85</v>
      </c>
      <c r="D18" s="1">
        <v>440</v>
      </c>
      <c r="E18" s="1">
        <v>16</v>
      </c>
      <c r="F18" s="166">
        <v>0.84799999999999998</v>
      </c>
    </row>
    <row r="19" spans="1:11" ht="21" x14ac:dyDescent="0.4">
      <c r="A19" s="11">
        <v>105</v>
      </c>
      <c r="C19" s="1">
        <v>84</v>
      </c>
      <c r="D19" s="1">
        <v>435</v>
      </c>
      <c r="E19" s="1">
        <v>17</v>
      </c>
      <c r="F19" s="166">
        <v>0.83799999999999997</v>
      </c>
      <c r="H19" s="104" t="s">
        <v>165</v>
      </c>
      <c r="I19" s="105"/>
      <c r="J19" s="105"/>
      <c r="K19" s="106"/>
    </row>
    <row r="20" spans="1:11" ht="15.6" x14ac:dyDescent="0.3">
      <c r="A20" s="11">
        <v>110</v>
      </c>
      <c r="C20" s="1">
        <v>83</v>
      </c>
      <c r="D20" s="1">
        <v>430</v>
      </c>
      <c r="E20" s="1">
        <v>18</v>
      </c>
      <c r="F20" s="166">
        <v>0.82799999999999996</v>
      </c>
      <c r="H20" s="107"/>
      <c r="I20" s="108"/>
      <c r="K20" s="102"/>
    </row>
    <row r="21" spans="1:11" ht="18" x14ac:dyDescent="0.35">
      <c r="A21" s="11">
        <v>115</v>
      </c>
      <c r="C21" s="1">
        <v>82</v>
      </c>
      <c r="D21" s="1">
        <v>425</v>
      </c>
      <c r="E21" s="1">
        <v>19</v>
      </c>
      <c r="F21" s="166">
        <v>0.81799999999999995</v>
      </c>
      <c r="H21" s="93" t="s">
        <v>187</v>
      </c>
      <c r="I21" s="90"/>
      <c r="K21" s="102"/>
    </row>
    <row r="22" spans="1:11" ht="15.6" x14ac:dyDescent="0.3">
      <c r="A22" s="11">
        <v>120</v>
      </c>
      <c r="C22" s="1">
        <v>81</v>
      </c>
      <c r="D22" s="1">
        <v>420</v>
      </c>
      <c r="E22" s="1">
        <v>20</v>
      </c>
      <c r="F22" s="166">
        <v>0.80800000000000005</v>
      </c>
      <c r="H22" s="92"/>
      <c r="K22" s="102"/>
    </row>
    <row r="23" spans="1:11" ht="18" x14ac:dyDescent="0.3">
      <c r="A23" s="11">
        <v>125</v>
      </c>
      <c r="C23" s="1">
        <v>80</v>
      </c>
      <c r="D23" s="1">
        <v>415</v>
      </c>
      <c r="E23" s="1">
        <v>21</v>
      </c>
      <c r="F23" s="166">
        <v>0.79700000000000004</v>
      </c>
      <c r="H23" s="109">
        <f>_xlfn.PERCENTILE.EXC(A2:A101,0.15)</f>
        <v>92.449999999999989</v>
      </c>
      <c r="K23" s="102"/>
    </row>
    <row r="24" spans="1:11" ht="15.6" x14ac:dyDescent="0.3">
      <c r="A24" s="11">
        <v>130</v>
      </c>
      <c r="C24" s="1">
        <v>79</v>
      </c>
      <c r="D24" s="1">
        <v>410</v>
      </c>
      <c r="E24" s="1">
        <v>22</v>
      </c>
      <c r="F24" s="166">
        <v>0.78700000000000003</v>
      </c>
      <c r="H24" s="96"/>
      <c r="K24" s="102"/>
    </row>
    <row r="25" spans="1:11" ht="15.6" x14ac:dyDescent="0.3">
      <c r="A25" s="11">
        <v>135</v>
      </c>
      <c r="C25" s="1">
        <v>78</v>
      </c>
      <c r="D25" s="1">
        <v>405</v>
      </c>
      <c r="E25" s="1">
        <v>23</v>
      </c>
      <c r="F25" s="166">
        <v>0.77700000000000002</v>
      </c>
      <c r="H25" s="92"/>
      <c r="K25" s="102"/>
    </row>
    <row r="26" spans="1:11" ht="18" x14ac:dyDescent="0.35">
      <c r="A26" s="11">
        <v>150</v>
      </c>
      <c r="C26" s="1">
        <v>77</v>
      </c>
      <c r="D26" s="1">
        <v>400</v>
      </c>
      <c r="E26" s="1">
        <v>24</v>
      </c>
      <c r="F26" s="166">
        <v>0.76700000000000002</v>
      </c>
      <c r="H26" s="93" t="s">
        <v>188</v>
      </c>
      <c r="I26" s="90"/>
      <c r="J26" s="90"/>
      <c r="K26" s="102"/>
    </row>
    <row r="27" spans="1:11" ht="15.6" x14ac:dyDescent="0.3">
      <c r="A27" s="11">
        <v>145</v>
      </c>
      <c r="C27" s="1">
        <v>76</v>
      </c>
      <c r="D27" s="1">
        <v>395</v>
      </c>
      <c r="E27" s="1">
        <v>25</v>
      </c>
      <c r="F27" s="166">
        <v>0.75700000000000001</v>
      </c>
      <c r="H27" s="92"/>
      <c r="K27" s="102"/>
    </row>
    <row r="28" spans="1:11" ht="18" x14ac:dyDescent="0.3">
      <c r="A28" s="11">
        <v>150</v>
      </c>
      <c r="C28" s="1">
        <v>75</v>
      </c>
      <c r="D28" s="1">
        <v>390</v>
      </c>
      <c r="E28" s="1">
        <v>26</v>
      </c>
      <c r="F28" s="166">
        <v>0.747</v>
      </c>
      <c r="H28" s="109">
        <f>_xlfn.PERCENTILE.EXC(A2:A101,0.5)</f>
        <v>267.5</v>
      </c>
      <c r="K28" s="102"/>
    </row>
    <row r="29" spans="1:11" ht="15.6" x14ac:dyDescent="0.3">
      <c r="A29" s="11">
        <v>155</v>
      </c>
      <c r="C29" s="1">
        <v>74</v>
      </c>
      <c r="D29" s="1">
        <v>385</v>
      </c>
      <c r="E29" s="1">
        <v>27</v>
      </c>
      <c r="F29" s="166">
        <v>0.73699999999999999</v>
      </c>
      <c r="H29" s="96"/>
      <c r="K29" s="102"/>
    </row>
    <row r="30" spans="1:11" ht="15.6" x14ac:dyDescent="0.3">
      <c r="A30" s="11">
        <v>160</v>
      </c>
      <c r="C30" s="1">
        <v>73</v>
      </c>
      <c r="D30" s="1">
        <v>380</v>
      </c>
      <c r="E30" s="1">
        <v>28</v>
      </c>
      <c r="F30" s="166">
        <v>0.72699999999999998</v>
      </c>
      <c r="H30" s="92"/>
      <c r="K30" s="102"/>
    </row>
    <row r="31" spans="1:11" ht="18" x14ac:dyDescent="0.35">
      <c r="A31" s="11">
        <v>165</v>
      </c>
      <c r="C31" s="1">
        <v>72</v>
      </c>
      <c r="D31" s="1">
        <v>375</v>
      </c>
      <c r="E31" s="1">
        <v>29</v>
      </c>
      <c r="F31" s="166">
        <v>0.71699999999999997</v>
      </c>
      <c r="H31" s="93" t="s">
        <v>189</v>
      </c>
      <c r="I31" s="90"/>
      <c r="J31" s="90"/>
      <c r="K31" s="102"/>
    </row>
    <row r="32" spans="1:11" ht="15.6" x14ac:dyDescent="0.3">
      <c r="A32" s="11">
        <v>170</v>
      </c>
      <c r="C32" s="1">
        <v>71</v>
      </c>
      <c r="D32" s="1">
        <v>370</v>
      </c>
      <c r="E32" s="1">
        <v>30</v>
      </c>
      <c r="F32" s="166">
        <v>0.70699999999999996</v>
      </c>
      <c r="H32" s="92"/>
      <c r="K32" s="102"/>
    </row>
    <row r="33" spans="1:22" ht="18" x14ac:dyDescent="0.3">
      <c r="A33" s="11">
        <v>175</v>
      </c>
      <c r="C33" s="1">
        <v>70</v>
      </c>
      <c r="D33" s="1">
        <v>365</v>
      </c>
      <c r="E33" s="1">
        <v>31</v>
      </c>
      <c r="F33" s="166">
        <v>0.69599999999999995</v>
      </c>
      <c r="H33" s="109">
        <f>_xlfn.PERCENTILE.EXC(A2:A101,0.85)</f>
        <v>444.25</v>
      </c>
      <c r="I33" s="180"/>
      <c r="J33" s="180"/>
      <c r="K33" s="102"/>
    </row>
    <row r="34" spans="1:22" ht="15.6" x14ac:dyDescent="0.3">
      <c r="A34" s="11">
        <v>180</v>
      </c>
      <c r="C34" s="1">
        <v>69</v>
      </c>
      <c r="D34" s="1">
        <v>360</v>
      </c>
      <c r="E34" s="1">
        <v>32</v>
      </c>
      <c r="F34" s="166">
        <v>0.68600000000000005</v>
      </c>
      <c r="H34" s="169"/>
      <c r="I34" s="91"/>
      <c r="J34" s="91"/>
      <c r="K34" s="103"/>
    </row>
    <row r="35" spans="1:22" ht="15.6" x14ac:dyDescent="0.3">
      <c r="A35" s="11">
        <v>185</v>
      </c>
      <c r="C35" s="1">
        <v>68</v>
      </c>
      <c r="D35" s="1">
        <v>355</v>
      </c>
      <c r="E35" s="1">
        <v>33</v>
      </c>
      <c r="F35" s="166">
        <v>0.67600000000000005</v>
      </c>
      <c r="H35" s="64"/>
    </row>
    <row r="36" spans="1:22" ht="18" x14ac:dyDescent="0.35">
      <c r="A36" s="11">
        <v>190</v>
      </c>
      <c r="C36" s="1">
        <v>67</v>
      </c>
      <c r="D36" s="1">
        <v>350</v>
      </c>
      <c r="E36" s="1">
        <v>34</v>
      </c>
      <c r="F36" s="166">
        <v>0.66600000000000004</v>
      </c>
      <c r="H36" s="171"/>
      <c r="I36" s="167"/>
      <c r="J36" s="167"/>
      <c r="K36" s="168"/>
    </row>
    <row r="37" spans="1:22" ht="15.6" x14ac:dyDescent="0.3">
      <c r="A37" s="11">
        <v>195</v>
      </c>
      <c r="C37" s="1">
        <v>66</v>
      </c>
      <c r="D37" s="1">
        <v>345</v>
      </c>
      <c r="E37" s="1">
        <v>35</v>
      </c>
      <c r="F37" s="166">
        <v>0.65600000000000003</v>
      </c>
      <c r="H37" s="172"/>
      <c r="I37" s="168"/>
      <c r="J37" s="168"/>
      <c r="K37" s="168"/>
    </row>
    <row r="38" spans="1:22" ht="18" x14ac:dyDescent="0.3">
      <c r="A38" s="11">
        <v>200</v>
      </c>
      <c r="C38" s="1">
        <v>65</v>
      </c>
      <c r="D38" s="1">
        <v>340</v>
      </c>
      <c r="E38" s="1">
        <v>36</v>
      </c>
      <c r="F38" s="166">
        <v>0.64600000000000002</v>
      </c>
      <c r="H38" s="185"/>
      <c r="I38" s="168"/>
      <c r="J38" s="168"/>
      <c r="K38" s="168"/>
    </row>
    <row r="39" spans="1:22" ht="15.6" x14ac:dyDescent="0.3">
      <c r="A39" s="11">
        <v>205</v>
      </c>
      <c r="C39" s="1">
        <v>64</v>
      </c>
      <c r="D39" s="1">
        <v>335</v>
      </c>
      <c r="E39" s="1">
        <v>37</v>
      </c>
      <c r="F39" s="166">
        <v>0.63600000000000001</v>
      </c>
    </row>
    <row r="40" spans="1:22" ht="18" x14ac:dyDescent="0.35">
      <c r="A40" s="11">
        <v>210</v>
      </c>
      <c r="C40" s="1">
        <v>63</v>
      </c>
      <c r="D40" s="1">
        <v>330</v>
      </c>
      <c r="E40" s="1">
        <v>38</v>
      </c>
      <c r="F40" s="166">
        <v>0.626</v>
      </c>
      <c r="H40" s="182"/>
      <c r="I40" s="183"/>
      <c r="J40" s="183"/>
      <c r="K40" s="183"/>
      <c r="L40" s="183"/>
      <c r="M40" s="183"/>
      <c r="N40" s="183"/>
      <c r="O40" s="183"/>
      <c r="P40" s="183"/>
      <c r="Q40" s="183"/>
      <c r="R40" s="183"/>
      <c r="S40" s="183"/>
      <c r="T40" s="183"/>
      <c r="U40" s="183"/>
      <c r="V40" s="184"/>
    </row>
    <row r="41" spans="1:22" ht="18" x14ac:dyDescent="0.35">
      <c r="A41" s="11">
        <v>215</v>
      </c>
      <c r="C41" s="1">
        <v>62</v>
      </c>
      <c r="D41" s="1">
        <v>325</v>
      </c>
      <c r="E41" s="1">
        <v>39</v>
      </c>
      <c r="F41" s="166">
        <v>0.61599999999999999</v>
      </c>
      <c r="H41" s="182"/>
      <c r="I41" s="183"/>
      <c r="J41" s="183"/>
      <c r="K41" s="183"/>
      <c r="L41" s="183"/>
      <c r="M41" s="183"/>
      <c r="N41" s="183"/>
      <c r="O41" s="183"/>
      <c r="P41" s="183"/>
      <c r="Q41" s="183"/>
      <c r="R41" s="183"/>
      <c r="S41" s="183"/>
      <c r="T41" s="183"/>
      <c r="U41" s="183"/>
      <c r="V41" s="184"/>
    </row>
    <row r="42" spans="1:22" ht="18" x14ac:dyDescent="0.35">
      <c r="A42" s="11">
        <v>220</v>
      </c>
      <c r="C42" s="1">
        <v>61</v>
      </c>
      <c r="D42" s="1">
        <v>320</v>
      </c>
      <c r="E42" s="1">
        <v>40</v>
      </c>
      <c r="F42" s="166">
        <v>0.60599999999999998</v>
      </c>
      <c r="H42" s="182"/>
      <c r="I42" s="183"/>
      <c r="J42" s="183"/>
      <c r="K42" s="183"/>
      <c r="L42" s="183"/>
      <c r="M42" s="183"/>
      <c r="N42" s="183"/>
      <c r="O42" s="183"/>
      <c r="P42" s="183"/>
      <c r="Q42" s="183"/>
      <c r="R42" s="183"/>
      <c r="S42" s="183"/>
      <c r="T42" s="183"/>
      <c r="U42" s="183"/>
      <c r="V42" s="184"/>
    </row>
    <row r="43" spans="1:22" ht="18" x14ac:dyDescent="0.35">
      <c r="A43" s="11">
        <v>225</v>
      </c>
      <c r="C43" s="1">
        <v>60</v>
      </c>
      <c r="D43" s="1">
        <v>315</v>
      </c>
      <c r="E43" s="1">
        <v>41</v>
      </c>
      <c r="F43" s="166">
        <v>0.59499999999999997</v>
      </c>
      <c r="H43" s="182"/>
      <c r="I43" s="183"/>
      <c r="J43" s="183"/>
      <c r="K43" s="183"/>
      <c r="L43" s="183"/>
      <c r="M43" s="183"/>
      <c r="N43" s="183"/>
      <c r="O43" s="183"/>
      <c r="P43" s="183"/>
      <c r="Q43" s="183"/>
      <c r="R43" s="183"/>
      <c r="S43" s="183"/>
      <c r="T43" s="183"/>
      <c r="U43" s="183"/>
      <c r="V43" s="184"/>
    </row>
    <row r="44" spans="1:22" ht="18" x14ac:dyDescent="0.35">
      <c r="A44" s="11">
        <v>230</v>
      </c>
      <c r="C44" s="1">
        <v>59</v>
      </c>
      <c r="D44" s="1">
        <v>310</v>
      </c>
      <c r="E44" s="1">
        <v>42</v>
      </c>
      <c r="F44" s="166">
        <v>0.58499999999999996</v>
      </c>
      <c r="H44" s="182"/>
      <c r="I44" s="183"/>
      <c r="J44" s="183"/>
      <c r="K44" s="183"/>
      <c r="L44" s="183"/>
      <c r="M44" s="183"/>
      <c r="N44" s="183"/>
      <c r="O44" s="183"/>
      <c r="P44" s="183"/>
      <c r="Q44" s="183"/>
      <c r="R44" s="183"/>
      <c r="S44" s="183"/>
      <c r="T44" s="183"/>
      <c r="U44" s="183"/>
      <c r="V44" s="184"/>
    </row>
    <row r="45" spans="1:22" ht="18" x14ac:dyDescent="0.35">
      <c r="A45" s="11">
        <v>235</v>
      </c>
      <c r="C45" s="1">
        <v>58</v>
      </c>
      <c r="D45" s="1">
        <v>305</v>
      </c>
      <c r="E45" s="1">
        <v>43</v>
      </c>
      <c r="F45" s="166">
        <v>0.57499999999999996</v>
      </c>
      <c r="H45" s="182"/>
      <c r="I45" s="183"/>
      <c r="J45" s="183"/>
      <c r="K45" s="183"/>
      <c r="L45" s="183"/>
      <c r="M45" s="183"/>
      <c r="N45" s="183"/>
      <c r="O45" s="183"/>
      <c r="P45" s="183"/>
      <c r="Q45" s="183"/>
      <c r="R45" s="183"/>
      <c r="S45" s="183"/>
      <c r="T45" s="183"/>
      <c r="U45" s="183"/>
      <c r="V45" s="184"/>
    </row>
    <row r="46" spans="1:22" ht="18" x14ac:dyDescent="0.35">
      <c r="A46" s="11">
        <v>240</v>
      </c>
      <c r="C46" s="1">
        <v>57</v>
      </c>
      <c r="D46" s="1">
        <v>300</v>
      </c>
      <c r="E46" s="1">
        <v>44</v>
      </c>
      <c r="F46" s="166">
        <v>0.56499999999999995</v>
      </c>
      <c r="H46" s="182"/>
      <c r="I46" s="183"/>
      <c r="J46" s="183"/>
      <c r="K46" s="183"/>
      <c r="L46" s="183"/>
      <c r="M46" s="183"/>
      <c r="N46" s="183"/>
      <c r="O46" s="183"/>
      <c r="P46" s="183"/>
      <c r="Q46" s="183"/>
      <c r="R46" s="183"/>
      <c r="S46" s="183"/>
      <c r="T46" s="183"/>
      <c r="U46" s="183"/>
      <c r="V46" s="184"/>
    </row>
    <row r="47" spans="1:22" ht="15.6" x14ac:dyDescent="0.3">
      <c r="A47" s="11">
        <v>245</v>
      </c>
      <c r="C47" s="1">
        <v>56</v>
      </c>
      <c r="D47" s="1">
        <v>295</v>
      </c>
      <c r="E47" s="1">
        <v>45</v>
      </c>
      <c r="F47" s="166">
        <v>0.55500000000000005</v>
      </c>
    </row>
    <row r="48" spans="1:22" ht="15.6" x14ac:dyDescent="0.3">
      <c r="A48" s="11">
        <v>250</v>
      </c>
      <c r="C48" s="1">
        <v>55</v>
      </c>
      <c r="D48" s="1">
        <v>290</v>
      </c>
      <c r="E48" s="1">
        <v>46</v>
      </c>
      <c r="F48" s="166">
        <v>0.54500000000000004</v>
      </c>
    </row>
    <row r="49" spans="1:6" ht="15.6" x14ac:dyDescent="0.3">
      <c r="A49" s="11">
        <v>255</v>
      </c>
      <c r="C49" s="1">
        <v>54</v>
      </c>
      <c r="D49" s="1">
        <v>285</v>
      </c>
      <c r="E49" s="1">
        <v>47</v>
      </c>
      <c r="F49" s="166">
        <v>0.53500000000000003</v>
      </c>
    </row>
    <row r="50" spans="1:6" ht="15.6" x14ac:dyDescent="0.3">
      <c r="A50" s="11">
        <v>260</v>
      </c>
      <c r="C50" s="1">
        <v>53</v>
      </c>
      <c r="D50" s="1">
        <v>280</v>
      </c>
      <c r="E50" s="1">
        <v>48</v>
      </c>
      <c r="F50" s="166">
        <v>0.52500000000000002</v>
      </c>
    </row>
    <row r="51" spans="1:6" ht="15.6" x14ac:dyDescent="0.3">
      <c r="A51" s="11">
        <v>265</v>
      </c>
      <c r="C51" s="1">
        <v>52</v>
      </c>
      <c r="D51" s="1">
        <v>275</v>
      </c>
      <c r="E51" s="1">
        <v>49</v>
      </c>
      <c r="F51" s="166">
        <v>0.51500000000000001</v>
      </c>
    </row>
    <row r="52" spans="1:6" ht="15.6" x14ac:dyDescent="0.3">
      <c r="A52" s="11">
        <v>270</v>
      </c>
      <c r="C52" s="1">
        <v>51</v>
      </c>
      <c r="D52" s="1">
        <v>270</v>
      </c>
      <c r="E52" s="1">
        <v>50</v>
      </c>
      <c r="F52" s="166">
        <v>0.505</v>
      </c>
    </row>
    <row r="53" spans="1:6" ht="15.6" x14ac:dyDescent="0.3">
      <c r="A53" s="11">
        <v>275</v>
      </c>
      <c r="C53" s="1">
        <v>50</v>
      </c>
      <c r="D53" s="1">
        <v>265</v>
      </c>
      <c r="E53" s="1">
        <v>51</v>
      </c>
      <c r="F53" s="166">
        <v>0.49399999999999999</v>
      </c>
    </row>
    <row r="54" spans="1:6" ht="15.6" x14ac:dyDescent="0.3">
      <c r="A54" s="11">
        <v>280</v>
      </c>
      <c r="C54" s="1">
        <v>49</v>
      </c>
      <c r="D54" s="1">
        <v>260</v>
      </c>
      <c r="E54" s="1">
        <v>52</v>
      </c>
      <c r="F54" s="166">
        <v>0.48399999999999999</v>
      </c>
    </row>
    <row r="55" spans="1:6" ht="15.6" x14ac:dyDescent="0.3">
      <c r="A55" s="11">
        <v>285</v>
      </c>
      <c r="C55" s="1">
        <v>48</v>
      </c>
      <c r="D55" s="1">
        <v>255</v>
      </c>
      <c r="E55" s="1">
        <v>53</v>
      </c>
      <c r="F55" s="166">
        <v>0.47399999999999998</v>
      </c>
    </row>
    <row r="56" spans="1:6" ht="15.6" x14ac:dyDescent="0.3">
      <c r="A56" s="11">
        <v>290</v>
      </c>
      <c r="C56" s="1">
        <v>47</v>
      </c>
      <c r="D56" s="1">
        <v>250</v>
      </c>
      <c r="E56" s="1">
        <v>54</v>
      </c>
      <c r="F56" s="166">
        <v>0.46400000000000002</v>
      </c>
    </row>
    <row r="57" spans="1:6" ht="15.6" x14ac:dyDescent="0.3">
      <c r="A57" s="11">
        <v>295</v>
      </c>
      <c r="C57" s="1">
        <v>46</v>
      </c>
      <c r="D57" s="1">
        <v>245</v>
      </c>
      <c r="E57" s="1">
        <v>55</v>
      </c>
      <c r="F57" s="166">
        <v>0.45400000000000001</v>
      </c>
    </row>
    <row r="58" spans="1:6" ht="15.6" x14ac:dyDescent="0.3">
      <c r="A58" s="11">
        <v>300</v>
      </c>
      <c r="C58" s="1">
        <v>45</v>
      </c>
      <c r="D58" s="1">
        <v>240</v>
      </c>
      <c r="E58" s="1">
        <v>56</v>
      </c>
      <c r="F58" s="166">
        <v>0.44400000000000001</v>
      </c>
    </row>
    <row r="59" spans="1:6" ht="15.6" x14ac:dyDescent="0.3">
      <c r="A59" s="11">
        <v>305</v>
      </c>
      <c r="C59" s="1">
        <v>44</v>
      </c>
      <c r="D59" s="1">
        <v>235</v>
      </c>
      <c r="E59" s="1">
        <v>57</v>
      </c>
      <c r="F59" s="166">
        <v>0.434</v>
      </c>
    </row>
    <row r="60" spans="1:6" ht="15.6" x14ac:dyDescent="0.3">
      <c r="A60" s="11">
        <v>310</v>
      </c>
      <c r="C60" s="1">
        <v>43</v>
      </c>
      <c r="D60" s="1">
        <v>230</v>
      </c>
      <c r="E60" s="1">
        <v>58</v>
      </c>
      <c r="F60" s="166">
        <v>0.42399999999999999</v>
      </c>
    </row>
    <row r="61" spans="1:6" ht="15.6" x14ac:dyDescent="0.3">
      <c r="A61" s="11">
        <v>315</v>
      </c>
      <c r="C61" s="1">
        <v>42</v>
      </c>
      <c r="D61" s="1">
        <v>225</v>
      </c>
      <c r="E61" s="1">
        <v>59</v>
      </c>
      <c r="F61" s="166">
        <v>0.41399999999999998</v>
      </c>
    </row>
    <row r="62" spans="1:6" ht="15.6" x14ac:dyDescent="0.3">
      <c r="A62" s="11">
        <v>320</v>
      </c>
      <c r="C62" s="1">
        <v>41</v>
      </c>
      <c r="D62" s="1">
        <v>220</v>
      </c>
      <c r="E62" s="1">
        <v>60</v>
      </c>
      <c r="F62" s="166">
        <v>0.40400000000000003</v>
      </c>
    </row>
    <row r="63" spans="1:6" ht="15.6" x14ac:dyDescent="0.3">
      <c r="A63" s="11">
        <v>325</v>
      </c>
      <c r="C63" s="1">
        <v>40</v>
      </c>
      <c r="D63" s="1">
        <v>215</v>
      </c>
      <c r="E63" s="1">
        <v>61</v>
      </c>
      <c r="F63" s="166">
        <v>0.39300000000000002</v>
      </c>
    </row>
    <row r="64" spans="1:6" ht="15.6" x14ac:dyDescent="0.3">
      <c r="A64" s="11">
        <v>330</v>
      </c>
      <c r="C64" s="1">
        <v>39</v>
      </c>
      <c r="D64" s="1">
        <v>210</v>
      </c>
      <c r="E64" s="1">
        <v>62</v>
      </c>
      <c r="F64" s="166">
        <v>0.38300000000000001</v>
      </c>
    </row>
    <row r="65" spans="1:6" ht="15.6" x14ac:dyDescent="0.3">
      <c r="A65" s="11">
        <v>335</v>
      </c>
      <c r="C65" s="1">
        <v>38</v>
      </c>
      <c r="D65" s="1">
        <v>205</v>
      </c>
      <c r="E65" s="1">
        <v>63</v>
      </c>
      <c r="F65" s="166">
        <v>0.373</v>
      </c>
    </row>
    <row r="66" spans="1:6" ht="15.6" x14ac:dyDescent="0.3">
      <c r="A66" s="11">
        <v>340</v>
      </c>
      <c r="C66" s="1">
        <v>37</v>
      </c>
      <c r="D66" s="1">
        <v>200</v>
      </c>
      <c r="E66" s="1">
        <v>64</v>
      </c>
      <c r="F66" s="166">
        <v>0.36299999999999999</v>
      </c>
    </row>
    <row r="67" spans="1:6" ht="15.6" x14ac:dyDescent="0.3">
      <c r="A67" s="11">
        <v>345</v>
      </c>
      <c r="C67" s="1">
        <v>36</v>
      </c>
      <c r="D67" s="1">
        <v>195</v>
      </c>
      <c r="E67" s="1">
        <v>65</v>
      </c>
      <c r="F67" s="166">
        <v>0.35299999999999998</v>
      </c>
    </row>
    <row r="68" spans="1:6" ht="15.6" x14ac:dyDescent="0.3">
      <c r="A68" s="11">
        <v>350</v>
      </c>
      <c r="C68" s="1">
        <v>35</v>
      </c>
      <c r="D68" s="1">
        <v>190</v>
      </c>
      <c r="E68" s="1">
        <v>66</v>
      </c>
      <c r="F68" s="166">
        <v>0.34300000000000003</v>
      </c>
    </row>
    <row r="69" spans="1:6" ht="15.6" x14ac:dyDescent="0.3">
      <c r="A69" s="11">
        <v>355</v>
      </c>
      <c r="C69" s="1">
        <v>34</v>
      </c>
      <c r="D69" s="1">
        <v>185</v>
      </c>
      <c r="E69" s="1">
        <v>67</v>
      </c>
      <c r="F69" s="166">
        <v>0.33300000000000002</v>
      </c>
    </row>
    <row r="70" spans="1:6" ht="15.6" x14ac:dyDescent="0.3">
      <c r="A70" s="11">
        <v>360</v>
      </c>
      <c r="C70" s="1">
        <v>33</v>
      </c>
      <c r="D70" s="1">
        <v>180</v>
      </c>
      <c r="E70" s="1">
        <v>68</v>
      </c>
      <c r="F70" s="166">
        <v>0.32300000000000001</v>
      </c>
    </row>
    <row r="71" spans="1:6" ht="15.6" x14ac:dyDescent="0.3">
      <c r="A71" s="11">
        <v>365</v>
      </c>
      <c r="C71" s="1">
        <v>32</v>
      </c>
      <c r="D71" s="1">
        <v>175</v>
      </c>
      <c r="E71" s="1">
        <v>69</v>
      </c>
      <c r="F71" s="166">
        <v>0.313</v>
      </c>
    </row>
    <row r="72" spans="1:6" ht="15.6" x14ac:dyDescent="0.3">
      <c r="A72" s="11">
        <v>370</v>
      </c>
      <c r="C72" s="1">
        <v>31</v>
      </c>
      <c r="D72" s="1">
        <v>170</v>
      </c>
      <c r="E72" s="1">
        <v>70</v>
      </c>
      <c r="F72" s="166">
        <v>0.30299999999999999</v>
      </c>
    </row>
    <row r="73" spans="1:6" ht="15.6" x14ac:dyDescent="0.3">
      <c r="A73" s="11">
        <v>375</v>
      </c>
      <c r="C73" s="1">
        <v>30</v>
      </c>
      <c r="D73" s="1">
        <v>165</v>
      </c>
      <c r="E73" s="1">
        <v>71</v>
      </c>
      <c r="F73" s="166">
        <v>0.29199999999999998</v>
      </c>
    </row>
    <row r="74" spans="1:6" ht="15.6" x14ac:dyDescent="0.3">
      <c r="A74" s="11">
        <v>380</v>
      </c>
      <c r="C74" s="1">
        <v>29</v>
      </c>
      <c r="D74" s="1">
        <v>160</v>
      </c>
      <c r="E74" s="1">
        <v>72</v>
      </c>
      <c r="F74" s="166">
        <v>0.28199999999999997</v>
      </c>
    </row>
    <row r="75" spans="1:6" ht="15.6" x14ac:dyDescent="0.3">
      <c r="A75" s="11">
        <v>385</v>
      </c>
      <c r="C75" s="1">
        <v>28</v>
      </c>
      <c r="D75" s="1">
        <v>155</v>
      </c>
      <c r="E75" s="1">
        <v>73</v>
      </c>
      <c r="F75" s="166">
        <v>0.27200000000000002</v>
      </c>
    </row>
    <row r="76" spans="1:6" ht="15.6" x14ac:dyDescent="0.3">
      <c r="A76" s="11">
        <v>390</v>
      </c>
      <c r="C76" s="1">
        <v>25</v>
      </c>
      <c r="D76" s="1">
        <v>150</v>
      </c>
      <c r="E76" s="1">
        <v>74</v>
      </c>
      <c r="F76" s="166">
        <v>0.252</v>
      </c>
    </row>
    <row r="77" spans="1:6" ht="15.6" x14ac:dyDescent="0.3">
      <c r="A77" s="11">
        <v>395</v>
      </c>
      <c r="C77" s="1">
        <v>27</v>
      </c>
      <c r="D77" s="1">
        <v>150</v>
      </c>
      <c r="E77" s="1">
        <v>74</v>
      </c>
      <c r="F77" s="166">
        <v>0.252</v>
      </c>
    </row>
    <row r="78" spans="1:6" ht="15.6" x14ac:dyDescent="0.3">
      <c r="A78" s="11">
        <v>400</v>
      </c>
      <c r="C78" s="1">
        <v>26</v>
      </c>
      <c r="D78" s="1">
        <v>145</v>
      </c>
      <c r="E78" s="1">
        <v>76</v>
      </c>
      <c r="F78" s="166">
        <v>0.24199999999999999</v>
      </c>
    </row>
    <row r="79" spans="1:6" ht="15.6" x14ac:dyDescent="0.3">
      <c r="A79" s="11">
        <v>405</v>
      </c>
      <c r="C79" s="1">
        <v>24</v>
      </c>
      <c r="D79" s="1">
        <v>135</v>
      </c>
      <c r="E79" s="1">
        <v>77</v>
      </c>
      <c r="F79" s="166">
        <v>0.23200000000000001</v>
      </c>
    </row>
    <row r="80" spans="1:6" ht="15.6" x14ac:dyDescent="0.3">
      <c r="A80" s="11">
        <v>410</v>
      </c>
      <c r="C80" s="1">
        <v>23</v>
      </c>
      <c r="D80" s="1">
        <v>130</v>
      </c>
      <c r="E80" s="1">
        <v>78</v>
      </c>
      <c r="F80" s="166">
        <v>0.222</v>
      </c>
    </row>
    <row r="81" spans="1:6" ht="15.6" x14ac:dyDescent="0.3">
      <c r="A81" s="11">
        <v>415</v>
      </c>
      <c r="C81" s="1">
        <v>22</v>
      </c>
      <c r="D81" s="1">
        <v>125</v>
      </c>
      <c r="E81" s="1">
        <v>79</v>
      </c>
      <c r="F81" s="166">
        <v>0.21199999999999999</v>
      </c>
    </row>
    <row r="82" spans="1:6" ht="15.6" x14ac:dyDescent="0.3">
      <c r="A82" s="11">
        <v>420</v>
      </c>
      <c r="C82" s="1">
        <v>21</v>
      </c>
      <c r="D82" s="1">
        <v>120</v>
      </c>
      <c r="E82" s="1">
        <v>80</v>
      </c>
      <c r="F82" s="166">
        <v>0.20200000000000001</v>
      </c>
    </row>
    <row r="83" spans="1:6" ht="15.6" x14ac:dyDescent="0.3">
      <c r="A83" s="11">
        <v>425</v>
      </c>
      <c r="C83" s="1">
        <v>20</v>
      </c>
      <c r="D83" s="1">
        <v>115</v>
      </c>
      <c r="E83" s="1">
        <v>81</v>
      </c>
      <c r="F83" s="166">
        <v>0.191</v>
      </c>
    </row>
    <row r="84" spans="1:6" ht="15.6" x14ac:dyDescent="0.3">
      <c r="A84" s="11">
        <v>430</v>
      </c>
      <c r="C84" s="1">
        <v>19</v>
      </c>
      <c r="D84" s="1">
        <v>110</v>
      </c>
      <c r="E84" s="1">
        <v>82</v>
      </c>
      <c r="F84" s="166">
        <v>0.18099999999999999</v>
      </c>
    </row>
    <row r="85" spans="1:6" ht="15.6" x14ac:dyDescent="0.3">
      <c r="A85" s="11">
        <v>435</v>
      </c>
      <c r="C85" s="1">
        <v>18</v>
      </c>
      <c r="D85" s="1">
        <v>105</v>
      </c>
      <c r="E85" s="1">
        <v>83</v>
      </c>
      <c r="F85" s="166">
        <v>0.17100000000000001</v>
      </c>
    </row>
    <row r="86" spans="1:6" ht="15.6" x14ac:dyDescent="0.3">
      <c r="A86" s="11">
        <v>440</v>
      </c>
      <c r="C86" s="1">
        <v>17</v>
      </c>
      <c r="D86" s="1">
        <v>100</v>
      </c>
      <c r="E86" s="1">
        <v>84</v>
      </c>
      <c r="F86" s="166">
        <v>0.161</v>
      </c>
    </row>
    <row r="87" spans="1:6" ht="15.6" x14ac:dyDescent="0.3">
      <c r="A87" s="11">
        <v>445</v>
      </c>
      <c r="C87" s="1">
        <v>16</v>
      </c>
      <c r="D87" s="1">
        <v>95</v>
      </c>
      <c r="E87" s="1">
        <v>85</v>
      </c>
      <c r="F87" s="166">
        <v>0.151</v>
      </c>
    </row>
    <row r="88" spans="1:6" ht="15.6" x14ac:dyDescent="0.3">
      <c r="A88" s="11">
        <v>450</v>
      </c>
      <c r="C88" s="1">
        <v>15</v>
      </c>
      <c r="D88" s="1">
        <v>92</v>
      </c>
      <c r="E88" s="1">
        <v>86</v>
      </c>
      <c r="F88" s="166">
        <v>0.14099999999999999</v>
      </c>
    </row>
    <row r="89" spans="1:6" ht="15.6" x14ac:dyDescent="0.3">
      <c r="A89" s="11">
        <v>455</v>
      </c>
      <c r="C89" s="1">
        <v>14</v>
      </c>
      <c r="D89" s="1">
        <v>90</v>
      </c>
      <c r="E89" s="1">
        <v>87</v>
      </c>
      <c r="F89" s="166">
        <v>0.13100000000000001</v>
      </c>
    </row>
    <row r="90" spans="1:6" ht="15.6" x14ac:dyDescent="0.3">
      <c r="A90" s="11">
        <v>460</v>
      </c>
      <c r="C90" s="1">
        <v>13</v>
      </c>
      <c r="D90" s="1">
        <v>88</v>
      </c>
      <c r="E90" s="1">
        <v>88</v>
      </c>
      <c r="F90" s="166">
        <v>0.121</v>
      </c>
    </row>
    <row r="91" spans="1:6" ht="15.6" x14ac:dyDescent="0.3">
      <c r="A91" s="11">
        <v>465</v>
      </c>
      <c r="C91" s="1">
        <v>12</v>
      </c>
      <c r="D91" s="1">
        <v>85</v>
      </c>
      <c r="E91" s="1">
        <v>89</v>
      </c>
      <c r="F91" s="166">
        <v>0.111</v>
      </c>
    </row>
    <row r="92" spans="1:6" ht="15.6" x14ac:dyDescent="0.3">
      <c r="A92" s="11">
        <v>470</v>
      </c>
      <c r="C92" s="1">
        <v>11</v>
      </c>
      <c r="D92" s="1">
        <v>82</v>
      </c>
      <c r="E92" s="1">
        <v>90</v>
      </c>
      <c r="F92" s="166">
        <v>0.10100000000000001</v>
      </c>
    </row>
    <row r="93" spans="1:6" ht="15.6" x14ac:dyDescent="0.3">
      <c r="A93" s="11">
        <v>475</v>
      </c>
      <c r="C93" s="1">
        <v>10</v>
      </c>
      <c r="D93" s="1">
        <v>80</v>
      </c>
      <c r="E93" s="1">
        <v>91</v>
      </c>
      <c r="F93" s="166">
        <v>0.09</v>
      </c>
    </row>
    <row r="94" spans="1:6" ht="15.6" x14ac:dyDescent="0.3">
      <c r="A94" s="11">
        <v>480</v>
      </c>
      <c r="C94" s="1">
        <v>9</v>
      </c>
      <c r="D94" s="1">
        <v>78</v>
      </c>
      <c r="E94" s="1">
        <v>92</v>
      </c>
      <c r="F94" s="166">
        <v>0.08</v>
      </c>
    </row>
    <row r="95" spans="1:6" ht="15.6" x14ac:dyDescent="0.3">
      <c r="A95" s="11">
        <v>485</v>
      </c>
      <c r="C95" s="1">
        <v>8</v>
      </c>
      <c r="D95" s="1">
        <v>75</v>
      </c>
      <c r="E95" s="1">
        <v>93</v>
      </c>
      <c r="F95" s="166">
        <v>7.0000000000000007E-2</v>
      </c>
    </row>
    <row r="96" spans="1:6" ht="15.6" x14ac:dyDescent="0.3">
      <c r="A96" s="11">
        <v>490</v>
      </c>
      <c r="C96" s="1">
        <v>7</v>
      </c>
      <c r="D96" s="1">
        <v>72</v>
      </c>
      <c r="E96" s="1">
        <v>94</v>
      </c>
      <c r="F96" s="166">
        <v>0.06</v>
      </c>
    </row>
    <row r="97" spans="1:6" ht="15.6" x14ac:dyDescent="0.3">
      <c r="A97" s="11">
        <v>495</v>
      </c>
      <c r="C97" s="1">
        <v>6</v>
      </c>
      <c r="D97" s="1">
        <v>70</v>
      </c>
      <c r="E97" s="1">
        <v>95</v>
      </c>
      <c r="F97" s="166">
        <v>0.05</v>
      </c>
    </row>
    <row r="98" spans="1:6" ht="15.6" x14ac:dyDescent="0.3">
      <c r="A98" s="11">
        <v>500</v>
      </c>
      <c r="C98" s="1">
        <v>5</v>
      </c>
      <c r="D98" s="1">
        <v>68</v>
      </c>
      <c r="E98" s="1">
        <v>96</v>
      </c>
      <c r="F98" s="166">
        <v>0.04</v>
      </c>
    </row>
    <row r="99" spans="1:6" ht="15.6" x14ac:dyDescent="0.3">
      <c r="A99" s="11">
        <v>505</v>
      </c>
      <c r="C99" s="1">
        <v>4</v>
      </c>
      <c r="D99" s="1">
        <v>65</v>
      </c>
      <c r="E99" s="1">
        <v>97</v>
      </c>
      <c r="F99" s="166">
        <v>0.03</v>
      </c>
    </row>
    <row r="100" spans="1:6" ht="15.6" x14ac:dyDescent="0.3">
      <c r="A100" s="11">
        <v>510</v>
      </c>
      <c r="C100" s="1">
        <v>3</v>
      </c>
      <c r="D100" s="1">
        <v>62</v>
      </c>
      <c r="E100" s="1">
        <v>98</v>
      </c>
      <c r="F100" s="166">
        <v>0.02</v>
      </c>
    </row>
    <row r="101" spans="1:6" ht="15.6" x14ac:dyDescent="0.3">
      <c r="A101" s="11">
        <v>515</v>
      </c>
      <c r="C101" s="1">
        <v>2</v>
      </c>
      <c r="D101" s="1">
        <v>60</v>
      </c>
      <c r="E101" s="1">
        <v>99</v>
      </c>
      <c r="F101" s="166">
        <v>0.01</v>
      </c>
    </row>
    <row r="102" spans="1:6" x14ac:dyDescent="0.3">
      <c r="C102" s="1">
        <v>1</v>
      </c>
      <c r="D102" s="1">
        <v>55</v>
      </c>
      <c r="E102" s="1">
        <v>100</v>
      </c>
      <c r="F102" s="166">
        <v>0</v>
      </c>
    </row>
  </sheetData>
  <sortState xmlns:xlrd2="http://schemas.microsoft.com/office/spreadsheetml/2017/richdata2" ref="C3:F102">
    <sortCondition ref="E4"/>
  </sortState>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15A5-3D03-4F2F-83CB-81A65C091EF9}">
  <dimension ref="A1:K111"/>
  <sheetViews>
    <sheetView topLeftCell="B22" workbookViewId="0">
      <selection activeCell="L41" sqref="L41"/>
    </sheetView>
  </sheetViews>
  <sheetFormatPr defaultRowHeight="14.4" x14ac:dyDescent="0.3"/>
  <cols>
    <col min="1" max="1" width="32.44140625" bestFit="1" customWidth="1"/>
    <col min="4" max="4" width="29.33203125" bestFit="1" customWidth="1"/>
    <col min="8" max="8" width="33.109375" bestFit="1" customWidth="1"/>
  </cols>
  <sheetData>
    <row r="1" spans="1:11" ht="15.6" x14ac:dyDescent="0.3">
      <c r="A1" s="170" t="s">
        <v>190</v>
      </c>
      <c r="C1" s="20" t="s">
        <v>79</v>
      </c>
      <c r="D1" s="20" t="s">
        <v>190</v>
      </c>
      <c r="E1" s="20" t="s">
        <v>80</v>
      </c>
      <c r="F1" s="20" t="s">
        <v>81</v>
      </c>
    </row>
    <row r="2" spans="1:11" ht="21" x14ac:dyDescent="0.4">
      <c r="A2" s="31">
        <v>20</v>
      </c>
      <c r="C2" s="1">
        <v>110</v>
      </c>
      <c r="D2" s="1">
        <v>565</v>
      </c>
      <c r="E2" s="1">
        <v>1</v>
      </c>
      <c r="F2" s="166">
        <v>1</v>
      </c>
      <c r="H2" s="99" t="s">
        <v>161</v>
      </c>
      <c r="I2" s="100"/>
      <c r="J2" s="100"/>
      <c r="K2" s="101"/>
    </row>
    <row r="3" spans="1:11" ht="15.6" x14ac:dyDescent="0.3">
      <c r="A3" s="31">
        <v>25</v>
      </c>
      <c r="C3" s="1">
        <v>109</v>
      </c>
      <c r="D3" s="1">
        <v>560</v>
      </c>
      <c r="E3" s="1">
        <v>2</v>
      </c>
      <c r="F3" s="166">
        <v>0.99</v>
      </c>
      <c r="H3" s="92"/>
      <c r="K3" s="102"/>
    </row>
    <row r="4" spans="1:11" ht="18" x14ac:dyDescent="0.35">
      <c r="A4" s="31">
        <v>30</v>
      </c>
      <c r="C4" s="1">
        <v>108</v>
      </c>
      <c r="D4" s="1">
        <v>555</v>
      </c>
      <c r="E4" s="1">
        <v>3</v>
      </c>
      <c r="F4" s="166">
        <v>0.98099999999999998</v>
      </c>
      <c r="H4" s="93" t="s">
        <v>162</v>
      </c>
      <c r="I4" s="89"/>
      <c r="J4" s="90"/>
      <c r="K4" s="102"/>
    </row>
    <row r="5" spans="1:11" ht="15.6" x14ac:dyDescent="0.3">
      <c r="A5" s="31">
        <v>35</v>
      </c>
      <c r="C5" s="1">
        <v>107</v>
      </c>
      <c r="D5" s="1">
        <v>550</v>
      </c>
      <c r="E5" s="1">
        <v>4</v>
      </c>
      <c r="F5" s="166">
        <v>0.97199999999999998</v>
      </c>
      <c r="H5" s="94"/>
      <c r="I5" s="88"/>
      <c r="K5" s="102"/>
    </row>
    <row r="6" spans="1:11" ht="15.6" x14ac:dyDescent="0.3">
      <c r="A6" s="31">
        <v>40</v>
      </c>
      <c r="C6" s="1">
        <v>106</v>
      </c>
      <c r="D6" s="1">
        <v>545</v>
      </c>
      <c r="E6" s="1">
        <v>5</v>
      </c>
      <c r="F6" s="166">
        <v>0.96299999999999997</v>
      </c>
      <c r="H6" s="95">
        <f>_xlfn.QUARTILE.EXC(A2:A101,1)</f>
        <v>141.25</v>
      </c>
      <c r="I6" s="88"/>
      <c r="K6" s="102"/>
    </row>
    <row r="7" spans="1:11" ht="15.6" x14ac:dyDescent="0.3">
      <c r="A7" s="31">
        <v>45</v>
      </c>
      <c r="C7" s="1">
        <v>105</v>
      </c>
      <c r="D7" s="1">
        <v>540</v>
      </c>
      <c r="E7" s="1">
        <v>6</v>
      </c>
      <c r="F7" s="166">
        <v>0.95399999999999996</v>
      </c>
      <c r="H7" s="96"/>
      <c r="K7" s="102"/>
    </row>
    <row r="8" spans="1:11" ht="15.6" x14ac:dyDescent="0.3">
      <c r="A8" s="31">
        <v>50</v>
      </c>
      <c r="C8" s="1">
        <v>104</v>
      </c>
      <c r="D8" s="1">
        <v>535</v>
      </c>
      <c r="E8" s="1">
        <v>7</v>
      </c>
      <c r="F8" s="166">
        <v>0.94399999999999995</v>
      </c>
      <c r="H8" s="92" t="s">
        <v>140</v>
      </c>
      <c r="K8" s="102"/>
    </row>
    <row r="9" spans="1:11" ht="18" x14ac:dyDescent="0.35">
      <c r="A9" s="31">
        <v>55</v>
      </c>
      <c r="C9" s="1">
        <v>103</v>
      </c>
      <c r="D9" s="1">
        <v>530</v>
      </c>
      <c r="E9" s="1">
        <v>8</v>
      </c>
      <c r="F9" s="166">
        <v>0.93500000000000005</v>
      </c>
      <c r="H9" s="93" t="s">
        <v>164</v>
      </c>
      <c r="I9" s="90"/>
      <c r="K9" s="102"/>
    </row>
    <row r="10" spans="1:11" ht="15.6" x14ac:dyDescent="0.3">
      <c r="A10" s="31">
        <v>60</v>
      </c>
      <c r="C10" s="1">
        <v>102</v>
      </c>
      <c r="D10" s="1">
        <v>525</v>
      </c>
      <c r="E10" s="1">
        <v>9</v>
      </c>
      <c r="F10" s="166">
        <v>0.92600000000000005</v>
      </c>
      <c r="H10" s="92"/>
      <c r="K10" s="102"/>
    </row>
    <row r="11" spans="1:11" ht="18" x14ac:dyDescent="0.3">
      <c r="A11" s="31">
        <v>65</v>
      </c>
      <c r="C11" s="1">
        <v>101</v>
      </c>
      <c r="D11" s="1">
        <v>520</v>
      </c>
      <c r="E11" s="1">
        <v>10</v>
      </c>
      <c r="F11" s="166">
        <v>0.91700000000000004</v>
      </c>
      <c r="H11" s="97">
        <f>_xlfn.QUARTILE.EXC(A2:A101,2)</f>
        <v>267.5</v>
      </c>
      <c r="K11" s="102"/>
    </row>
    <row r="12" spans="1:11" ht="15.6" x14ac:dyDescent="0.3">
      <c r="A12" s="31">
        <v>70</v>
      </c>
      <c r="C12" s="1">
        <v>100</v>
      </c>
      <c r="D12" s="1">
        <v>515</v>
      </c>
      <c r="E12" s="1">
        <v>11</v>
      </c>
      <c r="F12" s="166">
        <v>0.90800000000000003</v>
      </c>
      <c r="H12" s="96"/>
      <c r="K12" s="102"/>
    </row>
    <row r="13" spans="1:11" ht="15.6" x14ac:dyDescent="0.3">
      <c r="A13" s="31">
        <v>75</v>
      </c>
      <c r="C13" s="1">
        <v>99</v>
      </c>
      <c r="D13" s="1">
        <v>510</v>
      </c>
      <c r="E13" s="1">
        <v>12</v>
      </c>
      <c r="F13" s="166">
        <v>0.89900000000000002</v>
      </c>
      <c r="H13" s="92"/>
      <c r="K13" s="102"/>
    </row>
    <row r="14" spans="1:11" ht="18" x14ac:dyDescent="0.35">
      <c r="A14" s="31">
        <v>80</v>
      </c>
      <c r="C14" s="1">
        <v>98</v>
      </c>
      <c r="D14" s="1">
        <v>505</v>
      </c>
      <c r="E14" s="1">
        <v>13</v>
      </c>
      <c r="F14" s="166">
        <v>0.88900000000000001</v>
      </c>
      <c r="H14" s="93" t="s">
        <v>163</v>
      </c>
      <c r="I14" s="90"/>
      <c r="J14" s="90"/>
      <c r="K14" s="102"/>
    </row>
    <row r="15" spans="1:11" ht="15.6" x14ac:dyDescent="0.3">
      <c r="A15" s="31">
        <v>85</v>
      </c>
      <c r="C15" s="1">
        <v>97</v>
      </c>
      <c r="D15" s="1">
        <v>500</v>
      </c>
      <c r="E15" s="1">
        <v>14</v>
      </c>
      <c r="F15" s="166">
        <v>0.88</v>
      </c>
      <c r="H15" s="92"/>
      <c r="K15" s="102"/>
    </row>
    <row r="16" spans="1:11" ht="18" x14ac:dyDescent="0.3">
      <c r="A16" s="31">
        <v>90</v>
      </c>
      <c r="C16" s="1">
        <v>96</v>
      </c>
      <c r="D16" s="1">
        <v>495</v>
      </c>
      <c r="E16" s="1">
        <v>15</v>
      </c>
      <c r="F16" s="166">
        <v>0.871</v>
      </c>
      <c r="H16" s="98">
        <f>_xlfn.QUARTILE.EXC(A2:A101,3)</f>
        <v>393.75</v>
      </c>
      <c r="I16" s="91"/>
      <c r="J16" s="91"/>
      <c r="K16" s="103"/>
    </row>
    <row r="17" spans="1:11" ht="15.6" x14ac:dyDescent="0.3">
      <c r="A17" s="31">
        <v>95</v>
      </c>
      <c r="C17" s="1">
        <v>95</v>
      </c>
      <c r="D17" s="1">
        <v>490</v>
      </c>
      <c r="E17" s="1">
        <v>16</v>
      </c>
      <c r="F17" s="166">
        <v>0.86199999999999999</v>
      </c>
      <c r="H17" s="87"/>
    </row>
    <row r="18" spans="1:11" ht="15.6" x14ac:dyDescent="0.3">
      <c r="A18" s="31">
        <v>100</v>
      </c>
      <c r="C18" s="1">
        <v>94</v>
      </c>
      <c r="D18" s="1">
        <v>485</v>
      </c>
      <c r="E18" s="1">
        <v>17</v>
      </c>
      <c r="F18" s="166">
        <v>0.85299999999999998</v>
      </c>
    </row>
    <row r="19" spans="1:11" ht="21" x14ac:dyDescent="0.4">
      <c r="A19" s="31">
        <v>105</v>
      </c>
      <c r="C19" s="1">
        <v>93</v>
      </c>
      <c r="D19" s="1">
        <v>480</v>
      </c>
      <c r="E19" s="1">
        <v>18</v>
      </c>
      <c r="F19" s="166">
        <v>0.84399999999999997</v>
      </c>
      <c r="H19" s="104" t="s">
        <v>165</v>
      </c>
      <c r="I19" s="105"/>
      <c r="J19" s="105"/>
      <c r="K19" s="106"/>
    </row>
    <row r="20" spans="1:11" ht="15.6" x14ac:dyDescent="0.3">
      <c r="A20" s="31">
        <v>110</v>
      </c>
      <c r="C20" s="1">
        <v>92</v>
      </c>
      <c r="D20" s="1">
        <v>475</v>
      </c>
      <c r="E20" s="1">
        <v>19</v>
      </c>
      <c r="F20" s="166">
        <v>0.83399999999999996</v>
      </c>
      <c r="H20" s="107"/>
      <c r="I20" s="108"/>
      <c r="K20" s="102"/>
    </row>
    <row r="21" spans="1:11" ht="18" x14ac:dyDescent="0.35">
      <c r="A21" s="31">
        <v>115</v>
      </c>
      <c r="C21" s="1">
        <v>91</v>
      </c>
      <c r="D21" s="1">
        <v>470</v>
      </c>
      <c r="E21" s="1">
        <v>20</v>
      </c>
      <c r="F21" s="166">
        <v>0.82499999999999996</v>
      </c>
      <c r="H21" s="93" t="s">
        <v>191</v>
      </c>
      <c r="I21" s="90"/>
      <c r="K21" s="102"/>
    </row>
    <row r="22" spans="1:11" ht="15.6" x14ac:dyDescent="0.3">
      <c r="A22" s="31">
        <v>120</v>
      </c>
      <c r="C22" s="1">
        <v>90</v>
      </c>
      <c r="D22" s="1">
        <v>465</v>
      </c>
      <c r="E22" s="1">
        <v>21</v>
      </c>
      <c r="F22" s="166">
        <v>0.81599999999999995</v>
      </c>
      <c r="H22" s="92"/>
      <c r="K22" s="102"/>
    </row>
    <row r="23" spans="1:11" ht="18" x14ac:dyDescent="0.3">
      <c r="A23" s="31">
        <v>125</v>
      </c>
      <c r="C23" s="1">
        <v>89</v>
      </c>
      <c r="D23" s="1">
        <v>460</v>
      </c>
      <c r="E23" s="1">
        <v>22</v>
      </c>
      <c r="F23" s="166">
        <v>0.80700000000000005</v>
      </c>
      <c r="H23" s="109">
        <f>_xlfn.PERCENTILE.EXC(A2:A101,0.2)</f>
        <v>116.00000000000001</v>
      </c>
      <c r="K23" s="102"/>
    </row>
    <row r="24" spans="1:11" ht="15.6" x14ac:dyDescent="0.3">
      <c r="A24" s="31">
        <v>130</v>
      </c>
      <c r="C24" s="1">
        <v>88</v>
      </c>
      <c r="D24" s="1">
        <v>455</v>
      </c>
      <c r="E24" s="1">
        <v>23</v>
      </c>
      <c r="F24" s="166">
        <v>0.79800000000000004</v>
      </c>
      <c r="H24" s="96"/>
      <c r="K24" s="102"/>
    </row>
    <row r="25" spans="1:11" ht="15.6" x14ac:dyDescent="0.3">
      <c r="A25" s="31">
        <v>135</v>
      </c>
      <c r="C25" s="1">
        <v>87</v>
      </c>
      <c r="D25" s="1">
        <v>450</v>
      </c>
      <c r="E25" s="1">
        <v>24</v>
      </c>
      <c r="F25" s="166">
        <v>0.78800000000000003</v>
      </c>
      <c r="H25" s="92"/>
      <c r="K25" s="102"/>
    </row>
    <row r="26" spans="1:11" ht="18" x14ac:dyDescent="0.35">
      <c r="A26" s="31">
        <v>140</v>
      </c>
      <c r="C26" s="1">
        <v>86</v>
      </c>
      <c r="D26" s="1">
        <v>445</v>
      </c>
      <c r="E26" s="1">
        <v>25</v>
      </c>
      <c r="F26" s="166">
        <v>0.77900000000000003</v>
      </c>
      <c r="H26" s="93" t="s">
        <v>192</v>
      </c>
      <c r="I26" s="90"/>
      <c r="J26" s="90"/>
      <c r="K26" s="102"/>
    </row>
    <row r="27" spans="1:11" ht="15.6" x14ac:dyDescent="0.3">
      <c r="A27" s="31">
        <v>145</v>
      </c>
      <c r="C27" s="1">
        <v>85</v>
      </c>
      <c r="D27" s="1">
        <v>440</v>
      </c>
      <c r="E27" s="1">
        <v>26</v>
      </c>
      <c r="F27" s="166">
        <v>0.77</v>
      </c>
      <c r="H27" s="92"/>
      <c r="K27" s="102"/>
    </row>
    <row r="28" spans="1:11" ht="18" x14ac:dyDescent="0.3">
      <c r="A28" s="31">
        <v>150</v>
      </c>
      <c r="C28" s="1">
        <v>84</v>
      </c>
      <c r="D28" s="1">
        <v>435</v>
      </c>
      <c r="E28" s="1">
        <v>27</v>
      </c>
      <c r="F28" s="166">
        <v>0.76100000000000001</v>
      </c>
      <c r="H28" s="109">
        <f>_xlfn.PERCENTILE.EXC(A2:A101,0.4)</f>
        <v>217.00000000000003</v>
      </c>
      <c r="K28" s="102"/>
    </row>
    <row r="29" spans="1:11" ht="15.6" x14ac:dyDescent="0.3">
      <c r="A29" s="31">
        <v>155</v>
      </c>
      <c r="C29" s="1">
        <v>83</v>
      </c>
      <c r="D29" s="1">
        <v>430</v>
      </c>
      <c r="E29" s="1">
        <v>28</v>
      </c>
      <c r="F29" s="166">
        <v>0.752</v>
      </c>
      <c r="H29" s="96"/>
      <c r="K29" s="102"/>
    </row>
    <row r="30" spans="1:11" ht="15.6" x14ac:dyDescent="0.3">
      <c r="A30" s="31">
        <v>160</v>
      </c>
      <c r="C30" s="1">
        <v>82</v>
      </c>
      <c r="D30" s="1">
        <v>425</v>
      </c>
      <c r="E30" s="1">
        <v>29</v>
      </c>
      <c r="F30" s="166">
        <v>0.74299999999999999</v>
      </c>
      <c r="H30" s="92"/>
      <c r="K30" s="102"/>
    </row>
    <row r="31" spans="1:11" ht="18" x14ac:dyDescent="0.35">
      <c r="A31" s="31">
        <v>165</v>
      </c>
      <c r="C31" s="1">
        <v>81</v>
      </c>
      <c r="D31" s="1">
        <v>420</v>
      </c>
      <c r="E31" s="1">
        <v>30</v>
      </c>
      <c r="F31" s="166">
        <v>0.73299999999999998</v>
      </c>
      <c r="H31" s="93" t="s">
        <v>193</v>
      </c>
      <c r="I31" s="90"/>
      <c r="J31" s="90"/>
      <c r="K31" s="102"/>
    </row>
    <row r="32" spans="1:11" ht="15.6" x14ac:dyDescent="0.3">
      <c r="A32" s="31">
        <v>170</v>
      </c>
      <c r="C32" s="1">
        <v>80</v>
      </c>
      <c r="D32" s="1">
        <v>415</v>
      </c>
      <c r="E32" s="1">
        <v>31</v>
      </c>
      <c r="F32" s="166">
        <v>0.72399999999999998</v>
      </c>
      <c r="H32" s="92"/>
      <c r="K32" s="102"/>
    </row>
    <row r="33" spans="1:11" ht="18" x14ac:dyDescent="0.3">
      <c r="A33" s="31">
        <v>175</v>
      </c>
      <c r="C33" s="1">
        <v>79</v>
      </c>
      <c r="D33" s="1">
        <v>410</v>
      </c>
      <c r="E33" s="1">
        <v>32</v>
      </c>
      <c r="F33" s="166">
        <v>0.71499999999999997</v>
      </c>
      <c r="H33" s="109">
        <f>_xlfn.PERCENTILE.EXC(A2:A101,0.8)</f>
        <v>419.00000000000006</v>
      </c>
      <c r="K33" s="102"/>
    </row>
    <row r="34" spans="1:11" ht="15.6" x14ac:dyDescent="0.3">
      <c r="A34" s="31">
        <v>180</v>
      </c>
      <c r="C34" s="1">
        <v>78</v>
      </c>
      <c r="D34" s="1">
        <v>405</v>
      </c>
      <c r="E34" s="1">
        <v>33</v>
      </c>
      <c r="F34" s="166">
        <v>0.70599999999999996</v>
      </c>
      <c r="H34" s="169"/>
      <c r="I34" s="91"/>
      <c r="J34" s="91"/>
      <c r="K34" s="103"/>
    </row>
    <row r="35" spans="1:11" ht="15.6" x14ac:dyDescent="0.3">
      <c r="A35" s="31">
        <v>185</v>
      </c>
      <c r="C35" s="1">
        <v>77</v>
      </c>
      <c r="D35" s="1">
        <v>400</v>
      </c>
      <c r="E35" s="1">
        <v>34</v>
      </c>
      <c r="F35" s="166">
        <v>0.69699999999999995</v>
      </c>
    </row>
    <row r="36" spans="1:11" ht="15.6" x14ac:dyDescent="0.3">
      <c r="A36" s="31">
        <v>190</v>
      </c>
      <c r="C36" s="1">
        <v>76</v>
      </c>
      <c r="D36" s="1">
        <v>395</v>
      </c>
      <c r="E36" s="1">
        <v>35</v>
      </c>
      <c r="F36" s="166">
        <v>0.68799999999999994</v>
      </c>
    </row>
    <row r="37" spans="1:11" ht="15.6" x14ac:dyDescent="0.3">
      <c r="A37" s="31">
        <v>195</v>
      </c>
      <c r="C37" s="1">
        <v>75</v>
      </c>
      <c r="D37" s="1">
        <v>390</v>
      </c>
      <c r="E37" s="1">
        <v>36</v>
      </c>
      <c r="F37" s="166">
        <v>0.67800000000000005</v>
      </c>
    </row>
    <row r="38" spans="1:11" ht="15.6" x14ac:dyDescent="0.3">
      <c r="A38" s="31">
        <v>200</v>
      </c>
      <c r="C38" s="1">
        <v>74</v>
      </c>
      <c r="D38" s="1">
        <v>385</v>
      </c>
      <c r="E38" s="1">
        <v>37</v>
      </c>
      <c r="F38" s="166">
        <v>0.66900000000000004</v>
      </c>
    </row>
    <row r="39" spans="1:11" ht="15.6" x14ac:dyDescent="0.3">
      <c r="A39" s="31">
        <v>205</v>
      </c>
      <c r="C39" s="1">
        <v>73</v>
      </c>
      <c r="D39" s="1">
        <v>380</v>
      </c>
      <c r="E39" s="1">
        <v>38</v>
      </c>
      <c r="F39" s="166">
        <v>0.66</v>
      </c>
    </row>
    <row r="40" spans="1:11" ht="15.6" x14ac:dyDescent="0.3">
      <c r="A40" s="31">
        <v>210</v>
      </c>
      <c r="C40" s="1">
        <v>72</v>
      </c>
      <c r="D40" s="1">
        <v>375</v>
      </c>
      <c r="E40" s="1">
        <v>39</v>
      </c>
      <c r="F40" s="166">
        <v>0.65100000000000002</v>
      </c>
    </row>
    <row r="41" spans="1:11" ht="15.6" x14ac:dyDescent="0.3">
      <c r="A41" s="31">
        <v>215</v>
      </c>
      <c r="C41" s="1">
        <v>71</v>
      </c>
      <c r="D41" s="1">
        <v>370</v>
      </c>
      <c r="E41" s="1">
        <v>40</v>
      </c>
      <c r="F41" s="166">
        <v>0.64200000000000002</v>
      </c>
    </row>
    <row r="42" spans="1:11" ht="15.6" x14ac:dyDescent="0.3">
      <c r="A42" s="31">
        <v>220</v>
      </c>
      <c r="C42" s="1">
        <v>70</v>
      </c>
      <c r="D42" s="1">
        <v>365</v>
      </c>
      <c r="E42" s="1">
        <v>41</v>
      </c>
      <c r="F42" s="166">
        <v>0.63300000000000001</v>
      </c>
    </row>
    <row r="43" spans="1:11" ht="15.6" x14ac:dyDescent="0.3">
      <c r="A43" s="31">
        <v>225</v>
      </c>
      <c r="C43" s="1">
        <v>69</v>
      </c>
      <c r="D43" s="1">
        <v>360</v>
      </c>
      <c r="E43" s="1">
        <v>42</v>
      </c>
      <c r="F43" s="166">
        <v>0.623</v>
      </c>
    </row>
    <row r="44" spans="1:11" ht="15.6" x14ac:dyDescent="0.3">
      <c r="A44" s="31">
        <v>230</v>
      </c>
      <c r="C44" s="1">
        <v>68</v>
      </c>
      <c r="D44" s="1">
        <v>355</v>
      </c>
      <c r="E44" s="1">
        <v>43</v>
      </c>
      <c r="F44" s="166">
        <v>0.61399999999999999</v>
      </c>
    </row>
    <row r="45" spans="1:11" ht="15.6" x14ac:dyDescent="0.3">
      <c r="A45" s="31">
        <v>235</v>
      </c>
      <c r="C45" s="1">
        <v>67</v>
      </c>
      <c r="D45" s="1">
        <v>350</v>
      </c>
      <c r="E45" s="1">
        <v>44</v>
      </c>
      <c r="F45" s="166">
        <v>0.60499999999999998</v>
      </c>
    </row>
    <row r="46" spans="1:11" ht="15.6" x14ac:dyDescent="0.3">
      <c r="A46" s="31">
        <v>240</v>
      </c>
      <c r="C46" s="1">
        <v>66</v>
      </c>
      <c r="D46" s="1">
        <v>345</v>
      </c>
      <c r="E46" s="1">
        <v>45</v>
      </c>
      <c r="F46" s="166">
        <v>0.59599999999999997</v>
      </c>
    </row>
    <row r="47" spans="1:11" ht="15.6" x14ac:dyDescent="0.3">
      <c r="A47" s="31">
        <v>245</v>
      </c>
      <c r="C47" s="1">
        <v>65</v>
      </c>
      <c r="D47" s="1">
        <v>340</v>
      </c>
      <c r="E47" s="1">
        <v>46</v>
      </c>
      <c r="F47" s="166">
        <v>0.58699999999999997</v>
      </c>
    </row>
    <row r="48" spans="1:11" ht="15.6" x14ac:dyDescent="0.3">
      <c r="A48" s="31">
        <v>250</v>
      </c>
      <c r="C48" s="1">
        <v>64</v>
      </c>
      <c r="D48" s="1">
        <v>335</v>
      </c>
      <c r="E48" s="1">
        <v>47</v>
      </c>
      <c r="F48" s="166">
        <v>0.57699999999999996</v>
      </c>
    </row>
    <row r="49" spans="1:6" ht="15.6" x14ac:dyDescent="0.3">
      <c r="A49" s="31">
        <v>255</v>
      </c>
      <c r="C49" s="1">
        <v>63</v>
      </c>
      <c r="D49" s="1">
        <v>330</v>
      </c>
      <c r="E49" s="1">
        <v>48</v>
      </c>
      <c r="F49" s="166">
        <v>0.56799999999999995</v>
      </c>
    </row>
    <row r="50" spans="1:6" ht="15.6" x14ac:dyDescent="0.3">
      <c r="A50" s="31">
        <v>260</v>
      </c>
      <c r="C50" s="1">
        <v>62</v>
      </c>
      <c r="D50" s="1">
        <v>325</v>
      </c>
      <c r="E50" s="1">
        <v>49</v>
      </c>
      <c r="F50" s="166">
        <v>0.55900000000000005</v>
      </c>
    </row>
    <row r="51" spans="1:6" ht="15.6" x14ac:dyDescent="0.3">
      <c r="A51" s="31">
        <v>265</v>
      </c>
      <c r="C51" s="1">
        <v>61</v>
      </c>
      <c r="D51" s="1">
        <v>320</v>
      </c>
      <c r="E51" s="1">
        <v>50</v>
      </c>
      <c r="F51" s="166">
        <v>0.55000000000000004</v>
      </c>
    </row>
    <row r="52" spans="1:6" ht="15.6" x14ac:dyDescent="0.3">
      <c r="A52" s="31">
        <v>270</v>
      </c>
      <c r="C52" s="1">
        <v>60</v>
      </c>
      <c r="D52" s="1">
        <v>315</v>
      </c>
      <c r="E52" s="1">
        <v>51</v>
      </c>
      <c r="F52" s="166">
        <v>0.54100000000000004</v>
      </c>
    </row>
    <row r="53" spans="1:6" ht="15.6" x14ac:dyDescent="0.3">
      <c r="A53" s="31">
        <v>275</v>
      </c>
      <c r="C53" s="1">
        <v>59</v>
      </c>
      <c r="D53" s="1">
        <v>310</v>
      </c>
      <c r="E53" s="1">
        <v>52</v>
      </c>
      <c r="F53" s="166">
        <v>0.53200000000000003</v>
      </c>
    </row>
    <row r="54" spans="1:6" ht="15.6" x14ac:dyDescent="0.3">
      <c r="A54" s="31">
        <v>280</v>
      </c>
      <c r="C54" s="1">
        <v>58</v>
      </c>
      <c r="D54" s="1">
        <v>305</v>
      </c>
      <c r="E54" s="1">
        <v>53</v>
      </c>
      <c r="F54" s="166">
        <v>0.52200000000000002</v>
      </c>
    </row>
    <row r="55" spans="1:6" ht="15.6" x14ac:dyDescent="0.3">
      <c r="A55" s="31">
        <v>285</v>
      </c>
      <c r="C55" s="1">
        <v>57</v>
      </c>
      <c r="D55" s="1">
        <v>300</v>
      </c>
      <c r="E55" s="1">
        <v>54</v>
      </c>
      <c r="F55" s="166">
        <v>0.51300000000000001</v>
      </c>
    </row>
    <row r="56" spans="1:6" ht="15.6" x14ac:dyDescent="0.3">
      <c r="A56" s="31">
        <v>290</v>
      </c>
      <c r="C56" s="1">
        <v>56</v>
      </c>
      <c r="D56" s="1">
        <v>295</v>
      </c>
      <c r="E56" s="1">
        <v>55</v>
      </c>
      <c r="F56" s="166">
        <v>0.504</v>
      </c>
    </row>
    <row r="57" spans="1:6" ht="15.6" x14ac:dyDescent="0.3">
      <c r="A57" s="31">
        <v>295</v>
      </c>
      <c r="C57" s="1">
        <v>55</v>
      </c>
      <c r="D57" s="1">
        <v>290</v>
      </c>
      <c r="E57" s="1">
        <v>56</v>
      </c>
      <c r="F57" s="166">
        <v>0.495</v>
      </c>
    </row>
    <row r="58" spans="1:6" ht="15.6" x14ac:dyDescent="0.3">
      <c r="A58" s="31">
        <v>300</v>
      </c>
      <c r="C58" s="1">
        <v>54</v>
      </c>
      <c r="D58" s="1">
        <v>285</v>
      </c>
      <c r="E58" s="1">
        <v>57</v>
      </c>
      <c r="F58" s="166">
        <v>0.48599999999999999</v>
      </c>
    </row>
    <row r="59" spans="1:6" ht="15.6" x14ac:dyDescent="0.3">
      <c r="A59" s="31">
        <v>305</v>
      </c>
      <c r="C59" s="1">
        <v>53</v>
      </c>
      <c r="D59" s="1">
        <v>280</v>
      </c>
      <c r="E59" s="1">
        <v>58</v>
      </c>
      <c r="F59" s="166">
        <v>0.47699999999999998</v>
      </c>
    </row>
    <row r="60" spans="1:6" ht="15.6" x14ac:dyDescent="0.3">
      <c r="A60" s="31">
        <v>310</v>
      </c>
      <c r="C60" s="1">
        <v>52</v>
      </c>
      <c r="D60" s="1">
        <v>275</v>
      </c>
      <c r="E60" s="1">
        <v>59</v>
      </c>
      <c r="F60" s="166">
        <v>0.46700000000000003</v>
      </c>
    </row>
    <row r="61" spans="1:6" ht="15.6" x14ac:dyDescent="0.3">
      <c r="A61" s="31">
        <v>315</v>
      </c>
      <c r="C61" s="1">
        <v>51</v>
      </c>
      <c r="D61" s="1">
        <v>270</v>
      </c>
      <c r="E61" s="1">
        <v>60</v>
      </c>
      <c r="F61" s="166">
        <v>0.45800000000000002</v>
      </c>
    </row>
    <row r="62" spans="1:6" ht="15.6" x14ac:dyDescent="0.3">
      <c r="A62" s="31">
        <v>320</v>
      </c>
      <c r="C62" s="1">
        <v>50</v>
      </c>
      <c r="D62" s="1">
        <v>265</v>
      </c>
      <c r="E62" s="1">
        <v>61</v>
      </c>
      <c r="F62" s="166">
        <v>0.44900000000000001</v>
      </c>
    </row>
    <row r="63" spans="1:6" ht="15.6" x14ac:dyDescent="0.3">
      <c r="A63" s="31">
        <v>325</v>
      </c>
      <c r="C63" s="1">
        <v>49</v>
      </c>
      <c r="D63" s="1">
        <v>260</v>
      </c>
      <c r="E63" s="1">
        <v>62</v>
      </c>
      <c r="F63" s="166">
        <v>0.44</v>
      </c>
    </row>
    <row r="64" spans="1:6" ht="15.6" x14ac:dyDescent="0.3">
      <c r="A64" s="31">
        <v>330</v>
      </c>
      <c r="C64" s="1">
        <v>48</v>
      </c>
      <c r="D64" s="1">
        <v>255</v>
      </c>
      <c r="E64" s="1">
        <v>63</v>
      </c>
      <c r="F64" s="166">
        <v>0.43099999999999999</v>
      </c>
    </row>
    <row r="65" spans="1:6" ht="15.6" x14ac:dyDescent="0.3">
      <c r="A65" s="31">
        <v>335</v>
      </c>
      <c r="C65" s="1">
        <v>47</v>
      </c>
      <c r="D65" s="1">
        <v>250</v>
      </c>
      <c r="E65" s="1">
        <v>64</v>
      </c>
      <c r="F65" s="166">
        <v>0.42199999999999999</v>
      </c>
    </row>
    <row r="66" spans="1:6" ht="15.6" x14ac:dyDescent="0.3">
      <c r="A66" s="31">
        <v>340</v>
      </c>
      <c r="C66" s="1">
        <v>46</v>
      </c>
      <c r="D66" s="1">
        <v>245</v>
      </c>
      <c r="E66" s="1">
        <v>65</v>
      </c>
      <c r="F66" s="166">
        <v>0.41199999999999998</v>
      </c>
    </row>
    <row r="67" spans="1:6" ht="15.6" x14ac:dyDescent="0.3">
      <c r="A67" s="31">
        <v>345</v>
      </c>
      <c r="C67" s="1">
        <v>45</v>
      </c>
      <c r="D67" s="1">
        <v>240</v>
      </c>
      <c r="E67" s="1">
        <v>66</v>
      </c>
      <c r="F67" s="166">
        <v>0.40300000000000002</v>
      </c>
    </row>
    <row r="68" spans="1:6" ht="15.6" x14ac:dyDescent="0.3">
      <c r="A68" s="31">
        <v>350</v>
      </c>
      <c r="C68" s="1">
        <v>44</v>
      </c>
      <c r="D68" s="1">
        <v>235</v>
      </c>
      <c r="E68" s="1">
        <v>67</v>
      </c>
      <c r="F68" s="166">
        <v>0.39400000000000002</v>
      </c>
    </row>
    <row r="69" spans="1:6" ht="15.6" x14ac:dyDescent="0.3">
      <c r="A69" s="31">
        <v>355</v>
      </c>
      <c r="C69" s="1">
        <v>43</v>
      </c>
      <c r="D69" s="1">
        <v>230</v>
      </c>
      <c r="E69" s="1">
        <v>68</v>
      </c>
      <c r="F69" s="166">
        <v>0.38500000000000001</v>
      </c>
    </row>
    <row r="70" spans="1:6" ht="15.6" x14ac:dyDescent="0.3">
      <c r="A70" s="31">
        <v>360</v>
      </c>
      <c r="C70" s="1">
        <v>42</v>
      </c>
      <c r="D70" s="1">
        <v>225</v>
      </c>
      <c r="E70" s="1">
        <v>69</v>
      </c>
      <c r="F70" s="166">
        <v>0.376</v>
      </c>
    </row>
    <row r="71" spans="1:6" ht="15.6" x14ac:dyDescent="0.3">
      <c r="A71" s="31">
        <v>365</v>
      </c>
      <c r="C71" s="1">
        <v>41</v>
      </c>
      <c r="D71" s="1">
        <v>220</v>
      </c>
      <c r="E71" s="1">
        <v>70</v>
      </c>
      <c r="F71" s="166">
        <v>0.36599999999999999</v>
      </c>
    </row>
    <row r="72" spans="1:6" ht="15.6" x14ac:dyDescent="0.3">
      <c r="A72" s="31">
        <v>370</v>
      </c>
      <c r="C72" s="1">
        <v>40</v>
      </c>
      <c r="D72" s="1">
        <v>215</v>
      </c>
      <c r="E72" s="1">
        <v>71</v>
      </c>
      <c r="F72" s="166">
        <v>0.35699999999999998</v>
      </c>
    </row>
    <row r="73" spans="1:6" ht="15.6" x14ac:dyDescent="0.3">
      <c r="A73" s="31">
        <v>375</v>
      </c>
      <c r="C73" s="1">
        <v>39</v>
      </c>
      <c r="D73" s="1">
        <v>210</v>
      </c>
      <c r="E73" s="1">
        <v>72</v>
      </c>
      <c r="F73" s="166">
        <v>0.34799999999999998</v>
      </c>
    </row>
    <row r="74" spans="1:6" ht="15.6" x14ac:dyDescent="0.3">
      <c r="A74" s="31">
        <v>380</v>
      </c>
      <c r="C74" s="1">
        <v>38</v>
      </c>
      <c r="D74" s="1">
        <v>205</v>
      </c>
      <c r="E74" s="1">
        <v>73</v>
      </c>
      <c r="F74" s="166">
        <v>0.33900000000000002</v>
      </c>
    </row>
    <row r="75" spans="1:6" ht="15.6" x14ac:dyDescent="0.3">
      <c r="A75" s="31">
        <v>385</v>
      </c>
      <c r="C75" s="1">
        <v>37</v>
      </c>
      <c r="D75" s="1">
        <v>200</v>
      </c>
      <c r="E75" s="1">
        <v>74</v>
      </c>
      <c r="F75" s="166">
        <v>0.33</v>
      </c>
    </row>
    <row r="76" spans="1:6" ht="15.6" x14ac:dyDescent="0.3">
      <c r="A76" s="31">
        <v>390</v>
      </c>
      <c r="C76" s="1">
        <v>36</v>
      </c>
      <c r="D76" s="1">
        <v>195</v>
      </c>
      <c r="E76" s="1">
        <v>75</v>
      </c>
      <c r="F76" s="166">
        <v>0.32100000000000001</v>
      </c>
    </row>
    <row r="77" spans="1:6" ht="15.6" x14ac:dyDescent="0.3">
      <c r="A77" s="31">
        <v>395</v>
      </c>
      <c r="C77" s="1">
        <v>35</v>
      </c>
      <c r="D77" s="1">
        <v>190</v>
      </c>
      <c r="E77" s="1">
        <v>76</v>
      </c>
      <c r="F77" s="166">
        <v>0.311</v>
      </c>
    </row>
    <row r="78" spans="1:6" ht="15.6" x14ac:dyDescent="0.3">
      <c r="A78" s="31">
        <v>400</v>
      </c>
      <c r="C78" s="1">
        <v>34</v>
      </c>
      <c r="D78" s="1">
        <v>185</v>
      </c>
      <c r="E78" s="1">
        <v>77</v>
      </c>
      <c r="F78" s="166">
        <v>0.30199999999999999</v>
      </c>
    </row>
    <row r="79" spans="1:6" ht="15.6" x14ac:dyDescent="0.3">
      <c r="A79" s="31">
        <v>405</v>
      </c>
      <c r="C79" s="1">
        <v>33</v>
      </c>
      <c r="D79" s="1">
        <v>180</v>
      </c>
      <c r="E79" s="1">
        <v>78</v>
      </c>
      <c r="F79" s="166">
        <v>0.29299999999999998</v>
      </c>
    </row>
    <row r="80" spans="1:6" ht="15.6" x14ac:dyDescent="0.3">
      <c r="A80" s="31">
        <v>410</v>
      </c>
      <c r="C80" s="1">
        <v>32</v>
      </c>
      <c r="D80" s="1">
        <v>175</v>
      </c>
      <c r="E80" s="1">
        <v>79</v>
      </c>
      <c r="F80" s="166">
        <v>0.28399999999999997</v>
      </c>
    </row>
    <row r="81" spans="1:6" ht="15.6" x14ac:dyDescent="0.3">
      <c r="A81" s="31">
        <v>415</v>
      </c>
      <c r="C81" s="1">
        <v>31</v>
      </c>
      <c r="D81" s="1">
        <v>170</v>
      </c>
      <c r="E81" s="1">
        <v>80</v>
      </c>
      <c r="F81" s="166">
        <v>0.27500000000000002</v>
      </c>
    </row>
    <row r="82" spans="1:6" ht="15.6" x14ac:dyDescent="0.3">
      <c r="A82" s="31">
        <v>420</v>
      </c>
      <c r="C82" s="1">
        <v>30</v>
      </c>
      <c r="D82" s="1">
        <v>165</v>
      </c>
      <c r="E82" s="1">
        <v>81</v>
      </c>
      <c r="F82" s="166">
        <v>0.26600000000000001</v>
      </c>
    </row>
    <row r="83" spans="1:6" ht="15.6" x14ac:dyDescent="0.3">
      <c r="A83" s="31">
        <v>425</v>
      </c>
      <c r="C83" s="1">
        <v>29</v>
      </c>
      <c r="D83" s="1">
        <v>160</v>
      </c>
      <c r="E83" s="1">
        <v>82</v>
      </c>
      <c r="F83" s="166">
        <v>0.25600000000000001</v>
      </c>
    </row>
    <row r="84" spans="1:6" ht="15.6" x14ac:dyDescent="0.3">
      <c r="A84" s="31">
        <v>430</v>
      </c>
      <c r="C84" s="1">
        <v>28</v>
      </c>
      <c r="D84" s="1">
        <v>155</v>
      </c>
      <c r="E84" s="1">
        <v>83</v>
      </c>
      <c r="F84" s="166">
        <v>0.247</v>
      </c>
    </row>
    <row r="85" spans="1:6" ht="15.6" x14ac:dyDescent="0.3">
      <c r="A85" s="31">
        <v>435</v>
      </c>
      <c r="C85" s="1">
        <v>27</v>
      </c>
      <c r="D85" s="1">
        <v>150</v>
      </c>
      <c r="E85" s="1">
        <v>84</v>
      </c>
      <c r="F85" s="166">
        <v>0.23799999999999999</v>
      </c>
    </row>
    <row r="86" spans="1:6" ht="15.6" x14ac:dyDescent="0.3">
      <c r="A86" s="31">
        <v>440</v>
      </c>
      <c r="C86" s="1">
        <v>26</v>
      </c>
      <c r="D86" s="1">
        <v>145</v>
      </c>
      <c r="E86" s="1">
        <v>85</v>
      </c>
      <c r="F86" s="166">
        <v>0.22900000000000001</v>
      </c>
    </row>
    <row r="87" spans="1:6" ht="15.6" x14ac:dyDescent="0.3">
      <c r="A87" s="31">
        <v>445</v>
      </c>
      <c r="C87" s="1">
        <v>25</v>
      </c>
      <c r="D87" s="1">
        <v>140</v>
      </c>
      <c r="E87" s="1">
        <v>86</v>
      </c>
      <c r="F87" s="166">
        <v>0.22</v>
      </c>
    </row>
    <row r="88" spans="1:6" ht="15.6" x14ac:dyDescent="0.3">
      <c r="A88" s="31">
        <v>450</v>
      </c>
      <c r="C88" s="1">
        <v>24</v>
      </c>
      <c r="D88" s="1">
        <v>135</v>
      </c>
      <c r="E88" s="1">
        <v>87</v>
      </c>
      <c r="F88" s="166">
        <v>0.21099999999999999</v>
      </c>
    </row>
    <row r="89" spans="1:6" ht="15.6" x14ac:dyDescent="0.3">
      <c r="A89" s="31">
        <v>455</v>
      </c>
      <c r="C89" s="1">
        <v>23</v>
      </c>
      <c r="D89" s="1">
        <v>130</v>
      </c>
      <c r="E89" s="1">
        <v>88</v>
      </c>
      <c r="F89" s="166">
        <v>0.20100000000000001</v>
      </c>
    </row>
    <row r="90" spans="1:6" ht="15.6" x14ac:dyDescent="0.3">
      <c r="A90" s="31">
        <v>460</v>
      </c>
      <c r="C90" s="1">
        <v>22</v>
      </c>
      <c r="D90" s="1">
        <v>125</v>
      </c>
      <c r="E90" s="1">
        <v>89</v>
      </c>
      <c r="F90" s="166">
        <v>0.192</v>
      </c>
    </row>
    <row r="91" spans="1:6" ht="15.6" x14ac:dyDescent="0.3">
      <c r="A91" s="31">
        <v>465</v>
      </c>
      <c r="C91" s="1">
        <v>21</v>
      </c>
      <c r="D91" s="1">
        <v>120</v>
      </c>
      <c r="E91" s="1">
        <v>90</v>
      </c>
      <c r="F91" s="166">
        <v>0.183</v>
      </c>
    </row>
    <row r="92" spans="1:6" ht="15.6" x14ac:dyDescent="0.3">
      <c r="A92" s="31">
        <v>470</v>
      </c>
      <c r="C92" s="1">
        <v>20</v>
      </c>
      <c r="D92" s="1">
        <v>115</v>
      </c>
      <c r="E92" s="1">
        <v>91</v>
      </c>
      <c r="F92" s="166">
        <v>0.17399999999999999</v>
      </c>
    </row>
    <row r="93" spans="1:6" ht="15.6" x14ac:dyDescent="0.3">
      <c r="A93" s="31">
        <v>475</v>
      </c>
      <c r="C93" s="1">
        <v>19</v>
      </c>
      <c r="D93" s="1">
        <v>110</v>
      </c>
      <c r="E93" s="1">
        <v>92</v>
      </c>
      <c r="F93" s="166">
        <v>0.16500000000000001</v>
      </c>
    </row>
    <row r="94" spans="1:6" ht="15.6" x14ac:dyDescent="0.3">
      <c r="A94" s="31">
        <v>480</v>
      </c>
      <c r="C94" s="1">
        <v>18</v>
      </c>
      <c r="D94" s="1">
        <v>105</v>
      </c>
      <c r="E94" s="1">
        <v>93</v>
      </c>
      <c r="F94" s="166">
        <v>0.155</v>
      </c>
    </row>
    <row r="95" spans="1:6" ht="15.6" x14ac:dyDescent="0.3">
      <c r="A95" s="31">
        <v>485</v>
      </c>
      <c r="C95" s="1">
        <v>17</v>
      </c>
      <c r="D95" s="1">
        <v>100</v>
      </c>
      <c r="E95" s="1">
        <v>94</v>
      </c>
      <c r="F95" s="166">
        <v>0.14599999999999999</v>
      </c>
    </row>
    <row r="96" spans="1:6" ht="15.6" x14ac:dyDescent="0.3">
      <c r="A96" s="31">
        <v>490</v>
      </c>
      <c r="C96" s="1">
        <v>16</v>
      </c>
      <c r="D96" s="1">
        <v>95</v>
      </c>
      <c r="E96" s="1">
        <v>95</v>
      </c>
      <c r="F96" s="166">
        <v>0.13700000000000001</v>
      </c>
    </row>
    <row r="97" spans="1:6" ht="15.6" x14ac:dyDescent="0.3">
      <c r="A97" s="31">
        <v>495</v>
      </c>
      <c r="C97" s="1">
        <v>15</v>
      </c>
      <c r="D97" s="1">
        <v>90</v>
      </c>
      <c r="E97" s="1">
        <v>96</v>
      </c>
      <c r="F97" s="166">
        <v>0.128</v>
      </c>
    </row>
    <row r="98" spans="1:6" ht="15.6" x14ac:dyDescent="0.3">
      <c r="A98" s="31">
        <v>500</v>
      </c>
      <c r="C98" s="1">
        <v>14</v>
      </c>
      <c r="D98" s="1">
        <v>85</v>
      </c>
      <c r="E98" s="1">
        <v>97</v>
      </c>
      <c r="F98" s="166">
        <v>0.11899999999999999</v>
      </c>
    </row>
    <row r="99" spans="1:6" ht="15.6" x14ac:dyDescent="0.3">
      <c r="A99" s="31">
        <v>505</v>
      </c>
      <c r="C99" s="1">
        <v>13</v>
      </c>
      <c r="D99" s="1">
        <v>80</v>
      </c>
      <c r="E99" s="1">
        <v>98</v>
      </c>
      <c r="F99" s="166">
        <v>0.11</v>
      </c>
    </row>
    <row r="100" spans="1:6" ht="15.6" x14ac:dyDescent="0.3">
      <c r="A100" s="31">
        <v>510</v>
      </c>
      <c r="C100" s="1">
        <v>12</v>
      </c>
      <c r="D100" s="1">
        <v>75</v>
      </c>
      <c r="E100" s="1">
        <v>99</v>
      </c>
      <c r="F100" s="166">
        <v>0.1</v>
      </c>
    </row>
    <row r="101" spans="1:6" ht="15.6" x14ac:dyDescent="0.3">
      <c r="A101" s="31">
        <v>515</v>
      </c>
      <c r="C101" s="1">
        <v>11</v>
      </c>
      <c r="D101" s="1">
        <v>70</v>
      </c>
      <c r="E101" s="1">
        <v>100</v>
      </c>
      <c r="F101" s="166">
        <v>9.0999999999999998E-2</v>
      </c>
    </row>
    <row r="102" spans="1:6" ht="15.6" x14ac:dyDescent="0.3">
      <c r="A102" s="31">
        <v>520</v>
      </c>
      <c r="C102" s="1">
        <v>10</v>
      </c>
      <c r="D102" s="1">
        <v>65</v>
      </c>
      <c r="E102" s="1">
        <v>101</v>
      </c>
      <c r="F102" s="166">
        <v>8.2000000000000003E-2</v>
      </c>
    </row>
    <row r="103" spans="1:6" ht="15.6" x14ac:dyDescent="0.3">
      <c r="A103" s="31">
        <v>525</v>
      </c>
      <c r="C103" s="1">
        <v>9</v>
      </c>
      <c r="D103" s="1">
        <v>60</v>
      </c>
      <c r="E103" s="1">
        <v>102</v>
      </c>
      <c r="F103" s="166">
        <v>7.2999999999999995E-2</v>
      </c>
    </row>
    <row r="104" spans="1:6" ht="15.6" x14ac:dyDescent="0.3">
      <c r="A104" s="31">
        <v>530</v>
      </c>
      <c r="C104" s="1">
        <v>8</v>
      </c>
      <c r="D104" s="1">
        <v>55</v>
      </c>
      <c r="E104" s="1">
        <v>103</v>
      </c>
      <c r="F104" s="166">
        <v>6.4000000000000001E-2</v>
      </c>
    </row>
    <row r="105" spans="1:6" ht="15.6" x14ac:dyDescent="0.3">
      <c r="A105" s="31">
        <v>535</v>
      </c>
      <c r="C105" s="1">
        <v>7</v>
      </c>
      <c r="D105" s="1">
        <v>50</v>
      </c>
      <c r="E105" s="1">
        <v>104</v>
      </c>
      <c r="F105" s="166">
        <v>5.5E-2</v>
      </c>
    </row>
    <row r="106" spans="1:6" ht="15.6" x14ac:dyDescent="0.3">
      <c r="A106" s="31">
        <v>540</v>
      </c>
      <c r="C106" s="1">
        <v>6</v>
      </c>
      <c r="D106" s="1">
        <v>45</v>
      </c>
      <c r="E106" s="1">
        <v>105</v>
      </c>
      <c r="F106" s="166">
        <v>4.4999999999999998E-2</v>
      </c>
    </row>
    <row r="107" spans="1:6" ht="15.6" x14ac:dyDescent="0.3">
      <c r="A107" s="31">
        <v>545</v>
      </c>
      <c r="C107" s="1">
        <v>5</v>
      </c>
      <c r="D107" s="1">
        <v>40</v>
      </c>
      <c r="E107" s="1">
        <v>106</v>
      </c>
      <c r="F107" s="166">
        <v>3.5999999999999997E-2</v>
      </c>
    </row>
    <row r="108" spans="1:6" ht="15.6" x14ac:dyDescent="0.3">
      <c r="A108" s="31">
        <v>550</v>
      </c>
      <c r="C108" s="1">
        <v>4</v>
      </c>
      <c r="D108" s="1">
        <v>35</v>
      </c>
      <c r="E108" s="1">
        <v>107</v>
      </c>
      <c r="F108" s="166">
        <v>2.7E-2</v>
      </c>
    </row>
    <row r="109" spans="1:6" ht="15.6" x14ac:dyDescent="0.3">
      <c r="A109" s="31">
        <v>555</v>
      </c>
      <c r="C109" s="1">
        <v>3</v>
      </c>
      <c r="D109" s="1">
        <v>30</v>
      </c>
      <c r="E109" s="1">
        <v>108</v>
      </c>
      <c r="F109" s="166">
        <v>1.7999999999999999E-2</v>
      </c>
    </row>
    <row r="110" spans="1:6" ht="15.6" x14ac:dyDescent="0.3">
      <c r="A110" s="31">
        <v>560</v>
      </c>
      <c r="C110" s="1">
        <v>2</v>
      </c>
      <c r="D110" s="1">
        <v>25</v>
      </c>
      <c r="E110" s="1">
        <v>109</v>
      </c>
      <c r="F110" s="166">
        <v>8.9999999999999993E-3</v>
      </c>
    </row>
    <row r="111" spans="1:6" ht="15.6" x14ac:dyDescent="0.3">
      <c r="A111" s="31">
        <v>565</v>
      </c>
      <c r="C111" s="1">
        <v>1</v>
      </c>
      <c r="D111" s="1">
        <v>20</v>
      </c>
      <c r="E111" s="1">
        <v>110</v>
      </c>
      <c r="F111" s="166">
        <v>0</v>
      </c>
    </row>
  </sheetData>
  <sortState xmlns:xlrd2="http://schemas.microsoft.com/office/spreadsheetml/2017/richdata2" ref="C2:F111">
    <sortCondition ref="E3"/>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24942-B503-4031-BF46-C3043E1F20E8}">
  <dimension ref="A1:K121"/>
  <sheetViews>
    <sheetView topLeftCell="A10" workbookViewId="0">
      <selection activeCell="H38" sqref="H38"/>
    </sheetView>
  </sheetViews>
  <sheetFormatPr defaultRowHeight="14.4" x14ac:dyDescent="0.3"/>
  <cols>
    <col min="1" max="1" width="27.77734375" bestFit="1" customWidth="1"/>
    <col min="4" max="4" width="29" bestFit="1" customWidth="1"/>
    <col min="8" max="8" width="30.77734375" bestFit="1" customWidth="1"/>
  </cols>
  <sheetData>
    <row r="1" spans="1:11" x14ac:dyDescent="0.3">
      <c r="A1" s="21" t="s">
        <v>194</v>
      </c>
      <c r="C1" s="20" t="s">
        <v>79</v>
      </c>
      <c r="D1" s="20" t="s">
        <v>194</v>
      </c>
      <c r="E1" s="20" t="s">
        <v>80</v>
      </c>
      <c r="F1" s="20" t="s">
        <v>81</v>
      </c>
    </row>
    <row r="2" spans="1:11" ht="21" x14ac:dyDescent="0.4">
      <c r="A2" s="1">
        <v>15</v>
      </c>
      <c r="C2" s="1">
        <v>120</v>
      </c>
      <c r="D2" s="1">
        <v>610</v>
      </c>
      <c r="E2" s="1">
        <v>1</v>
      </c>
      <c r="F2" s="166">
        <v>1</v>
      </c>
      <c r="H2" s="99" t="s">
        <v>161</v>
      </c>
      <c r="I2" s="100"/>
      <c r="J2" s="100"/>
      <c r="K2" s="101"/>
    </row>
    <row r="3" spans="1:11" x14ac:dyDescent="0.3">
      <c r="A3" s="1">
        <v>20</v>
      </c>
      <c r="C3" s="1">
        <v>119</v>
      </c>
      <c r="D3" s="1">
        <v>605</v>
      </c>
      <c r="E3" s="1">
        <v>2</v>
      </c>
      <c r="F3" s="166">
        <v>0.99099999999999999</v>
      </c>
      <c r="H3" s="92"/>
      <c r="K3" s="102"/>
    </row>
    <row r="4" spans="1:11" ht="18" x14ac:dyDescent="0.35">
      <c r="A4" s="1">
        <v>25</v>
      </c>
      <c r="C4" s="1">
        <v>118</v>
      </c>
      <c r="D4" s="1">
        <v>600</v>
      </c>
      <c r="E4" s="1">
        <v>3</v>
      </c>
      <c r="F4" s="166">
        <v>0.98299999999999998</v>
      </c>
      <c r="H4" s="93" t="s">
        <v>162</v>
      </c>
      <c r="I4" s="89"/>
      <c r="J4" s="90"/>
      <c r="K4" s="102"/>
    </row>
    <row r="5" spans="1:11" ht="15.6" x14ac:dyDescent="0.3">
      <c r="A5" s="1">
        <v>30</v>
      </c>
      <c r="C5" s="1">
        <v>117</v>
      </c>
      <c r="D5" s="1">
        <v>595</v>
      </c>
      <c r="E5" s="1">
        <v>4</v>
      </c>
      <c r="F5" s="166">
        <v>0.97399999999999998</v>
      </c>
      <c r="H5" s="94"/>
      <c r="I5" s="88"/>
      <c r="K5" s="102"/>
    </row>
    <row r="6" spans="1:11" ht="15.6" x14ac:dyDescent="0.3">
      <c r="A6" s="1">
        <v>35</v>
      </c>
      <c r="C6" s="1">
        <v>116</v>
      </c>
      <c r="D6" s="1">
        <v>590</v>
      </c>
      <c r="E6" s="1">
        <v>5</v>
      </c>
      <c r="F6" s="166">
        <v>0.96599999999999997</v>
      </c>
      <c r="H6" s="95">
        <f>_xlfn.QUARTILE.EXC(A2:A101,1)</f>
        <v>136.25</v>
      </c>
      <c r="I6" s="88"/>
      <c r="K6" s="102"/>
    </row>
    <row r="7" spans="1:11" x14ac:dyDescent="0.3">
      <c r="A7" s="1">
        <v>40</v>
      </c>
      <c r="C7" s="1">
        <v>115</v>
      </c>
      <c r="D7" s="1">
        <v>585</v>
      </c>
      <c r="E7" s="1">
        <v>6</v>
      </c>
      <c r="F7" s="166">
        <v>0.95699999999999996</v>
      </c>
      <c r="H7" s="96"/>
      <c r="K7" s="102"/>
    </row>
    <row r="8" spans="1:11" x14ac:dyDescent="0.3">
      <c r="A8" s="1">
        <v>45</v>
      </c>
      <c r="C8" s="1">
        <v>114</v>
      </c>
      <c r="D8" s="1">
        <v>580</v>
      </c>
      <c r="E8" s="1">
        <v>7</v>
      </c>
      <c r="F8" s="166">
        <v>0.94899999999999995</v>
      </c>
      <c r="H8" s="92" t="s">
        <v>140</v>
      </c>
      <c r="K8" s="102"/>
    </row>
    <row r="9" spans="1:11" ht="18" x14ac:dyDescent="0.35">
      <c r="A9" s="1">
        <v>50</v>
      </c>
      <c r="C9" s="1">
        <v>113</v>
      </c>
      <c r="D9" s="1">
        <v>575</v>
      </c>
      <c r="E9" s="1">
        <v>8</v>
      </c>
      <c r="F9" s="166">
        <v>0.94099999999999995</v>
      </c>
      <c r="H9" s="93" t="s">
        <v>164</v>
      </c>
      <c r="I9" s="90"/>
      <c r="K9" s="102"/>
    </row>
    <row r="10" spans="1:11" x14ac:dyDescent="0.3">
      <c r="A10" s="1">
        <v>55</v>
      </c>
      <c r="C10" s="1">
        <v>112</v>
      </c>
      <c r="D10" s="1">
        <v>570</v>
      </c>
      <c r="E10" s="1">
        <v>9</v>
      </c>
      <c r="F10" s="166">
        <v>0.93200000000000005</v>
      </c>
      <c r="H10" s="92"/>
      <c r="K10" s="102"/>
    </row>
    <row r="11" spans="1:11" ht="18" x14ac:dyDescent="0.3">
      <c r="A11" s="1">
        <v>60</v>
      </c>
      <c r="C11" s="1">
        <v>111</v>
      </c>
      <c r="D11" s="1">
        <v>565</v>
      </c>
      <c r="E11" s="1">
        <v>10</v>
      </c>
      <c r="F11" s="166">
        <v>0.92400000000000004</v>
      </c>
      <c r="H11" s="97">
        <f>_xlfn.QUARTILE.EXC(A2:A101,2)</f>
        <v>262.5</v>
      </c>
      <c r="K11" s="102"/>
    </row>
    <row r="12" spans="1:11" x14ac:dyDescent="0.3">
      <c r="A12" s="1">
        <v>65</v>
      </c>
      <c r="C12" s="1">
        <v>110</v>
      </c>
      <c r="D12" s="1">
        <v>560</v>
      </c>
      <c r="E12" s="1">
        <v>11</v>
      </c>
      <c r="F12" s="166">
        <v>0.91500000000000004</v>
      </c>
      <c r="H12" s="96"/>
      <c r="K12" s="102"/>
    </row>
    <row r="13" spans="1:11" x14ac:dyDescent="0.3">
      <c r="A13" s="1">
        <v>70</v>
      </c>
      <c r="C13" s="1">
        <v>109</v>
      </c>
      <c r="D13" s="1">
        <v>555</v>
      </c>
      <c r="E13" s="1">
        <v>12</v>
      </c>
      <c r="F13" s="166">
        <v>0.90700000000000003</v>
      </c>
      <c r="H13" s="92"/>
      <c r="K13" s="102"/>
    </row>
    <row r="14" spans="1:11" ht="18" x14ac:dyDescent="0.35">
      <c r="A14" s="1">
        <v>75</v>
      </c>
      <c r="C14" s="1">
        <v>108</v>
      </c>
      <c r="D14" s="1">
        <v>550</v>
      </c>
      <c r="E14" s="1">
        <v>13</v>
      </c>
      <c r="F14" s="166">
        <v>0.89900000000000002</v>
      </c>
      <c r="H14" s="93" t="s">
        <v>163</v>
      </c>
      <c r="I14" s="90"/>
      <c r="J14" s="90"/>
      <c r="K14" s="102"/>
    </row>
    <row r="15" spans="1:11" x14ac:dyDescent="0.3">
      <c r="A15" s="1">
        <v>80</v>
      </c>
      <c r="C15" s="1">
        <v>107</v>
      </c>
      <c r="D15" s="1">
        <v>545</v>
      </c>
      <c r="E15" s="1">
        <v>14</v>
      </c>
      <c r="F15" s="166">
        <v>0.89</v>
      </c>
      <c r="H15" s="92"/>
      <c r="K15" s="102"/>
    </row>
    <row r="16" spans="1:11" ht="18" x14ac:dyDescent="0.3">
      <c r="A16" s="1">
        <v>85</v>
      </c>
      <c r="C16" s="1">
        <v>106</v>
      </c>
      <c r="D16" s="1">
        <v>540</v>
      </c>
      <c r="E16" s="1">
        <v>15</v>
      </c>
      <c r="F16" s="166">
        <v>0.88200000000000001</v>
      </c>
      <c r="H16" s="98">
        <f>_xlfn.QUARTILE.EXC(A2:A101,3)</f>
        <v>388.75</v>
      </c>
      <c r="I16" s="91"/>
      <c r="J16" s="91"/>
      <c r="K16" s="103"/>
    </row>
    <row r="17" spans="1:11" x14ac:dyDescent="0.3">
      <c r="A17" s="1">
        <v>90</v>
      </c>
      <c r="C17" s="1">
        <v>105</v>
      </c>
      <c r="D17" s="1">
        <v>535</v>
      </c>
      <c r="E17" s="1">
        <v>16</v>
      </c>
      <c r="F17" s="166">
        <v>0.873</v>
      </c>
    </row>
    <row r="18" spans="1:11" x14ac:dyDescent="0.3">
      <c r="A18" s="1">
        <v>95</v>
      </c>
      <c r="C18" s="1">
        <v>104</v>
      </c>
      <c r="D18" s="1">
        <v>530</v>
      </c>
      <c r="E18" s="1">
        <v>17</v>
      </c>
      <c r="F18" s="166">
        <v>0.86499999999999999</v>
      </c>
    </row>
    <row r="19" spans="1:11" x14ac:dyDescent="0.3">
      <c r="A19" s="1">
        <v>100</v>
      </c>
      <c r="C19" s="1">
        <v>103</v>
      </c>
      <c r="D19" s="1">
        <v>525</v>
      </c>
      <c r="E19" s="1">
        <v>18</v>
      </c>
      <c r="F19" s="166">
        <v>0.85699999999999998</v>
      </c>
      <c r="H19" s="7" t="s">
        <v>196</v>
      </c>
      <c r="I19" s="7">
        <v>160</v>
      </c>
      <c r="J19" s="7">
        <v>91</v>
      </c>
      <c r="K19" s="173">
        <v>0.24299999999999999</v>
      </c>
    </row>
    <row r="20" spans="1:11" x14ac:dyDescent="0.3">
      <c r="A20" s="1">
        <v>105</v>
      </c>
      <c r="C20" s="1">
        <v>102</v>
      </c>
      <c r="D20" s="1">
        <v>520</v>
      </c>
      <c r="E20" s="1">
        <v>19</v>
      </c>
      <c r="F20" s="166">
        <v>0.84799999999999998</v>
      </c>
      <c r="H20" s="7" t="s">
        <v>198</v>
      </c>
      <c r="I20" s="7">
        <v>260</v>
      </c>
      <c r="J20" s="7">
        <v>71</v>
      </c>
      <c r="K20" s="173">
        <v>0.41099999999999998</v>
      </c>
    </row>
    <row r="21" spans="1:11" x14ac:dyDescent="0.3">
      <c r="A21" s="1">
        <v>110</v>
      </c>
      <c r="C21" s="1">
        <v>101</v>
      </c>
      <c r="D21" s="1">
        <v>515</v>
      </c>
      <c r="E21" s="1">
        <v>20</v>
      </c>
      <c r="F21" s="166">
        <v>0.84</v>
      </c>
      <c r="H21" s="7" t="s">
        <v>197</v>
      </c>
      <c r="I21" s="7">
        <v>360</v>
      </c>
      <c r="J21" s="7">
        <v>51</v>
      </c>
      <c r="K21" s="173">
        <v>0.57899999999999996</v>
      </c>
    </row>
    <row r="22" spans="1:11" x14ac:dyDescent="0.3">
      <c r="A22" s="1">
        <v>115</v>
      </c>
      <c r="C22" s="1">
        <v>100</v>
      </c>
      <c r="D22" s="1">
        <v>510</v>
      </c>
      <c r="E22" s="1">
        <v>21</v>
      </c>
      <c r="F22" s="166">
        <v>0.83099999999999996</v>
      </c>
    </row>
    <row r="23" spans="1:11" x14ac:dyDescent="0.3">
      <c r="A23" s="1">
        <v>120</v>
      </c>
      <c r="C23" s="1">
        <v>99</v>
      </c>
      <c r="D23" s="1">
        <v>505</v>
      </c>
      <c r="E23" s="1">
        <v>22</v>
      </c>
      <c r="F23" s="166">
        <v>0.82299999999999995</v>
      </c>
    </row>
    <row r="24" spans="1:11" x14ac:dyDescent="0.3">
      <c r="A24" s="1">
        <v>125</v>
      </c>
      <c r="C24" s="1">
        <v>98</v>
      </c>
      <c r="D24" s="1">
        <v>500</v>
      </c>
      <c r="E24" s="1">
        <v>23</v>
      </c>
      <c r="F24" s="166">
        <v>0.81499999999999995</v>
      </c>
    </row>
    <row r="25" spans="1:11" x14ac:dyDescent="0.3">
      <c r="A25" s="1">
        <v>130</v>
      </c>
      <c r="C25" s="1">
        <v>97</v>
      </c>
      <c r="D25" s="1">
        <v>495</v>
      </c>
      <c r="E25" s="1">
        <v>24</v>
      </c>
      <c r="F25" s="166">
        <v>0.80600000000000005</v>
      </c>
    </row>
    <row r="26" spans="1:11" x14ac:dyDescent="0.3">
      <c r="A26" s="1">
        <v>135</v>
      </c>
      <c r="C26" s="1">
        <v>96</v>
      </c>
      <c r="D26" s="1">
        <v>490</v>
      </c>
      <c r="E26" s="1">
        <v>25</v>
      </c>
      <c r="F26" s="166">
        <v>0.79800000000000004</v>
      </c>
    </row>
    <row r="27" spans="1:11" x14ac:dyDescent="0.3">
      <c r="A27" s="1">
        <v>140</v>
      </c>
      <c r="C27" s="1">
        <v>95</v>
      </c>
      <c r="D27" s="1">
        <v>485</v>
      </c>
      <c r="E27" s="1">
        <v>26</v>
      </c>
      <c r="F27" s="166">
        <v>0.78900000000000003</v>
      </c>
    </row>
    <row r="28" spans="1:11" x14ac:dyDescent="0.3">
      <c r="A28" s="1">
        <v>145</v>
      </c>
      <c r="C28" s="1">
        <v>94</v>
      </c>
      <c r="D28" s="1">
        <v>480</v>
      </c>
      <c r="E28" s="1">
        <v>27</v>
      </c>
      <c r="F28" s="166">
        <v>0.78100000000000003</v>
      </c>
    </row>
    <row r="29" spans="1:11" x14ac:dyDescent="0.3">
      <c r="A29" s="1">
        <v>150</v>
      </c>
      <c r="C29" s="1">
        <v>93</v>
      </c>
      <c r="D29" s="1">
        <v>475</v>
      </c>
      <c r="E29" s="1">
        <v>28</v>
      </c>
      <c r="F29" s="166">
        <v>0.77300000000000002</v>
      </c>
    </row>
    <row r="30" spans="1:11" x14ac:dyDescent="0.3">
      <c r="A30" s="1">
        <v>155</v>
      </c>
      <c r="C30" s="1">
        <v>92</v>
      </c>
      <c r="D30" s="1">
        <v>470</v>
      </c>
      <c r="E30" s="1">
        <v>29</v>
      </c>
      <c r="F30" s="166">
        <v>0.76400000000000001</v>
      </c>
    </row>
    <row r="31" spans="1:11" x14ac:dyDescent="0.3">
      <c r="A31" s="1">
        <v>160</v>
      </c>
      <c r="C31" s="1">
        <v>91</v>
      </c>
      <c r="D31" s="1">
        <v>465</v>
      </c>
      <c r="E31" s="1">
        <v>30</v>
      </c>
      <c r="F31" s="166">
        <v>0.75600000000000001</v>
      </c>
    </row>
    <row r="32" spans="1:11" x14ac:dyDescent="0.3">
      <c r="A32" s="1">
        <v>165</v>
      </c>
      <c r="C32" s="1">
        <v>90</v>
      </c>
      <c r="D32" s="1">
        <v>460</v>
      </c>
      <c r="E32" s="1">
        <v>31</v>
      </c>
      <c r="F32" s="166">
        <v>0.747</v>
      </c>
    </row>
    <row r="33" spans="1:6" x14ac:dyDescent="0.3">
      <c r="A33" s="1">
        <v>170</v>
      </c>
      <c r="C33" s="1">
        <v>89</v>
      </c>
      <c r="D33" s="1">
        <v>455</v>
      </c>
      <c r="E33" s="1">
        <v>32</v>
      </c>
      <c r="F33" s="166">
        <v>0.73899999999999999</v>
      </c>
    </row>
    <row r="34" spans="1:6" x14ac:dyDescent="0.3">
      <c r="A34" s="1">
        <v>175</v>
      </c>
      <c r="C34" s="1">
        <v>88</v>
      </c>
      <c r="D34" s="1">
        <v>450</v>
      </c>
      <c r="E34" s="1">
        <v>33</v>
      </c>
      <c r="F34" s="166">
        <v>0.73099999999999998</v>
      </c>
    </row>
    <row r="35" spans="1:6" x14ac:dyDescent="0.3">
      <c r="A35" s="1">
        <v>180</v>
      </c>
      <c r="C35" s="1">
        <v>87</v>
      </c>
      <c r="D35" s="1">
        <v>445</v>
      </c>
      <c r="E35" s="1">
        <v>34</v>
      </c>
      <c r="F35" s="166">
        <v>0.72199999999999998</v>
      </c>
    </row>
    <row r="36" spans="1:6" x14ac:dyDescent="0.3">
      <c r="A36" s="1">
        <v>185</v>
      </c>
      <c r="C36" s="1">
        <v>86</v>
      </c>
      <c r="D36" s="1">
        <v>440</v>
      </c>
      <c r="E36" s="1">
        <v>35</v>
      </c>
      <c r="F36" s="166">
        <v>0.71399999999999997</v>
      </c>
    </row>
    <row r="37" spans="1:6" x14ac:dyDescent="0.3">
      <c r="A37" s="1">
        <v>190</v>
      </c>
      <c r="C37" s="1">
        <v>85</v>
      </c>
      <c r="D37" s="1">
        <v>435</v>
      </c>
      <c r="E37" s="1">
        <v>36</v>
      </c>
      <c r="F37" s="166">
        <v>0.70499999999999996</v>
      </c>
    </row>
    <row r="38" spans="1:6" x14ac:dyDescent="0.3">
      <c r="A38" s="1">
        <v>195</v>
      </c>
      <c r="C38" s="1">
        <v>84</v>
      </c>
      <c r="D38" s="1">
        <v>430</v>
      </c>
      <c r="E38" s="1">
        <v>37</v>
      </c>
      <c r="F38" s="166">
        <v>0.69699999999999995</v>
      </c>
    </row>
    <row r="39" spans="1:6" x14ac:dyDescent="0.3">
      <c r="A39" s="1">
        <v>200</v>
      </c>
      <c r="C39" s="1">
        <v>83</v>
      </c>
      <c r="D39" s="1">
        <v>425</v>
      </c>
      <c r="E39" s="1">
        <v>38</v>
      </c>
      <c r="F39" s="166">
        <v>0.68899999999999995</v>
      </c>
    </row>
    <row r="40" spans="1:6" x14ac:dyDescent="0.3">
      <c r="A40" s="1">
        <v>205</v>
      </c>
      <c r="C40" s="1">
        <v>82</v>
      </c>
      <c r="D40" s="1">
        <v>420</v>
      </c>
      <c r="E40" s="1">
        <v>39</v>
      </c>
      <c r="F40" s="166">
        <v>0.68</v>
      </c>
    </row>
    <row r="41" spans="1:6" x14ac:dyDescent="0.3">
      <c r="A41" s="1">
        <v>210</v>
      </c>
      <c r="C41" s="1">
        <v>81</v>
      </c>
      <c r="D41" s="1">
        <v>415</v>
      </c>
      <c r="E41" s="1">
        <v>40</v>
      </c>
      <c r="F41" s="166">
        <v>0.67200000000000004</v>
      </c>
    </row>
    <row r="42" spans="1:6" x14ac:dyDescent="0.3">
      <c r="A42" s="1">
        <v>215</v>
      </c>
      <c r="C42" s="1">
        <v>80</v>
      </c>
      <c r="D42" s="1">
        <v>410</v>
      </c>
      <c r="E42" s="1">
        <v>41</v>
      </c>
      <c r="F42" s="166">
        <v>0.66300000000000003</v>
      </c>
    </row>
    <row r="43" spans="1:6" x14ac:dyDescent="0.3">
      <c r="A43" s="1">
        <v>220</v>
      </c>
      <c r="C43" s="1">
        <v>79</v>
      </c>
      <c r="D43" s="1">
        <v>405</v>
      </c>
      <c r="E43" s="1">
        <v>42</v>
      </c>
      <c r="F43" s="166">
        <v>0.65500000000000003</v>
      </c>
    </row>
    <row r="44" spans="1:6" x14ac:dyDescent="0.3">
      <c r="A44" s="1">
        <v>225</v>
      </c>
      <c r="C44" s="1">
        <v>78</v>
      </c>
      <c r="D44" s="1">
        <v>400</v>
      </c>
      <c r="E44" s="1">
        <v>43</v>
      </c>
      <c r="F44" s="166">
        <v>0.64700000000000002</v>
      </c>
    </row>
    <row r="45" spans="1:6" x14ac:dyDescent="0.3">
      <c r="A45" s="1">
        <v>230</v>
      </c>
      <c r="C45" s="1">
        <v>77</v>
      </c>
      <c r="D45" s="1">
        <v>395</v>
      </c>
      <c r="E45" s="1">
        <v>44</v>
      </c>
      <c r="F45" s="166">
        <v>0.63800000000000001</v>
      </c>
    </row>
    <row r="46" spans="1:6" x14ac:dyDescent="0.3">
      <c r="A46" s="1">
        <v>235</v>
      </c>
      <c r="C46" s="1">
        <v>76</v>
      </c>
      <c r="D46" s="1">
        <v>390</v>
      </c>
      <c r="E46" s="1">
        <v>45</v>
      </c>
      <c r="F46" s="166">
        <v>0.63</v>
      </c>
    </row>
    <row r="47" spans="1:6" x14ac:dyDescent="0.3">
      <c r="A47" s="1">
        <v>240</v>
      </c>
      <c r="C47" s="1">
        <v>75</v>
      </c>
      <c r="D47" s="1">
        <v>385</v>
      </c>
      <c r="E47" s="1">
        <v>46</v>
      </c>
      <c r="F47" s="166">
        <v>0.621</v>
      </c>
    </row>
    <row r="48" spans="1:6" x14ac:dyDescent="0.3">
      <c r="A48" s="1">
        <v>245</v>
      </c>
      <c r="C48" s="1">
        <v>74</v>
      </c>
      <c r="D48" s="1">
        <v>380</v>
      </c>
      <c r="E48" s="1">
        <v>47</v>
      </c>
      <c r="F48" s="166">
        <v>0.61299999999999999</v>
      </c>
    </row>
    <row r="49" spans="1:6" x14ac:dyDescent="0.3">
      <c r="A49" s="1">
        <v>250</v>
      </c>
      <c r="C49" s="1">
        <v>73</v>
      </c>
      <c r="D49" s="1">
        <v>375</v>
      </c>
      <c r="E49" s="1">
        <v>48</v>
      </c>
      <c r="F49" s="166">
        <v>0.60499999999999998</v>
      </c>
    </row>
    <row r="50" spans="1:6" x14ac:dyDescent="0.3">
      <c r="A50" s="1">
        <v>255</v>
      </c>
      <c r="C50" s="1">
        <v>72</v>
      </c>
      <c r="D50" s="1">
        <v>370</v>
      </c>
      <c r="E50" s="1">
        <v>49</v>
      </c>
      <c r="F50" s="166">
        <v>0.59599999999999997</v>
      </c>
    </row>
    <row r="51" spans="1:6" x14ac:dyDescent="0.3">
      <c r="A51" s="1">
        <v>260</v>
      </c>
      <c r="C51" s="1">
        <v>71</v>
      </c>
      <c r="D51" s="1">
        <v>365</v>
      </c>
      <c r="E51" s="1">
        <v>50</v>
      </c>
      <c r="F51" s="166">
        <v>0.58799999999999997</v>
      </c>
    </row>
    <row r="52" spans="1:6" x14ac:dyDescent="0.3">
      <c r="A52" s="1">
        <v>265</v>
      </c>
      <c r="C52" s="7">
        <v>70</v>
      </c>
      <c r="D52" s="7">
        <v>360</v>
      </c>
      <c r="E52" s="7">
        <v>51</v>
      </c>
      <c r="F52" s="173">
        <v>0.57899999999999996</v>
      </c>
    </row>
    <row r="53" spans="1:6" x14ac:dyDescent="0.3">
      <c r="A53" s="1">
        <v>270</v>
      </c>
      <c r="C53" s="1">
        <v>69</v>
      </c>
      <c r="D53" s="1">
        <v>355</v>
      </c>
      <c r="E53" s="1">
        <v>52</v>
      </c>
      <c r="F53" s="166">
        <v>0.57099999999999995</v>
      </c>
    </row>
    <row r="54" spans="1:6" x14ac:dyDescent="0.3">
      <c r="A54" s="1">
        <v>275</v>
      </c>
      <c r="C54" s="1">
        <v>68</v>
      </c>
      <c r="D54" s="1">
        <v>350</v>
      </c>
      <c r="E54" s="1">
        <v>53</v>
      </c>
      <c r="F54" s="166">
        <v>0.56299999999999994</v>
      </c>
    </row>
    <row r="55" spans="1:6" x14ac:dyDescent="0.3">
      <c r="A55" s="1">
        <v>280</v>
      </c>
      <c r="C55" s="1">
        <v>67</v>
      </c>
      <c r="D55" s="1">
        <v>345</v>
      </c>
      <c r="E55" s="1">
        <v>54</v>
      </c>
      <c r="F55" s="166">
        <v>0.55400000000000005</v>
      </c>
    </row>
    <row r="56" spans="1:6" x14ac:dyDescent="0.3">
      <c r="A56" s="1">
        <v>285</v>
      </c>
      <c r="C56" s="1">
        <v>66</v>
      </c>
      <c r="D56" s="1">
        <v>340</v>
      </c>
      <c r="E56" s="1">
        <v>55</v>
      </c>
      <c r="F56" s="166">
        <v>0.54600000000000004</v>
      </c>
    </row>
    <row r="57" spans="1:6" x14ac:dyDescent="0.3">
      <c r="A57" s="1">
        <v>290</v>
      </c>
      <c r="C57" s="1">
        <v>65</v>
      </c>
      <c r="D57" s="1">
        <v>335</v>
      </c>
      <c r="E57" s="1">
        <v>56</v>
      </c>
      <c r="F57" s="166">
        <v>0.53700000000000003</v>
      </c>
    </row>
    <row r="58" spans="1:6" x14ac:dyDescent="0.3">
      <c r="A58" s="1">
        <v>295</v>
      </c>
      <c r="C58" s="1">
        <v>64</v>
      </c>
      <c r="D58" s="1">
        <v>330</v>
      </c>
      <c r="E58" s="1">
        <v>57</v>
      </c>
      <c r="F58" s="166">
        <v>0.52900000000000003</v>
      </c>
    </row>
    <row r="59" spans="1:6" x14ac:dyDescent="0.3">
      <c r="A59" s="1">
        <v>300</v>
      </c>
      <c r="C59" s="1">
        <v>63</v>
      </c>
      <c r="D59" s="1">
        <v>325</v>
      </c>
      <c r="E59" s="1">
        <v>58</v>
      </c>
      <c r="F59" s="166">
        <v>0.52100000000000002</v>
      </c>
    </row>
    <row r="60" spans="1:6" x14ac:dyDescent="0.3">
      <c r="A60" s="1">
        <v>305</v>
      </c>
      <c r="C60" s="1">
        <v>62</v>
      </c>
      <c r="D60" s="1">
        <v>320</v>
      </c>
      <c r="E60" s="1">
        <v>59</v>
      </c>
      <c r="F60" s="166">
        <v>0.51200000000000001</v>
      </c>
    </row>
    <row r="61" spans="1:6" x14ac:dyDescent="0.3">
      <c r="A61" s="1">
        <v>310</v>
      </c>
      <c r="C61" s="1">
        <v>61</v>
      </c>
      <c r="D61" s="1">
        <v>315</v>
      </c>
      <c r="E61" s="1">
        <v>60</v>
      </c>
      <c r="F61" s="166">
        <v>0.504</v>
      </c>
    </row>
    <row r="62" spans="1:6" x14ac:dyDescent="0.3">
      <c r="A62" s="1">
        <v>315</v>
      </c>
      <c r="C62" s="1">
        <v>60</v>
      </c>
      <c r="D62" s="1">
        <v>310</v>
      </c>
      <c r="E62" s="1">
        <v>61</v>
      </c>
      <c r="F62" s="166">
        <v>0.495</v>
      </c>
    </row>
    <row r="63" spans="1:6" x14ac:dyDescent="0.3">
      <c r="A63" s="1">
        <v>320</v>
      </c>
      <c r="C63" s="1">
        <v>59</v>
      </c>
      <c r="D63" s="1">
        <v>305</v>
      </c>
      <c r="E63" s="1">
        <v>62</v>
      </c>
      <c r="F63" s="166">
        <v>0.48699999999999999</v>
      </c>
    </row>
    <row r="64" spans="1:6" x14ac:dyDescent="0.3">
      <c r="A64" s="1">
        <v>325</v>
      </c>
      <c r="C64" s="1">
        <v>58</v>
      </c>
      <c r="D64" s="1">
        <v>300</v>
      </c>
      <c r="E64" s="1">
        <v>63</v>
      </c>
      <c r="F64" s="166">
        <v>0.47799999999999998</v>
      </c>
    </row>
    <row r="65" spans="1:6" x14ac:dyDescent="0.3">
      <c r="A65" s="1">
        <v>330</v>
      </c>
      <c r="C65" s="1">
        <v>57</v>
      </c>
      <c r="D65" s="1">
        <v>295</v>
      </c>
      <c r="E65" s="1">
        <v>64</v>
      </c>
      <c r="F65" s="166">
        <v>0.47</v>
      </c>
    </row>
    <row r="66" spans="1:6" x14ac:dyDescent="0.3">
      <c r="A66" s="1">
        <v>335</v>
      </c>
      <c r="C66" s="1">
        <v>56</v>
      </c>
      <c r="D66" s="1">
        <v>290</v>
      </c>
      <c r="E66" s="1">
        <v>65</v>
      </c>
      <c r="F66" s="166">
        <v>0.46200000000000002</v>
      </c>
    </row>
    <row r="67" spans="1:6" x14ac:dyDescent="0.3">
      <c r="A67" s="1">
        <v>340</v>
      </c>
      <c r="C67" s="1">
        <v>55</v>
      </c>
      <c r="D67" s="1">
        <v>285</v>
      </c>
      <c r="E67" s="1">
        <v>66</v>
      </c>
      <c r="F67" s="166">
        <v>0.45300000000000001</v>
      </c>
    </row>
    <row r="68" spans="1:6" x14ac:dyDescent="0.3">
      <c r="A68" s="1">
        <v>345</v>
      </c>
      <c r="C68" s="1">
        <v>54</v>
      </c>
      <c r="D68" s="1">
        <v>280</v>
      </c>
      <c r="E68" s="1">
        <v>67</v>
      </c>
      <c r="F68" s="166">
        <v>0.44500000000000001</v>
      </c>
    </row>
    <row r="69" spans="1:6" x14ac:dyDescent="0.3">
      <c r="A69" s="1">
        <v>350</v>
      </c>
      <c r="C69" s="1">
        <v>53</v>
      </c>
      <c r="D69" s="1">
        <v>275</v>
      </c>
      <c r="E69" s="1">
        <v>68</v>
      </c>
      <c r="F69" s="166">
        <v>0.436</v>
      </c>
    </row>
    <row r="70" spans="1:6" x14ac:dyDescent="0.3">
      <c r="A70" s="1">
        <v>355</v>
      </c>
      <c r="C70" s="1">
        <v>52</v>
      </c>
      <c r="D70" s="1">
        <v>270</v>
      </c>
      <c r="E70" s="1">
        <v>69</v>
      </c>
      <c r="F70" s="166">
        <v>0.42799999999999999</v>
      </c>
    </row>
    <row r="71" spans="1:6" x14ac:dyDescent="0.3">
      <c r="A71" s="1">
        <v>360</v>
      </c>
      <c r="C71" s="1">
        <v>51</v>
      </c>
      <c r="D71" s="1">
        <v>265</v>
      </c>
      <c r="E71" s="1">
        <v>70</v>
      </c>
      <c r="F71" s="166">
        <v>0.42</v>
      </c>
    </row>
    <row r="72" spans="1:6" x14ac:dyDescent="0.3">
      <c r="A72" s="1">
        <v>365</v>
      </c>
      <c r="C72" s="7">
        <v>50</v>
      </c>
      <c r="D72" s="7">
        <v>260</v>
      </c>
      <c r="E72" s="7">
        <v>71</v>
      </c>
      <c r="F72" s="173">
        <v>0.41099999999999998</v>
      </c>
    </row>
    <row r="73" spans="1:6" x14ac:dyDescent="0.3">
      <c r="A73" s="1">
        <v>370</v>
      </c>
      <c r="C73" s="1">
        <v>49</v>
      </c>
      <c r="D73" s="1">
        <v>255</v>
      </c>
      <c r="E73" s="1">
        <v>72</v>
      </c>
      <c r="F73" s="166">
        <v>0.40300000000000002</v>
      </c>
    </row>
    <row r="74" spans="1:6" x14ac:dyDescent="0.3">
      <c r="A74" s="1">
        <v>375</v>
      </c>
      <c r="C74" s="1">
        <v>48</v>
      </c>
      <c r="D74" s="1">
        <v>250</v>
      </c>
      <c r="E74" s="1">
        <v>73</v>
      </c>
      <c r="F74" s="166">
        <v>0.39400000000000002</v>
      </c>
    </row>
    <row r="75" spans="1:6" x14ac:dyDescent="0.3">
      <c r="A75" s="1">
        <v>380</v>
      </c>
      <c r="C75" s="1">
        <v>47</v>
      </c>
      <c r="D75" s="1">
        <v>245</v>
      </c>
      <c r="E75" s="1">
        <v>74</v>
      </c>
      <c r="F75" s="166">
        <v>0.38600000000000001</v>
      </c>
    </row>
    <row r="76" spans="1:6" x14ac:dyDescent="0.3">
      <c r="A76" s="1">
        <v>385</v>
      </c>
      <c r="C76" s="1">
        <v>46</v>
      </c>
      <c r="D76" s="1">
        <v>240</v>
      </c>
      <c r="E76" s="1">
        <v>75</v>
      </c>
      <c r="F76" s="166">
        <v>0.378</v>
      </c>
    </row>
    <row r="77" spans="1:6" x14ac:dyDescent="0.3">
      <c r="A77" s="1">
        <v>390</v>
      </c>
      <c r="C77" s="1">
        <v>45</v>
      </c>
      <c r="D77" s="1">
        <v>235</v>
      </c>
      <c r="E77" s="1">
        <v>76</v>
      </c>
      <c r="F77" s="166">
        <v>0.36899999999999999</v>
      </c>
    </row>
    <row r="78" spans="1:6" x14ac:dyDescent="0.3">
      <c r="A78" s="1">
        <v>395</v>
      </c>
      <c r="C78" s="1">
        <v>44</v>
      </c>
      <c r="D78" s="1">
        <v>230</v>
      </c>
      <c r="E78" s="1">
        <v>77</v>
      </c>
      <c r="F78" s="166">
        <v>0.36099999999999999</v>
      </c>
    </row>
    <row r="79" spans="1:6" x14ac:dyDescent="0.3">
      <c r="A79" s="1">
        <v>400</v>
      </c>
      <c r="C79" s="1">
        <v>43</v>
      </c>
      <c r="D79" s="1">
        <v>225</v>
      </c>
      <c r="E79" s="1">
        <v>78</v>
      </c>
      <c r="F79" s="166">
        <v>0.35199999999999998</v>
      </c>
    </row>
    <row r="80" spans="1:6" x14ac:dyDescent="0.3">
      <c r="A80" s="1">
        <v>405</v>
      </c>
      <c r="C80" s="1">
        <v>42</v>
      </c>
      <c r="D80" s="1">
        <v>220</v>
      </c>
      <c r="E80" s="1">
        <v>79</v>
      </c>
      <c r="F80" s="166">
        <v>0.34399999999999997</v>
      </c>
    </row>
    <row r="81" spans="1:6" x14ac:dyDescent="0.3">
      <c r="A81" s="1">
        <v>410</v>
      </c>
      <c r="C81" s="1">
        <v>41</v>
      </c>
      <c r="D81" s="1">
        <v>215</v>
      </c>
      <c r="E81" s="1">
        <v>80</v>
      </c>
      <c r="F81" s="166">
        <v>0.33600000000000002</v>
      </c>
    </row>
    <row r="82" spans="1:6" x14ac:dyDescent="0.3">
      <c r="A82" s="1">
        <v>415</v>
      </c>
      <c r="C82" s="1">
        <v>40</v>
      </c>
      <c r="D82" s="1">
        <v>210</v>
      </c>
      <c r="E82" s="1">
        <v>81</v>
      </c>
      <c r="F82" s="166">
        <v>0.32700000000000001</v>
      </c>
    </row>
    <row r="83" spans="1:6" x14ac:dyDescent="0.3">
      <c r="A83" s="1">
        <v>420</v>
      </c>
      <c r="C83" s="1">
        <v>39</v>
      </c>
      <c r="D83" s="1">
        <v>205</v>
      </c>
      <c r="E83" s="1">
        <v>82</v>
      </c>
      <c r="F83" s="166">
        <v>0.31900000000000001</v>
      </c>
    </row>
    <row r="84" spans="1:6" x14ac:dyDescent="0.3">
      <c r="A84" s="1">
        <v>425</v>
      </c>
      <c r="C84" s="1">
        <v>38</v>
      </c>
      <c r="D84" s="1">
        <v>200</v>
      </c>
      <c r="E84" s="1">
        <v>83</v>
      </c>
      <c r="F84" s="166">
        <v>0.31</v>
      </c>
    </row>
    <row r="85" spans="1:6" x14ac:dyDescent="0.3">
      <c r="A85" s="1">
        <v>430</v>
      </c>
      <c r="C85" s="1">
        <v>37</v>
      </c>
      <c r="D85" s="1">
        <v>195</v>
      </c>
      <c r="E85" s="1">
        <v>84</v>
      </c>
      <c r="F85" s="166">
        <v>0.30199999999999999</v>
      </c>
    </row>
    <row r="86" spans="1:6" x14ac:dyDescent="0.3">
      <c r="A86" s="1">
        <v>435</v>
      </c>
      <c r="C86" s="1">
        <v>36</v>
      </c>
      <c r="D86" s="1">
        <v>190</v>
      </c>
      <c r="E86" s="1">
        <v>85</v>
      </c>
      <c r="F86" s="166">
        <v>0.29399999999999998</v>
      </c>
    </row>
    <row r="87" spans="1:6" x14ac:dyDescent="0.3">
      <c r="A87" s="1">
        <v>440</v>
      </c>
      <c r="C87" s="1">
        <v>35</v>
      </c>
      <c r="D87" s="1">
        <v>185</v>
      </c>
      <c r="E87" s="1">
        <v>86</v>
      </c>
      <c r="F87" s="166">
        <v>0.28499999999999998</v>
      </c>
    </row>
    <row r="88" spans="1:6" x14ac:dyDescent="0.3">
      <c r="A88" s="1">
        <v>445</v>
      </c>
      <c r="C88" s="1">
        <v>34</v>
      </c>
      <c r="D88" s="1">
        <v>180</v>
      </c>
      <c r="E88" s="1">
        <v>87</v>
      </c>
      <c r="F88" s="166">
        <v>0.27700000000000002</v>
      </c>
    </row>
    <row r="89" spans="1:6" x14ac:dyDescent="0.3">
      <c r="A89" s="1">
        <v>450</v>
      </c>
      <c r="C89" s="1">
        <v>33</v>
      </c>
      <c r="D89" s="1">
        <v>175</v>
      </c>
      <c r="E89" s="1">
        <v>88</v>
      </c>
      <c r="F89" s="166">
        <v>0.26800000000000002</v>
      </c>
    </row>
    <row r="90" spans="1:6" x14ac:dyDescent="0.3">
      <c r="A90" s="1">
        <v>455</v>
      </c>
      <c r="C90" s="1">
        <v>32</v>
      </c>
      <c r="D90" s="1">
        <v>170</v>
      </c>
      <c r="E90" s="1">
        <v>89</v>
      </c>
      <c r="F90" s="166">
        <v>0.26</v>
      </c>
    </row>
    <row r="91" spans="1:6" x14ac:dyDescent="0.3">
      <c r="A91" s="1">
        <v>460</v>
      </c>
      <c r="C91" s="1">
        <v>31</v>
      </c>
      <c r="D91" s="1">
        <v>165</v>
      </c>
      <c r="E91" s="1">
        <v>90</v>
      </c>
      <c r="F91" s="166">
        <v>0.252</v>
      </c>
    </row>
    <row r="92" spans="1:6" x14ac:dyDescent="0.3">
      <c r="A92" s="1">
        <v>465</v>
      </c>
      <c r="C92" s="7">
        <v>30</v>
      </c>
      <c r="D92" s="7">
        <v>160</v>
      </c>
      <c r="E92" s="7">
        <v>91</v>
      </c>
      <c r="F92" s="173">
        <v>0.24299999999999999</v>
      </c>
    </row>
    <row r="93" spans="1:6" x14ac:dyDescent="0.3">
      <c r="A93" s="1">
        <v>470</v>
      </c>
      <c r="C93" s="1">
        <v>29</v>
      </c>
      <c r="D93" s="1">
        <v>155</v>
      </c>
      <c r="E93" s="1">
        <v>92</v>
      </c>
      <c r="F93" s="166">
        <v>0.23499999999999999</v>
      </c>
    </row>
    <row r="94" spans="1:6" x14ac:dyDescent="0.3">
      <c r="A94" s="1">
        <v>475</v>
      </c>
      <c r="C94" s="1">
        <v>28</v>
      </c>
      <c r="D94" s="1">
        <v>150</v>
      </c>
      <c r="E94" s="1">
        <v>93</v>
      </c>
      <c r="F94" s="166">
        <v>0.22600000000000001</v>
      </c>
    </row>
    <row r="95" spans="1:6" x14ac:dyDescent="0.3">
      <c r="A95" s="1">
        <v>480</v>
      </c>
      <c r="C95" s="1">
        <v>27</v>
      </c>
      <c r="D95" s="1">
        <v>145</v>
      </c>
      <c r="E95" s="1">
        <v>94</v>
      </c>
      <c r="F95" s="166">
        <v>0.218</v>
      </c>
    </row>
    <row r="96" spans="1:6" x14ac:dyDescent="0.3">
      <c r="A96" s="1">
        <v>485</v>
      </c>
      <c r="C96" s="1">
        <v>26</v>
      </c>
      <c r="D96" s="1">
        <v>140</v>
      </c>
      <c r="E96" s="1">
        <v>95</v>
      </c>
      <c r="F96" s="166">
        <v>0.21</v>
      </c>
    </row>
    <row r="97" spans="1:6" x14ac:dyDescent="0.3">
      <c r="A97" s="1">
        <v>490</v>
      </c>
      <c r="C97" s="1">
        <v>25</v>
      </c>
      <c r="D97" s="1">
        <v>135</v>
      </c>
      <c r="E97" s="1">
        <v>96</v>
      </c>
      <c r="F97" s="166">
        <v>0.20100000000000001</v>
      </c>
    </row>
    <row r="98" spans="1:6" x14ac:dyDescent="0.3">
      <c r="A98" s="1">
        <v>495</v>
      </c>
      <c r="C98" s="1">
        <v>24</v>
      </c>
      <c r="D98" s="1">
        <v>130</v>
      </c>
      <c r="E98" s="1">
        <v>97</v>
      </c>
      <c r="F98" s="166">
        <v>0.193</v>
      </c>
    </row>
    <row r="99" spans="1:6" x14ac:dyDescent="0.3">
      <c r="A99" s="1">
        <v>500</v>
      </c>
      <c r="C99" s="1">
        <v>23</v>
      </c>
      <c r="D99" s="1">
        <v>125</v>
      </c>
      <c r="E99" s="1">
        <v>98</v>
      </c>
      <c r="F99" s="166">
        <v>0.184</v>
      </c>
    </row>
    <row r="100" spans="1:6" x14ac:dyDescent="0.3">
      <c r="A100" s="1">
        <v>505</v>
      </c>
      <c r="C100" s="1">
        <v>22</v>
      </c>
      <c r="D100" s="1">
        <v>120</v>
      </c>
      <c r="E100" s="1">
        <v>99</v>
      </c>
      <c r="F100" s="166">
        <v>0.17599999999999999</v>
      </c>
    </row>
    <row r="101" spans="1:6" x14ac:dyDescent="0.3">
      <c r="A101" s="1">
        <v>510</v>
      </c>
      <c r="C101" s="1">
        <v>21</v>
      </c>
      <c r="D101" s="1">
        <v>115</v>
      </c>
      <c r="E101" s="1">
        <v>100</v>
      </c>
      <c r="F101" s="166">
        <v>0.16800000000000001</v>
      </c>
    </row>
    <row r="102" spans="1:6" x14ac:dyDescent="0.3">
      <c r="A102" s="1">
        <v>515</v>
      </c>
      <c r="C102" s="1">
        <v>20</v>
      </c>
      <c r="D102" s="1">
        <v>110</v>
      </c>
      <c r="E102" s="1">
        <v>101</v>
      </c>
      <c r="F102" s="166">
        <v>0.159</v>
      </c>
    </row>
    <row r="103" spans="1:6" x14ac:dyDescent="0.3">
      <c r="A103" s="1">
        <v>520</v>
      </c>
      <c r="C103" s="1">
        <v>19</v>
      </c>
      <c r="D103" s="1">
        <v>105</v>
      </c>
      <c r="E103" s="1">
        <v>102</v>
      </c>
      <c r="F103" s="166">
        <v>0.151</v>
      </c>
    </row>
    <row r="104" spans="1:6" x14ac:dyDescent="0.3">
      <c r="A104" s="1">
        <v>525</v>
      </c>
      <c r="C104" s="1">
        <v>18</v>
      </c>
      <c r="D104" s="1">
        <v>100</v>
      </c>
      <c r="E104" s="1">
        <v>103</v>
      </c>
      <c r="F104" s="166">
        <v>0.14199999999999999</v>
      </c>
    </row>
    <row r="105" spans="1:6" x14ac:dyDescent="0.3">
      <c r="A105" s="1">
        <v>530</v>
      </c>
      <c r="C105" s="1">
        <v>17</v>
      </c>
      <c r="D105" s="1">
        <v>95</v>
      </c>
      <c r="E105" s="1">
        <v>104</v>
      </c>
      <c r="F105" s="166">
        <v>0.13400000000000001</v>
      </c>
    </row>
    <row r="106" spans="1:6" x14ac:dyDescent="0.3">
      <c r="A106" s="1">
        <v>535</v>
      </c>
      <c r="C106" s="1">
        <v>16</v>
      </c>
      <c r="D106" s="1">
        <v>90</v>
      </c>
      <c r="E106" s="1">
        <v>105</v>
      </c>
      <c r="F106" s="166">
        <v>0.126</v>
      </c>
    </row>
    <row r="107" spans="1:6" x14ac:dyDescent="0.3">
      <c r="A107" s="1">
        <v>540</v>
      </c>
      <c r="C107" s="1">
        <v>15</v>
      </c>
      <c r="D107" s="1">
        <v>85</v>
      </c>
      <c r="E107" s="1">
        <v>106</v>
      </c>
      <c r="F107" s="166">
        <v>0.11700000000000001</v>
      </c>
    </row>
    <row r="108" spans="1:6" x14ac:dyDescent="0.3">
      <c r="A108" s="1">
        <v>545</v>
      </c>
      <c r="C108" s="1">
        <v>14</v>
      </c>
      <c r="D108" s="1">
        <v>80</v>
      </c>
      <c r="E108" s="1">
        <v>107</v>
      </c>
      <c r="F108" s="166">
        <v>0.109</v>
      </c>
    </row>
    <row r="109" spans="1:6" x14ac:dyDescent="0.3">
      <c r="A109" s="1">
        <v>550</v>
      </c>
      <c r="C109" s="1">
        <v>13</v>
      </c>
      <c r="D109" s="1">
        <v>75</v>
      </c>
      <c r="E109" s="1">
        <v>108</v>
      </c>
      <c r="F109" s="166">
        <v>0.1</v>
      </c>
    </row>
    <row r="110" spans="1:6" x14ac:dyDescent="0.3">
      <c r="A110" s="1">
        <v>555</v>
      </c>
      <c r="C110" s="1">
        <v>12</v>
      </c>
      <c r="D110" s="1">
        <v>70</v>
      </c>
      <c r="E110" s="1">
        <v>109</v>
      </c>
      <c r="F110" s="166">
        <v>9.1999999999999998E-2</v>
      </c>
    </row>
    <row r="111" spans="1:6" x14ac:dyDescent="0.3">
      <c r="A111" s="1">
        <v>560</v>
      </c>
      <c r="C111" s="1">
        <v>11</v>
      </c>
      <c r="D111" s="1">
        <v>65</v>
      </c>
      <c r="E111" s="1">
        <v>110</v>
      </c>
      <c r="F111" s="166">
        <v>8.4000000000000005E-2</v>
      </c>
    </row>
    <row r="112" spans="1:6" x14ac:dyDescent="0.3">
      <c r="A112" s="1">
        <v>565</v>
      </c>
      <c r="C112" s="1">
        <v>10</v>
      </c>
      <c r="D112" s="1">
        <v>60</v>
      </c>
      <c r="E112" s="1">
        <v>111</v>
      </c>
      <c r="F112" s="166">
        <v>7.4999999999999997E-2</v>
      </c>
    </row>
    <row r="113" spans="1:6" x14ac:dyDescent="0.3">
      <c r="A113" s="1">
        <v>570</v>
      </c>
      <c r="C113" s="1">
        <v>9</v>
      </c>
      <c r="D113" s="1">
        <v>55</v>
      </c>
      <c r="E113" s="1">
        <v>112</v>
      </c>
      <c r="F113" s="166">
        <v>6.7000000000000004E-2</v>
      </c>
    </row>
    <row r="114" spans="1:6" x14ac:dyDescent="0.3">
      <c r="A114" s="1">
        <v>575</v>
      </c>
      <c r="C114" s="1">
        <v>8</v>
      </c>
      <c r="D114" s="1">
        <v>50</v>
      </c>
      <c r="E114" s="1">
        <v>113</v>
      </c>
      <c r="F114" s="166">
        <v>5.8000000000000003E-2</v>
      </c>
    </row>
    <row r="115" spans="1:6" x14ac:dyDescent="0.3">
      <c r="A115" s="1">
        <v>580</v>
      </c>
      <c r="C115" s="1">
        <v>7</v>
      </c>
      <c r="D115" s="1">
        <v>45</v>
      </c>
      <c r="E115" s="1">
        <v>114</v>
      </c>
      <c r="F115" s="166">
        <v>0.05</v>
      </c>
    </row>
    <row r="116" spans="1:6" x14ac:dyDescent="0.3">
      <c r="A116" s="1">
        <v>585</v>
      </c>
      <c r="C116" s="1">
        <v>6</v>
      </c>
      <c r="D116" s="1">
        <v>40</v>
      </c>
      <c r="E116" s="1">
        <v>115</v>
      </c>
      <c r="F116" s="166">
        <v>4.2000000000000003E-2</v>
      </c>
    </row>
    <row r="117" spans="1:6" x14ac:dyDescent="0.3">
      <c r="A117" s="1">
        <v>590</v>
      </c>
      <c r="C117" s="1">
        <v>5</v>
      </c>
      <c r="D117" s="1">
        <v>35</v>
      </c>
      <c r="E117" s="1">
        <v>116</v>
      </c>
      <c r="F117" s="166">
        <v>3.3000000000000002E-2</v>
      </c>
    </row>
    <row r="118" spans="1:6" x14ac:dyDescent="0.3">
      <c r="A118" s="1">
        <v>595</v>
      </c>
      <c r="C118" s="1">
        <v>4</v>
      </c>
      <c r="D118" s="1">
        <v>30</v>
      </c>
      <c r="E118" s="1">
        <v>117</v>
      </c>
      <c r="F118" s="166">
        <v>2.5000000000000001E-2</v>
      </c>
    </row>
    <row r="119" spans="1:6" x14ac:dyDescent="0.3">
      <c r="A119" s="1">
        <v>600</v>
      </c>
      <c r="C119" s="1">
        <v>3</v>
      </c>
      <c r="D119" s="1">
        <v>25</v>
      </c>
      <c r="E119" s="1">
        <v>118</v>
      </c>
      <c r="F119" s="166">
        <v>1.6E-2</v>
      </c>
    </row>
    <row r="120" spans="1:6" x14ac:dyDescent="0.3">
      <c r="A120" s="1">
        <v>605</v>
      </c>
      <c r="C120" s="1">
        <v>2</v>
      </c>
      <c r="D120" s="1">
        <v>20</v>
      </c>
      <c r="E120" s="1">
        <v>119</v>
      </c>
      <c r="F120" s="166">
        <v>8.0000000000000002E-3</v>
      </c>
    </row>
    <row r="121" spans="1:6" x14ac:dyDescent="0.3">
      <c r="A121" s="1">
        <v>610</v>
      </c>
      <c r="C121" s="1">
        <v>1</v>
      </c>
      <c r="D121" s="1">
        <v>15</v>
      </c>
      <c r="E121" s="1">
        <v>120</v>
      </c>
      <c r="F121" s="166">
        <v>0</v>
      </c>
    </row>
  </sheetData>
  <sortState xmlns:xlrd2="http://schemas.microsoft.com/office/spreadsheetml/2017/richdata2" ref="C2:F121">
    <sortCondition ref="E3"/>
  </sortState>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DE250-8A58-4BB5-858E-6E32421EBD5B}">
  <dimension ref="A1:K121"/>
  <sheetViews>
    <sheetView topLeftCell="A28" workbookViewId="0">
      <selection activeCell="H52" sqref="H52"/>
    </sheetView>
  </sheetViews>
  <sheetFormatPr defaultRowHeight="14.4" x14ac:dyDescent="0.3"/>
  <cols>
    <col min="1" max="1" width="32.44140625" bestFit="1" customWidth="1"/>
    <col min="4" max="4" width="32.88671875" bestFit="1" customWidth="1"/>
    <col min="8" max="8" width="30.77734375" bestFit="1" customWidth="1"/>
  </cols>
  <sheetData>
    <row r="1" spans="1:11" ht="15.6" x14ac:dyDescent="0.3">
      <c r="A1" s="170" t="s">
        <v>195</v>
      </c>
      <c r="C1" s="141" t="s">
        <v>79</v>
      </c>
      <c r="D1" s="141" t="s">
        <v>195</v>
      </c>
      <c r="E1" s="141" t="s">
        <v>80</v>
      </c>
      <c r="F1" s="141" t="s">
        <v>81</v>
      </c>
    </row>
    <row r="2" spans="1:11" ht="21" x14ac:dyDescent="0.4">
      <c r="A2" s="14">
        <v>0.5</v>
      </c>
      <c r="C2" s="1">
        <v>48</v>
      </c>
      <c r="D2" s="1">
        <v>1.5</v>
      </c>
      <c r="E2" s="1">
        <v>1</v>
      </c>
      <c r="F2" s="166">
        <v>1</v>
      </c>
      <c r="H2" s="99" t="s">
        <v>161</v>
      </c>
      <c r="I2" s="100"/>
      <c r="J2" s="100"/>
      <c r="K2" s="101"/>
    </row>
    <row r="3" spans="1:11" x14ac:dyDescent="0.3">
      <c r="A3" s="14">
        <v>1</v>
      </c>
      <c r="C3" s="1">
        <v>44</v>
      </c>
      <c r="D3" s="1">
        <v>1.4</v>
      </c>
      <c r="E3" s="1">
        <v>2</v>
      </c>
      <c r="F3" s="166">
        <v>0.99099999999999999</v>
      </c>
      <c r="H3" s="92"/>
      <c r="K3" s="102"/>
    </row>
    <row r="4" spans="1:11" ht="18" x14ac:dyDescent="0.35">
      <c r="A4" s="14">
        <v>0.2</v>
      </c>
      <c r="C4" s="1">
        <v>19</v>
      </c>
      <c r="D4" s="1">
        <v>1.3</v>
      </c>
      <c r="E4" s="1">
        <v>3</v>
      </c>
      <c r="F4" s="166">
        <v>0.98299999999999998</v>
      </c>
      <c r="H4" s="93" t="s">
        <v>162</v>
      </c>
      <c r="I4" s="89"/>
      <c r="J4" s="90"/>
      <c r="K4" s="102"/>
    </row>
    <row r="5" spans="1:11" ht="15.6" x14ac:dyDescent="0.3">
      <c r="A5" s="14">
        <v>0.7</v>
      </c>
      <c r="C5" s="1">
        <v>7</v>
      </c>
      <c r="D5" s="1">
        <v>1.2</v>
      </c>
      <c r="E5" s="1">
        <v>4</v>
      </c>
      <c r="F5" s="166">
        <v>0.96599999999999997</v>
      </c>
      <c r="H5" s="94"/>
      <c r="I5" s="88"/>
      <c r="K5" s="102"/>
    </row>
    <row r="6" spans="1:11" ht="15.6" x14ac:dyDescent="0.3">
      <c r="A6" s="14">
        <v>0.3</v>
      </c>
      <c r="C6" s="1">
        <v>34</v>
      </c>
      <c r="D6" s="1">
        <v>1.2</v>
      </c>
      <c r="E6" s="1">
        <v>4</v>
      </c>
      <c r="F6" s="166">
        <v>0.96599999999999997</v>
      </c>
      <c r="H6" s="95">
        <f>_xlfn.QUARTILE.EXC(A2:A101,1)</f>
        <v>0.4</v>
      </c>
      <c r="I6" s="88"/>
      <c r="K6" s="102"/>
    </row>
    <row r="7" spans="1:11" x14ac:dyDescent="0.3">
      <c r="A7" s="14">
        <v>0.9</v>
      </c>
      <c r="C7" s="1">
        <v>10</v>
      </c>
      <c r="D7" s="1">
        <v>1.1000000000000001</v>
      </c>
      <c r="E7" s="1">
        <v>6</v>
      </c>
      <c r="F7" s="166">
        <v>0.90700000000000003</v>
      </c>
      <c r="H7" s="96"/>
      <c r="K7" s="102"/>
    </row>
    <row r="8" spans="1:11" x14ac:dyDescent="0.3">
      <c r="A8" s="14">
        <v>1.2</v>
      </c>
      <c r="C8" s="1">
        <v>42</v>
      </c>
      <c r="D8" s="1">
        <v>1.1000000000000001</v>
      </c>
      <c r="E8" s="1">
        <v>6</v>
      </c>
      <c r="F8" s="166">
        <v>0.90700000000000003</v>
      </c>
      <c r="H8" s="92" t="s">
        <v>140</v>
      </c>
      <c r="K8" s="102"/>
    </row>
    <row r="9" spans="1:11" ht="18" x14ac:dyDescent="0.35">
      <c r="A9" s="14">
        <v>0.6</v>
      </c>
      <c r="C9" s="1">
        <v>72</v>
      </c>
      <c r="D9" s="1">
        <v>1.1000000000000001</v>
      </c>
      <c r="E9" s="1">
        <v>6</v>
      </c>
      <c r="F9" s="166">
        <v>0.90700000000000003</v>
      </c>
      <c r="H9" s="93" t="s">
        <v>164</v>
      </c>
      <c r="I9" s="90"/>
      <c r="K9" s="102"/>
    </row>
    <row r="10" spans="1:11" x14ac:dyDescent="0.3">
      <c r="A10" s="14">
        <v>0.4</v>
      </c>
      <c r="C10" s="1">
        <v>80</v>
      </c>
      <c r="D10" s="1">
        <v>1.1000000000000001</v>
      </c>
      <c r="E10" s="1">
        <v>6</v>
      </c>
      <c r="F10" s="166">
        <v>0.90700000000000003</v>
      </c>
      <c r="H10" s="92"/>
      <c r="K10" s="102"/>
    </row>
    <row r="11" spans="1:11" ht="18" x14ac:dyDescent="0.3">
      <c r="A11" s="14">
        <v>1.1000000000000001</v>
      </c>
      <c r="C11" s="1">
        <v>88</v>
      </c>
      <c r="D11" s="1">
        <v>1.1000000000000001</v>
      </c>
      <c r="E11" s="1">
        <v>6</v>
      </c>
      <c r="F11" s="166">
        <v>0.90700000000000003</v>
      </c>
      <c r="H11" s="97">
        <f>_xlfn.QUARTILE.EXC(A2:A101,2)</f>
        <v>0.7</v>
      </c>
      <c r="K11" s="102"/>
    </row>
    <row r="12" spans="1:11" x14ac:dyDescent="0.3">
      <c r="A12" s="14">
        <v>0.8</v>
      </c>
      <c r="C12" s="1">
        <v>104</v>
      </c>
      <c r="D12" s="1">
        <v>1.1000000000000001</v>
      </c>
      <c r="E12" s="1">
        <v>6</v>
      </c>
      <c r="F12" s="166">
        <v>0.90700000000000003</v>
      </c>
      <c r="H12" s="96"/>
      <c r="K12" s="102"/>
    </row>
    <row r="13" spans="1:11" x14ac:dyDescent="0.3">
      <c r="A13" s="14">
        <v>0.5</v>
      </c>
      <c r="C13" s="1">
        <v>120</v>
      </c>
      <c r="D13" s="1">
        <v>1.1000000000000001</v>
      </c>
      <c r="E13" s="1">
        <v>6</v>
      </c>
      <c r="F13" s="166">
        <v>0.90700000000000003</v>
      </c>
      <c r="H13" s="92"/>
      <c r="K13" s="102"/>
    </row>
    <row r="14" spans="1:11" ht="18" x14ac:dyDescent="0.35">
      <c r="A14" s="14">
        <v>0.3</v>
      </c>
      <c r="C14" s="1">
        <v>2</v>
      </c>
      <c r="D14" s="1">
        <v>1</v>
      </c>
      <c r="E14" s="1">
        <v>13</v>
      </c>
      <c r="F14" s="166">
        <v>0.84</v>
      </c>
      <c r="H14" s="93" t="s">
        <v>163</v>
      </c>
      <c r="I14" s="90"/>
      <c r="J14" s="90"/>
      <c r="K14" s="102"/>
    </row>
    <row r="15" spans="1:11" x14ac:dyDescent="0.3">
      <c r="A15" s="14">
        <v>1</v>
      </c>
      <c r="C15" s="1">
        <v>14</v>
      </c>
      <c r="D15" s="1">
        <v>1</v>
      </c>
      <c r="E15" s="1">
        <v>13</v>
      </c>
      <c r="F15" s="166">
        <v>0.84</v>
      </c>
      <c r="H15" s="92"/>
      <c r="K15" s="102"/>
    </row>
    <row r="16" spans="1:11" ht="18" x14ac:dyDescent="0.3">
      <c r="A16" s="14">
        <v>0.4</v>
      </c>
      <c r="C16" s="1">
        <v>27</v>
      </c>
      <c r="D16" s="1">
        <v>1</v>
      </c>
      <c r="E16" s="1">
        <v>13</v>
      </c>
      <c r="F16" s="166">
        <v>0.84</v>
      </c>
      <c r="H16" s="98">
        <f>_xlfn.QUARTILE.EXC(A2:A101,3)</f>
        <v>0.9</v>
      </c>
      <c r="I16" s="91"/>
      <c r="J16" s="91"/>
      <c r="K16" s="103"/>
    </row>
    <row r="17" spans="1:11" x14ac:dyDescent="0.3">
      <c r="A17" s="14">
        <v>0.5</v>
      </c>
      <c r="C17" s="1">
        <v>49</v>
      </c>
      <c r="D17" s="1">
        <v>1</v>
      </c>
      <c r="E17" s="1">
        <v>13</v>
      </c>
      <c r="F17" s="166">
        <v>0.84</v>
      </c>
    </row>
    <row r="18" spans="1:11" x14ac:dyDescent="0.3">
      <c r="A18" s="14">
        <v>0.7</v>
      </c>
      <c r="C18" s="1">
        <v>53</v>
      </c>
      <c r="D18" s="1">
        <v>1</v>
      </c>
      <c r="E18" s="1">
        <v>13</v>
      </c>
      <c r="F18" s="166">
        <v>0.84</v>
      </c>
    </row>
    <row r="19" spans="1:11" ht="21" x14ac:dyDescent="0.4">
      <c r="A19" s="14">
        <v>0.9</v>
      </c>
      <c r="C19" s="1">
        <v>64</v>
      </c>
      <c r="D19" s="1">
        <v>1</v>
      </c>
      <c r="E19" s="1">
        <v>13</v>
      </c>
      <c r="F19" s="166">
        <v>0.84</v>
      </c>
      <c r="H19" s="104" t="s">
        <v>165</v>
      </c>
      <c r="I19" s="105"/>
      <c r="J19" s="105"/>
      <c r="K19" s="106"/>
    </row>
    <row r="20" spans="1:11" x14ac:dyDescent="0.3">
      <c r="A20" s="14">
        <v>1.3</v>
      </c>
      <c r="C20" s="1">
        <v>96</v>
      </c>
      <c r="D20" s="1">
        <v>1</v>
      </c>
      <c r="E20" s="1">
        <v>13</v>
      </c>
      <c r="F20" s="166">
        <v>0.84</v>
      </c>
      <c r="H20" s="107"/>
      <c r="I20" s="179"/>
      <c r="J20" s="180"/>
      <c r="K20" s="102"/>
    </row>
    <row r="21" spans="1:11" ht="18" x14ac:dyDescent="0.35">
      <c r="A21" s="14">
        <v>0.8</v>
      </c>
      <c r="C21" s="1">
        <v>112</v>
      </c>
      <c r="D21" s="1">
        <v>1</v>
      </c>
      <c r="E21" s="1">
        <v>13</v>
      </c>
      <c r="F21" s="166">
        <v>0.84</v>
      </c>
      <c r="H21" s="93" t="s">
        <v>166</v>
      </c>
      <c r="I21" s="181"/>
      <c r="J21" s="180"/>
      <c r="K21" s="102"/>
    </row>
    <row r="22" spans="1:11" x14ac:dyDescent="0.3">
      <c r="A22" s="14">
        <v>0.6</v>
      </c>
      <c r="C22" s="1">
        <v>6</v>
      </c>
      <c r="D22" s="1">
        <v>0.9</v>
      </c>
      <c r="E22" s="1">
        <v>21</v>
      </c>
      <c r="F22" s="166">
        <v>0.70499999999999996</v>
      </c>
      <c r="H22" s="92"/>
      <c r="I22" s="180"/>
      <c r="J22" s="180"/>
      <c r="K22" s="102"/>
    </row>
    <row r="23" spans="1:11" ht="18" x14ac:dyDescent="0.3">
      <c r="A23" s="14">
        <v>0.4</v>
      </c>
      <c r="C23" s="1">
        <v>18</v>
      </c>
      <c r="D23" s="1">
        <v>0.9</v>
      </c>
      <c r="E23" s="1">
        <v>21</v>
      </c>
      <c r="F23" s="166">
        <v>0.70499999999999996</v>
      </c>
      <c r="H23" s="109">
        <f>_xlfn.PERCENTILE.EXC(A2:A101,0.25)</f>
        <v>0.4</v>
      </c>
      <c r="I23" s="180"/>
      <c r="J23" s="180"/>
      <c r="K23" s="102"/>
    </row>
    <row r="24" spans="1:11" x14ac:dyDescent="0.3">
      <c r="A24" s="14">
        <v>0.7</v>
      </c>
      <c r="C24" s="1">
        <v>24</v>
      </c>
      <c r="D24" s="1">
        <v>0.9</v>
      </c>
      <c r="E24" s="1">
        <v>21</v>
      </c>
      <c r="F24" s="166">
        <v>0.70499999999999996</v>
      </c>
      <c r="H24" s="96"/>
      <c r="I24" s="180"/>
      <c r="J24" s="180"/>
      <c r="K24" s="102"/>
    </row>
    <row r="25" spans="1:11" x14ac:dyDescent="0.3">
      <c r="A25" s="14">
        <v>0.9</v>
      </c>
      <c r="C25" s="1">
        <v>33</v>
      </c>
      <c r="D25" s="1">
        <v>0.9</v>
      </c>
      <c r="E25" s="1">
        <v>21</v>
      </c>
      <c r="F25" s="166">
        <v>0.70499999999999996</v>
      </c>
      <c r="H25" s="92"/>
      <c r="I25" s="180"/>
      <c r="J25" s="180"/>
      <c r="K25" s="102"/>
    </row>
    <row r="26" spans="1:11" ht="18" x14ac:dyDescent="0.35">
      <c r="A26" s="14">
        <v>0.5</v>
      </c>
      <c r="C26" s="1">
        <v>41</v>
      </c>
      <c r="D26" s="1">
        <v>0.9</v>
      </c>
      <c r="E26" s="1">
        <v>21</v>
      </c>
      <c r="F26" s="166">
        <v>0.70499999999999996</v>
      </c>
      <c r="H26" s="93" t="s">
        <v>188</v>
      </c>
      <c r="I26" s="181"/>
      <c r="J26" s="181"/>
      <c r="K26" s="102"/>
    </row>
    <row r="27" spans="1:11" x14ac:dyDescent="0.3">
      <c r="A27" s="14">
        <v>0.2</v>
      </c>
      <c r="C27" s="1">
        <v>45</v>
      </c>
      <c r="D27" s="1">
        <v>0.9</v>
      </c>
      <c r="E27" s="1">
        <v>21</v>
      </c>
      <c r="F27" s="166">
        <v>0.70499999999999996</v>
      </c>
      <c r="H27" s="92"/>
      <c r="I27" s="180"/>
      <c r="J27" s="180"/>
      <c r="K27" s="102"/>
    </row>
    <row r="28" spans="1:11" ht="18" x14ac:dyDescent="0.3">
      <c r="A28" s="14">
        <v>1</v>
      </c>
      <c r="C28" s="1">
        <v>60</v>
      </c>
      <c r="D28" s="1">
        <v>0.9</v>
      </c>
      <c r="E28" s="1">
        <v>21</v>
      </c>
      <c r="F28" s="166">
        <v>0.70499999999999996</v>
      </c>
      <c r="H28" s="109">
        <f>_xlfn.PERCENTILE.EXC(A2:A101,0.5)</f>
        <v>0.7</v>
      </c>
      <c r="I28" s="180"/>
      <c r="J28" s="180"/>
      <c r="K28" s="102"/>
    </row>
    <row r="29" spans="1:11" x14ac:dyDescent="0.3">
      <c r="A29" s="14">
        <v>0.8</v>
      </c>
      <c r="C29" s="1">
        <v>63</v>
      </c>
      <c r="D29" s="1">
        <v>0.9</v>
      </c>
      <c r="E29" s="1">
        <v>21</v>
      </c>
      <c r="F29" s="166">
        <v>0.70499999999999996</v>
      </c>
      <c r="H29" s="96"/>
      <c r="I29" s="180"/>
      <c r="J29" s="180"/>
      <c r="K29" s="102"/>
    </row>
    <row r="30" spans="1:11" x14ac:dyDescent="0.3">
      <c r="A30" s="14">
        <v>0.3</v>
      </c>
      <c r="C30" s="1">
        <v>71</v>
      </c>
      <c r="D30" s="1">
        <v>0.9</v>
      </c>
      <c r="E30" s="1">
        <v>21</v>
      </c>
      <c r="F30" s="166">
        <v>0.70499999999999996</v>
      </c>
      <c r="H30" s="92"/>
      <c r="I30" s="180"/>
      <c r="J30" s="180"/>
      <c r="K30" s="102"/>
    </row>
    <row r="31" spans="1:11" ht="18" x14ac:dyDescent="0.35">
      <c r="A31" s="14">
        <v>0.6</v>
      </c>
      <c r="C31" s="1">
        <v>79</v>
      </c>
      <c r="D31" s="1">
        <v>0.9</v>
      </c>
      <c r="E31" s="1">
        <v>21</v>
      </c>
      <c r="F31" s="166">
        <v>0.70499999999999996</v>
      </c>
      <c r="H31" s="93" t="s">
        <v>168</v>
      </c>
      <c r="I31" s="181"/>
      <c r="J31" s="181"/>
      <c r="K31" s="102"/>
    </row>
    <row r="32" spans="1:11" x14ac:dyDescent="0.3">
      <c r="A32" s="14">
        <v>0.4</v>
      </c>
      <c r="C32" s="1">
        <v>87</v>
      </c>
      <c r="D32" s="1">
        <v>0.9</v>
      </c>
      <c r="E32" s="1">
        <v>21</v>
      </c>
      <c r="F32" s="166">
        <v>0.70499999999999996</v>
      </c>
      <c r="H32" s="92"/>
      <c r="I32" s="180"/>
      <c r="J32" s="180"/>
      <c r="K32" s="102"/>
    </row>
    <row r="33" spans="1:11" ht="18" x14ac:dyDescent="0.3">
      <c r="A33" s="14">
        <v>0.7</v>
      </c>
      <c r="C33" s="1">
        <v>95</v>
      </c>
      <c r="D33" s="1">
        <v>0.9</v>
      </c>
      <c r="E33" s="1">
        <v>21</v>
      </c>
      <c r="F33" s="166">
        <v>0.70499999999999996</v>
      </c>
      <c r="H33" s="109">
        <f>_xlfn.PERCENTILE.EXC(A2:A101,0.75)</f>
        <v>0.9</v>
      </c>
      <c r="I33" s="180"/>
      <c r="J33" s="180"/>
      <c r="K33" s="102"/>
    </row>
    <row r="34" spans="1:11" x14ac:dyDescent="0.3">
      <c r="A34" s="14">
        <v>0.9</v>
      </c>
      <c r="C34" s="1">
        <v>103</v>
      </c>
      <c r="D34" s="1">
        <v>0.9</v>
      </c>
      <c r="E34" s="1">
        <v>21</v>
      </c>
      <c r="F34" s="166">
        <v>0.70499999999999996</v>
      </c>
      <c r="H34" s="169"/>
      <c r="I34" s="91"/>
      <c r="J34" s="91"/>
      <c r="K34" s="103"/>
    </row>
    <row r="35" spans="1:11" x14ac:dyDescent="0.3">
      <c r="A35" s="14">
        <v>1.2</v>
      </c>
      <c r="C35" s="1">
        <v>105</v>
      </c>
      <c r="D35" s="1">
        <v>0.9</v>
      </c>
      <c r="E35" s="1">
        <v>21</v>
      </c>
      <c r="F35" s="166">
        <v>0.70499999999999996</v>
      </c>
    </row>
    <row r="36" spans="1:11" x14ac:dyDescent="0.3">
      <c r="A36" s="14">
        <v>0.8</v>
      </c>
      <c r="C36" s="1">
        <v>111</v>
      </c>
      <c r="D36" s="1">
        <v>0.9</v>
      </c>
      <c r="E36" s="1">
        <v>21</v>
      </c>
      <c r="F36" s="166">
        <v>0.70499999999999996</v>
      </c>
    </row>
    <row r="37" spans="1:11" x14ac:dyDescent="0.3">
      <c r="A37" s="14">
        <v>0.3</v>
      </c>
      <c r="C37" s="1">
        <v>119</v>
      </c>
      <c r="D37" s="1">
        <v>0.9</v>
      </c>
      <c r="E37" s="1">
        <v>21</v>
      </c>
      <c r="F37" s="166">
        <v>0.70499999999999996</v>
      </c>
    </row>
    <row r="38" spans="1:11" x14ac:dyDescent="0.3">
      <c r="A38" s="14">
        <v>0.6</v>
      </c>
      <c r="C38" s="1">
        <v>11</v>
      </c>
      <c r="D38" s="1">
        <v>0.8</v>
      </c>
      <c r="E38" s="1">
        <v>37</v>
      </c>
      <c r="F38" s="166">
        <v>0.60499999999999998</v>
      </c>
    </row>
    <row r="39" spans="1:11" x14ac:dyDescent="0.3">
      <c r="A39" s="14">
        <v>0.5</v>
      </c>
      <c r="C39" s="1">
        <v>20</v>
      </c>
      <c r="D39" s="1">
        <v>0.8</v>
      </c>
      <c r="E39" s="1">
        <v>37</v>
      </c>
      <c r="F39" s="166">
        <v>0.60499999999999998</v>
      </c>
    </row>
    <row r="40" spans="1:11" x14ac:dyDescent="0.3">
      <c r="A40" s="14">
        <v>0.4</v>
      </c>
      <c r="C40" s="1">
        <v>28</v>
      </c>
      <c r="D40" s="1">
        <v>0.8</v>
      </c>
      <c r="E40" s="1">
        <v>37</v>
      </c>
      <c r="F40" s="166">
        <v>0.60499999999999998</v>
      </c>
    </row>
    <row r="41" spans="1:11" x14ac:dyDescent="0.3">
      <c r="A41" s="14">
        <v>0.7</v>
      </c>
      <c r="C41" s="1">
        <v>35</v>
      </c>
      <c r="D41" s="1">
        <v>0.8</v>
      </c>
      <c r="E41" s="1">
        <v>37</v>
      </c>
      <c r="F41" s="166">
        <v>0.60499999999999998</v>
      </c>
    </row>
    <row r="42" spans="1:11" x14ac:dyDescent="0.3">
      <c r="A42" s="14">
        <v>0.9</v>
      </c>
      <c r="C42" s="1">
        <v>54</v>
      </c>
      <c r="D42" s="1">
        <v>0.8</v>
      </c>
      <c r="E42" s="1">
        <v>37</v>
      </c>
      <c r="F42" s="166">
        <v>0.60499999999999998</v>
      </c>
    </row>
    <row r="43" spans="1:11" x14ac:dyDescent="0.3">
      <c r="A43" s="14">
        <v>1.1000000000000001</v>
      </c>
      <c r="C43" s="1">
        <v>57</v>
      </c>
      <c r="D43" s="1">
        <v>0.8</v>
      </c>
      <c r="E43" s="1">
        <v>37</v>
      </c>
      <c r="F43" s="166">
        <v>0.60499999999999998</v>
      </c>
    </row>
    <row r="44" spans="1:11" x14ac:dyDescent="0.3">
      <c r="A44" s="14">
        <v>0.3</v>
      </c>
      <c r="C44" s="1">
        <v>65</v>
      </c>
      <c r="D44" s="1">
        <v>0.8</v>
      </c>
      <c r="E44" s="1">
        <v>37</v>
      </c>
      <c r="F44" s="166">
        <v>0.60499999999999998</v>
      </c>
    </row>
    <row r="45" spans="1:11" x14ac:dyDescent="0.3">
      <c r="A45" s="14">
        <v>1.4</v>
      </c>
      <c r="C45" s="1">
        <v>73</v>
      </c>
      <c r="D45" s="1">
        <v>0.8</v>
      </c>
      <c r="E45" s="1">
        <v>37</v>
      </c>
      <c r="F45" s="166">
        <v>0.60499999999999998</v>
      </c>
    </row>
    <row r="46" spans="1:11" x14ac:dyDescent="0.3">
      <c r="A46" s="14">
        <v>0.9</v>
      </c>
      <c r="C46" s="1">
        <v>81</v>
      </c>
      <c r="D46" s="1">
        <v>0.8</v>
      </c>
      <c r="E46" s="1">
        <v>37</v>
      </c>
      <c r="F46" s="166">
        <v>0.60499999999999998</v>
      </c>
    </row>
    <row r="47" spans="1:11" x14ac:dyDescent="0.3">
      <c r="A47" s="14">
        <v>0.6</v>
      </c>
      <c r="C47" s="1">
        <v>89</v>
      </c>
      <c r="D47" s="1">
        <v>0.8</v>
      </c>
      <c r="E47" s="1">
        <v>37</v>
      </c>
      <c r="F47" s="166">
        <v>0.60499999999999998</v>
      </c>
    </row>
    <row r="48" spans="1:11" x14ac:dyDescent="0.3">
      <c r="A48" s="14">
        <v>0.2</v>
      </c>
      <c r="C48" s="1">
        <v>97</v>
      </c>
      <c r="D48" s="1">
        <v>0.8</v>
      </c>
      <c r="E48" s="1">
        <v>37</v>
      </c>
      <c r="F48" s="166">
        <v>0.60499999999999998</v>
      </c>
    </row>
    <row r="49" spans="1:6" x14ac:dyDescent="0.3">
      <c r="A49" s="14">
        <v>1.5</v>
      </c>
      <c r="C49" s="1">
        <v>113</v>
      </c>
      <c r="D49" s="1">
        <v>0.8</v>
      </c>
      <c r="E49" s="1">
        <v>37</v>
      </c>
      <c r="F49" s="166">
        <v>0.60499999999999998</v>
      </c>
    </row>
    <row r="50" spans="1:6" x14ac:dyDescent="0.3">
      <c r="A50" s="14">
        <v>1</v>
      </c>
      <c r="C50" s="1">
        <v>4</v>
      </c>
      <c r="D50" s="1">
        <v>0.7</v>
      </c>
      <c r="E50" s="1">
        <v>49</v>
      </c>
      <c r="F50" s="166">
        <v>0.48699999999999999</v>
      </c>
    </row>
    <row r="51" spans="1:6" x14ac:dyDescent="0.3">
      <c r="A51" s="14">
        <v>0.6</v>
      </c>
      <c r="C51" s="1">
        <v>17</v>
      </c>
      <c r="D51" s="1">
        <v>0.7</v>
      </c>
      <c r="E51" s="1">
        <v>49</v>
      </c>
      <c r="F51" s="166">
        <v>0.48699999999999999</v>
      </c>
    </row>
    <row r="52" spans="1:6" x14ac:dyDescent="0.3">
      <c r="A52" s="14">
        <v>0.4</v>
      </c>
      <c r="C52" s="1">
        <v>23</v>
      </c>
      <c r="D52" s="1">
        <v>0.7</v>
      </c>
      <c r="E52" s="1">
        <v>49</v>
      </c>
      <c r="F52" s="166">
        <v>0.48699999999999999</v>
      </c>
    </row>
    <row r="53" spans="1:6" x14ac:dyDescent="0.3">
      <c r="A53" s="14">
        <v>0.7</v>
      </c>
      <c r="C53" s="1">
        <v>32</v>
      </c>
      <c r="D53" s="1">
        <v>0.7</v>
      </c>
      <c r="E53" s="1">
        <v>49</v>
      </c>
      <c r="F53" s="166">
        <v>0.48699999999999999</v>
      </c>
    </row>
    <row r="54" spans="1:6" x14ac:dyDescent="0.3">
      <c r="A54" s="14">
        <v>1</v>
      </c>
      <c r="C54" s="1">
        <v>40</v>
      </c>
      <c r="D54" s="1">
        <v>0.7</v>
      </c>
      <c r="E54" s="1">
        <v>49</v>
      </c>
      <c r="F54" s="166">
        <v>0.48699999999999999</v>
      </c>
    </row>
    <row r="55" spans="1:6" x14ac:dyDescent="0.3">
      <c r="A55" s="14">
        <v>0.8</v>
      </c>
      <c r="C55" s="1">
        <v>52</v>
      </c>
      <c r="D55" s="1">
        <v>0.7</v>
      </c>
      <c r="E55" s="1">
        <v>49</v>
      </c>
      <c r="F55" s="166">
        <v>0.48699999999999999</v>
      </c>
    </row>
    <row r="56" spans="1:6" x14ac:dyDescent="0.3">
      <c r="A56" s="14">
        <v>0.3</v>
      </c>
      <c r="C56" s="1">
        <v>62</v>
      </c>
      <c r="D56" s="1">
        <v>0.7</v>
      </c>
      <c r="E56" s="1">
        <v>49</v>
      </c>
      <c r="F56" s="166">
        <v>0.48699999999999999</v>
      </c>
    </row>
    <row r="57" spans="1:6" x14ac:dyDescent="0.3">
      <c r="A57" s="14">
        <v>0.5</v>
      </c>
      <c r="C57" s="1">
        <v>70</v>
      </c>
      <c r="D57" s="1">
        <v>0.7</v>
      </c>
      <c r="E57" s="1">
        <v>49</v>
      </c>
      <c r="F57" s="166">
        <v>0.48699999999999999</v>
      </c>
    </row>
    <row r="58" spans="1:6" x14ac:dyDescent="0.3">
      <c r="A58" s="14">
        <v>0.8</v>
      </c>
      <c r="C58" s="1">
        <v>78</v>
      </c>
      <c r="D58" s="1">
        <v>0.7</v>
      </c>
      <c r="E58" s="1">
        <v>49</v>
      </c>
      <c r="F58" s="166">
        <v>0.48699999999999999</v>
      </c>
    </row>
    <row r="59" spans="1:6" x14ac:dyDescent="0.3">
      <c r="A59" s="14">
        <v>0.6</v>
      </c>
      <c r="C59" s="1">
        <v>86</v>
      </c>
      <c r="D59" s="1">
        <v>0.7</v>
      </c>
      <c r="E59" s="1">
        <v>49</v>
      </c>
      <c r="F59" s="166">
        <v>0.48699999999999999</v>
      </c>
    </row>
    <row r="60" spans="1:6" x14ac:dyDescent="0.3">
      <c r="A60" s="14">
        <v>0.3</v>
      </c>
      <c r="C60" s="1">
        <v>94</v>
      </c>
      <c r="D60" s="1">
        <v>0.7</v>
      </c>
      <c r="E60" s="1">
        <v>49</v>
      </c>
      <c r="F60" s="166">
        <v>0.48699999999999999</v>
      </c>
    </row>
    <row r="61" spans="1:6" x14ac:dyDescent="0.3">
      <c r="A61" s="14">
        <v>0.9</v>
      </c>
      <c r="C61" s="1">
        <v>102</v>
      </c>
      <c r="D61" s="1">
        <v>0.7</v>
      </c>
      <c r="E61" s="1">
        <v>49</v>
      </c>
      <c r="F61" s="166">
        <v>0.48699999999999999</v>
      </c>
    </row>
    <row r="62" spans="1:6" x14ac:dyDescent="0.3">
      <c r="A62" s="14">
        <v>0.4</v>
      </c>
      <c r="C62" s="1">
        <v>110</v>
      </c>
      <c r="D62" s="1">
        <v>0.7</v>
      </c>
      <c r="E62" s="1">
        <v>49</v>
      </c>
      <c r="F62" s="166">
        <v>0.48699999999999999</v>
      </c>
    </row>
    <row r="63" spans="1:6" x14ac:dyDescent="0.3">
      <c r="A63" s="14">
        <v>0.7</v>
      </c>
      <c r="C63" s="1">
        <v>118</v>
      </c>
      <c r="D63" s="1">
        <v>0.7</v>
      </c>
      <c r="E63" s="1">
        <v>49</v>
      </c>
      <c r="F63" s="166">
        <v>0.48699999999999999</v>
      </c>
    </row>
    <row r="64" spans="1:6" x14ac:dyDescent="0.3">
      <c r="A64" s="14">
        <v>0.9</v>
      </c>
      <c r="C64" s="1">
        <v>8</v>
      </c>
      <c r="D64" s="1">
        <v>0.6</v>
      </c>
      <c r="E64" s="1">
        <v>63</v>
      </c>
      <c r="F64" s="166">
        <v>0.36899999999999999</v>
      </c>
    </row>
    <row r="65" spans="1:6" x14ac:dyDescent="0.3">
      <c r="A65" s="14">
        <v>1</v>
      </c>
      <c r="C65" s="1">
        <v>21</v>
      </c>
      <c r="D65" s="1">
        <v>0.6</v>
      </c>
      <c r="E65" s="1">
        <v>63</v>
      </c>
      <c r="F65" s="166">
        <v>0.36899999999999999</v>
      </c>
    </row>
    <row r="66" spans="1:6" x14ac:dyDescent="0.3">
      <c r="A66" s="14">
        <v>0.8</v>
      </c>
      <c r="C66" s="1">
        <v>30</v>
      </c>
      <c r="D66" s="1">
        <v>0.6</v>
      </c>
      <c r="E66" s="1">
        <v>63</v>
      </c>
      <c r="F66" s="166">
        <v>0.36899999999999999</v>
      </c>
    </row>
    <row r="67" spans="1:6" x14ac:dyDescent="0.3">
      <c r="A67" s="14">
        <v>0.3</v>
      </c>
      <c r="C67" s="1">
        <v>37</v>
      </c>
      <c r="D67" s="1">
        <v>0.6</v>
      </c>
      <c r="E67" s="1">
        <v>63</v>
      </c>
      <c r="F67" s="166">
        <v>0.36899999999999999</v>
      </c>
    </row>
    <row r="68" spans="1:6" x14ac:dyDescent="0.3">
      <c r="A68" s="14">
        <v>0.5</v>
      </c>
      <c r="C68" s="1">
        <v>46</v>
      </c>
      <c r="D68" s="1">
        <v>0.6</v>
      </c>
      <c r="E68" s="1">
        <v>63</v>
      </c>
      <c r="F68" s="166">
        <v>0.36899999999999999</v>
      </c>
    </row>
    <row r="69" spans="1:6" x14ac:dyDescent="0.3">
      <c r="A69" s="14">
        <v>0.6</v>
      </c>
      <c r="C69" s="1">
        <v>50</v>
      </c>
      <c r="D69" s="1">
        <v>0.6</v>
      </c>
      <c r="E69" s="1">
        <v>63</v>
      </c>
      <c r="F69" s="166">
        <v>0.36899999999999999</v>
      </c>
    </row>
    <row r="70" spans="1:6" x14ac:dyDescent="0.3">
      <c r="A70" s="14">
        <v>0.4</v>
      </c>
      <c r="C70" s="1">
        <v>58</v>
      </c>
      <c r="D70" s="1">
        <v>0.6</v>
      </c>
      <c r="E70" s="1">
        <v>63</v>
      </c>
      <c r="F70" s="166">
        <v>0.36899999999999999</v>
      </c>
    </row>
    <row r="71" spans="1:6" x14ac:dyDescent="0.3">
      <c r="A71" s="14">
        <v>0.7</v>
      </c>
      <c r="C71" s="1">
        <v>68</v>
      </c>
      <c r="D71" s="1">
        <v>0.6</v>
      </c>
      <c r="E71" s="1">
        <v>63</v>
      </c>
      <c r="F71" s="166">
        <v>0.36899999999999999</v>
      </c>
    </row>
    <row r="72" spans="1:6" x14ac:dyDescent="0.3">
      <c r="A72" s="14">
        <v>0.9</v>
      </c>
      <c r="C72" s="1">
        <v>76</v>
      </c>
      <c r="D72" s="1">
        <v>0.6</v>
      </c>
      <c r="E72" s="1">
        <v>63</v>
      </c>
      <c r="F72" s="166">
        <v>0.36899999999999999</v>
      </c>
    </row>
    <row r="73" spans="1:6" x14ac:dyDescent="0.3">
      <c r="A73" s="14">
        <v>1.1000000000000001</v>
      </c>
      <c r="C73" s="1">
        <v>84</v>
      </c>
      <c r="D73" s="1">
        <v>0.6</v>
      </c>
      <c r="E73" s="1">
        <v>63</v>
      </c>
      <c r="F73" s="166">
        <v>0.36899999999999999</v>
      </c>
    </row>
    <row r="74" spans="1:6" x14ac:dyDescent="0.3">
      <c r="A74" s="14">
        <v>0.8</v>
      </c>
      <c r="C74" s="1">
        <v>92</v>
      </c>
      <c r="D74" s="1">
        <v>0.6</v>
      </c>
      <c r="E74" s="1">
        <v>63</v>
      </c>
      <c r="F74" s="166">
        <v>0.36899999999999999</v>
      </c>
    </row>
    <row r="75" spans="1:6" x14ac:dyDescent="0.3">
      <c r="A75" s="14">
        <v>0.3</v>
      </c>
      <c r="C75" s="1">
        <v>100</v>
      </c>
      <c r="D75" s="1">
        <v>0.6</v>
      </c>
      <c r="E75" s="1">
        <v>63</v>
      </c>
      <c r="F75" s="166">
        <v>0.36899999999999999</v>
      </c>
    </row>
    <row r="76" spans="1:6" x14ac:dyDescent="0.3">
      <c r="A76" s="14">
        <v>0.5</v>
      </c>
      <c r="C76" s="1">
        <v>108</v>
      </c>
      <c r="D76" s="1">
        <v>0.6</v>
      </c>
      <c r="E76" s="1">
        <v>63</v>
      </c>
      <c r="F76" s="166">
        <v>0.36899999999999999</v>
      </c>
    </row>
    <row r="77" spans="1:6" x14ac:dyDescent="0.3">
      <c r="A77" s="14">
        <v>0.6</v>
      </c>
      <c r="C77" s="1">
        <v>116</v>
      </c>
      <c r="D77" s="1">
        <v>0.6</v>
      </c>
      <c r="E77" s="1">
        <v>63</v>
      </c>
      <c r="F77" s="166">
        <v>0.36899999999999999</v>
      </c>
    </row>
    <row r="78" spans="1:6" x14ac:dyDescent="0.3">
      <c r="A78" s="14">
        <v>0.4</v>
      </c>
      <c r="C78" s="1">
        <v>1</v>
      </c>
      <c r="D78" s="1">
        <v>0.5</v>
      </c>
      <c r="E78" s="1">
        <v>77</v>
      </c>
      <c r="F78" s="166">
        <v>0.26</v>
      </c>
    </row>
    <row r="79" spans="1:6" x14ac:dyDescent="0.3">
      <c r="A79" s="14">
        <v>0.7</v>
      </c>
      <c r="C79" s="1">
        <v>12</v>
      </c>
      <c r="D79" s="1">
        <v>0.5</v>
      </c>
      <c r="E79" s="1">
        <v>77</v>
      </c>
      <c r="F79" s="166">
        <v>0.26</v>
      </c>
    </row>
    <row r="80" spans="1:6" x14ac:dyDescent="0.3">
      <c r="A80" s="14">
        <v>0.9</v>
      </c>
      <c r="C80" s="1">
        <v>16</v>
      </c>
      <c r="D80" s="1">
        <v>0.5</v>
      </c>
      <c r="E80" s="1">
        <v>77</v>
      </c>
      <c r="F80" s="166">
        <v>0.26</v>
      </c>
    </row>
    <row r="81" spans="1:6" x14ac:dyDescent="0.3">
      <c r="A81" s="14">
        <v>1.1000000000000001</v>
      </c>
      <c r="C81" s="1">
        <v>25</v>
      </c>
      <c r="D81" s="1">
        <v>0.5</v>
      </c>
      <c r="E81" s="1">
        <v>77</v>
      </c>
      <c r="F81" s="166">
        <v>0.26</v>
      </c>
    </row>
    <row r="82" spans="1:6" x14ac:dyDescent="0.3">
      <c r="A82" s="14">
        <v>0.8</v>
      </c>
      <c r="C82" s="1">
        <v>38</v>
      </c>
      <c r="D82" s="1">
        <v>0.5</v>
      </c>
      <c r="E82" s="1">
        <v>77</v>
      </c>
      <c r="F82" s="166">
        <v>0.26</v>
      </c>
    </row>
    <row r="83" spans="1:6" x14ac:dyDescent="0.3">
      <c r="A83" s="14">
        <v>0.3</v>
      </c>
      <c r="C83" s="1">
        <v>56</v>
      </c>
      <c r="D83" s="1">
        <v>0.5</v>
      </c>
      <c r="E83" s="1">
        <v>77</v>
      </c>
      <c r="F83" s="166">
        <v>0.26</v>
      </c>
    </row>
    <row r="84" spans="1:6" x14ac:dyDescent="0.3">
      <c r="A84" s="14">
        <v>0.5</v>
      </c>
      <c r="C84" s="1">
        <v>67</v>
      </c>
      <c r="D84" s="1">
        <v>0.5</v>
      </c>
      <c r="E84" s="1">
        <v>77</v>
      </c>
      <c r="F84" s="166">
        <v>0.26</v>
      </c>
    </row>
    <row r="85" spans="1:6" x14ac:dyDescent="0.3">
      <c r="A85" s="14">
        <v>0.6</v>
      </c>
      <c r="C85" s="1">
        <v>75</v>
      </c>
      <c r="D85" s="1">
        <v>0.5</v>
      </c>
      <c r="E85" s="1">
        <v>77</v>
      </c>
      <c r="F85" s="166">
        <v>0.26</v>
      </c>
    </row>
    <row r="86" spans="1:6" x14ac:dyDescent="0.3">
      <c r="A86" s="14">
        <v>0.4</v>
      </c>
      <c r="C86" s="1">
        <v>83</v>
      </c>
      <c r="D86" s="1">
        <v>0.5</v>
      </c>
      <c r="E86" s="1">
        <v>77</v>
      </c>
      <c r="F86" s="166">
        <v>0.26</v>
      </c>
    </row>
    <row r="87" spans="1:6" x14ac:dyDescent="0.3">
      <c r="A87" s="14">
        <v>0.7</v>
      </c>
      <c r="C87" s="1">
        <v>91</v>
      </c>
      <c r="D87" s="1">
        <v>0.5</v>
      </c>
      <c r="E87" s="1">
        <v>77</v>
      </c>
      <c r="F87" s="166">
        <v>0.26</v>
      </c>
    </row>
    <row r="88" spans="1:6" x14ac:dyDescent="0.3">
      <c r="A88" s="14">
        <v>0.9</v>
      </c>
      <c r="C88" s="1">
        <v>99</v>
      </c>
      <c r="D88" s="1">
        <v>0.5</v>
      </c>
      <c r="E88" s="1">
        <v>77</v>
      </c>
      <c r="F88" s="166">
        <v>0.26</v>
      </c>
    </row>
    <row r="89" spans="1:6" x14ac:dyDescent="0.3">
      <c r="A89" s="14">
        <v>1.1000000000000001</v>
      </c>
      <c r="C89" s="1">
        <v>107</v>
      </c>
      <c r="D89" s="1">
        <v>0.5</v>
      </c>
      <c r="E89" s="1">
        <v>77</v>
      </c>
      <c r="F89" s="166">
        <v>0.26</v>
      </c>
    </row>
    <row r="90" spans="1:6" x14ac:dyDescent="0.3">
      <c r="A90" s="14">
        <v>0.8</v>
      </c>
      <c r="C90" s="1">
        <v>115</v>
      </c>
      <c r="D90" s="1">
        <v>0.5</v>
      </c>
      <c r="E90" s="1">
        <v>77</v>
      </c>
      <c r="F90" s="166">
        <v>0.26</v>
      </c>
    </row>
    <row r="91" spans="1:6" x14ac:dyDescent="0.3">
      <c r="A91" s="14">
        <v>0.3</v>
      </c>
      <c r="C91" s="1">
        <v>9</v>
      </c>
      <c r="D91" s="1">
        <v>0.4</v>
      </c>
      <c r="E91" s="1">
        <v>90</v>
      </c>
      <c r="F91" s="166">
        <v>0.14199999999999999</v>
      </c>
    </row>
    <row r="92" spans="1:6" x14ac:dyDescent="0.3">
      <c r="A92" s="14">
        <v>0.5</v>
      </c>
      <c r="C92" s="1">
        <v>15</v>
      </c>
      <c r="D92" s="1">
        <v>0.4</v>
      </c>
      <c r="E92" s="1">
        <v>90</v>
      </c>
      <c r="F92" s="166">
        <v>0.14199999999999999</v>
      </c>
    </row>
    <row r="93" spans="1:6" x14ac:dyDescent="0.3">
      <c r="A93" s="14">
        <v>0.6</v>
      </c>
      <c r="C93" s="1">
        <v>22</v>
      </c>
      <c r="D93" s="1">
        <v>0.4</v>
      </c>
      <c r="E93" s="1">
        <v>90</v>
      </c>
      <c r="F93" s="166">
        <v>0.14199999999999999</v>
      </c>
    </row>
    <row r="94" spans="1:6" x14ac:dyDescent="0.3">
      <c r="A94" s="14">
        <v>0.4</v>
      </c>
      <c r="C94" s="1">
        <v>31</v>
      </c>
      <c r="D94" s="1">
        <v>0.4</v>
      </c>
      <c r="E94" s="1">
        <v>90</v>
      </c>
      <c r="F94" s="166">
        <v>0.14199999999999999</v>
      </c>
    </row>
    <row r="95" spans="1:6" x14ac:dyDescent="0.3">
      <c r="A95" s="14">
        <v>0.7</v>
      </c>
      <c r="C95" s="1">
        <v>39</v>
      </c>
      <c r="D95" s="1">
        <v>0.4</v>
      </c>
      <c r="E95" s="1">
        <v>90</v>
      </c>
      <c r="F95" s="166">
        <v>0.14199999999999999</v>
      </c>
    </row>
    <row r="96" spans="1:6" x14ac:dyDescent="0.3">
      <c r="A96" s="14">
        <v>0.9</v>
      </c>
      <c r="C96" s="1">
        <v>51</v>
      </c>
      <c r="D96" s="1">
        <v>0.4</v>
      </c>
      <c r="E96" s="1">
        <v>90</v>
      </c>
      <c r="F96" s="166">
        <v>0.14199999999999999</v>
      </c>
    </row>
    <row r="97" spans="1:6" x14ac:dyDescent="0.3">
      <c r="A97" s="14">
        <v>1</v>
      </c>
      <c r="C97" s="1">
        <v>61</v>
      </c>
      <c r="D97" s="1">
        <v>0.4</v>
      </c>
      <c r="E97" s="1">
        <v>90</v>
      </c>
      <c r="F97" s="166">
        <v>0.14199999999999999</v>
      </c>
    </row>
    <row r="98" spans="1:6" x14ac:dyDescent="0.3">
      <c r="A98" s="14">
        <v>0.8</v>
      </c>
      <c r="C98" s="1">
        <v>69</v>
      </c>
      <c r="D98" s="1">
        <v>0.4</v>
      </c>
      <c r="E98" s="1">
        <v>90</v>
      </c>
      <c r="F98" s="166">
        <v>0.14199999999999999</v>
      </c>
    </row>
    <row r="99" spans="1:6" x14ac:dyDescent="0.3">
      <c r="A99" s="14">
        <v>0.3</v>
      </c>
      <c r="C99" s="1">
        <v>77</v>
      </c>
      <c r="D99" s="1">
        <v>0.4</v>
      </c>
      <c r="E99" s="1">
        <v>90</v>
      </c>
      <c r="F99" s="166">
        <v>0.14199999999999999</v>
      </c>
    </row>
    <row r="100" spans="1:6" x14ac:dyDescent="0.3">
      <c r="A100" s="14">
        <v>0.5</v>
      </c>
      <c r="C100" s="1">
        <v>85</v>
      </c>
      <c r="D100" s="1">
        <v>0.4</v>
      </c>
      <c r="E100" s="1">
        <v>90</v>
      </c>
      <c r="F100" s="166">
        <v>0.14199999999999999</v>
      </c>
    </row>
    <row r="101" spans="1:6" x14ac:dyDescent="0.3">
      <c r="A101" s="14">
        <v>0.6</v>
      </c>
      <c r="C101" s="1">
        <v>93</v>
      </c>
      <c r="D101" s="1">
        <v>0.4</v>
      </c>
      <c r="E101" s="1">
        <v>90</v>
      </c>
      <c r="F101" s="166">
        <v>0.14199999999999999</v>
      </c>
    </row>
    <row r="102" spans="1:6" x14ac:dyDescent="0.3">
      <c r="A102" s="14">
        <v>0.4</v>
      </c>
      <c r="C102" s="1">
        <v>101</v>
      </c>
      <c r="D102" s="1">
        <v>0.4</v>
      </c>
      <c r="E102" s="1">
        <v>90</v>
      </c>
      <c r="F102" s="166">
        <v>0.14199999999999999</v>
      </c>
    </row>
    <row r="103" spans="1:6" x14ac:dyDescent="0.3">
      <c r="A103" s="14">
        <v>0.7</v>
      </c>
      <c r="C103" s="1">
        <v>109</v>
      </c>
      <c r="D103" s="1">
        <v>0.4</v>
      </c>
      <c r="E103" s="1">
        <v>90</v>
      </c>
      <c r="F103" s="166">
        <v>0.14199999999999999</v>
      </c>
    </row>
    <row r="104" spans="1:6" x14ac:dyDescent="0.3">
      <c r="A104" s="14">
        <v>0.9</v>
      </c>
      <c r="C104" s="1">
        <v>117</v>
      </c>
      <c r="D104" s="1">
        <v>0.4</v>
      </c>
      <c r="E104" s="1">
        <v>90</v>
      </c>
      <c r="F104" s="166">
        <v>0.14199999999999999</v>
      </c>
    </row>
    <row r="105" spans="1:6" x14ac:dyDescent="0.3">
      <c r="A105" s="14">
        <v>1.1000000000000001</v>
      </c>
      <c r="C105" s="1">
        <v>5</v>
      </c>
      <c r="D105" s="1">
        <v>0.3</v>
      </c>
      <c r="E105" s="1">
        <v>104</v>
      </c>
      <c r="F105" s="166">
        <v>2.5000000000000001E-2</v>
      </c>
    </row>
    <row r="106" spans="1:6" x14ac:dyDescent="0.3">
      <c r="A106" s="14">
        <v>0.9</v>
      </c>
      <c r="C106" s="1">
        <v>13</v>
      </c>
      <c r="D106" s="1">
        <v>0.3</v>
      </c>
      <c r="E106" s="1">
        <v>104</v>
      </c>
      <c r="F106" s="166">
        <v>2.5000000000000001E-2</v>
      </c>
    </row>
    <row r="107" spans="1:6" x14ac:dyDescent="0.3">
      <c r="A107" s="14">
        <v>0.3</v>
      </c>
      <c r="C107" s="1">
        <v>29</v>
      </c>
      <c r="D107" s="1">
        <v>0.3</v>
      </c>
      <c r="E107" s="1">
        <v>104</v>
      </c>
      <c r="F107" s="166">
        <v>2.5000000000000001E-2</v>
      </c>
    </row>
    <row r="108" spans="1:6" x14ac:dyDescent="0.3">
      <c r="A108" s="14">
        <v>0.5</v>
      </c>
      <c r="C108" s="1">
        <v>36</v>
      </c>
      <c r="D108" s="1">
        <v>0.3</v>
      </c>
      <c r="E108" s="1">
        <v>104</v>
      </c>
      <c r="F108" s="166">
        <v>2.5000000000000001E-2</v>
      </c>
    </row>
    <row r="109" spans="1:6" x14ac:dyDescent="0.3">
      <c r="A109" s="14">
        <v>0.6</v>
      </c>
      <c r="C109" s="1">
        <v>43</v>
      </c>
      <c r="D109" s="1">
        <v>0.3</v>
      </c>
      <c r="E109" s="1">
        <v>104</v>
      </c>
      <c r="F109" s="166">
        <v>2.5000000000000001E-2</v>
      </c>
    </row>
    <row r="110" spans="1:6" x14ac:dyDescent="0.3">
      <c r="A110" s="14">
        <v>0.4</v>
      </c>
      <c r="C110" s="1">
        <v>55</v>
      </c>
      <c r="D110" s="1">
        <v>0.3</v>
      </c>
      <c r="E110" s="1">
        <v>104</v>
      </c>
      <c r="F110" s="166">
        <v>2.5000000000000001E-2</v>
      </c>
    </row>
    <row r="111" spans="1:6" x14ac:dyDescent="0.3">
      <c r="A111" s="14">
        <v>0.7</v>
      </c>
      <c r="C111" s="1">
        <v>59</v>
      </c>
      <c r="D111" s="1">
        <v>0.3</v>
      </c>
      <c r="E111" s="1">
        <v>104</v>
      </c>
      <c r="F111" s="166">
        <v>2.5000000000000001E-2</v>
      </c>
    </row>
    <row r="112" spans="1:6" x14ac:dyDescent="0.3">
      <c r="A112" s="14">
        <v>0.9</v>
      </c>
      <c r="C112" s="1">
        <v>66</v>
      </c>
      <c r="D112" s="1">
        <v>0.3</v>
      </c>
      <c r="E112" s="1">
        <v>104</v>
      </c>
      <c r="F112" s="166">
        <v>2.5000000000000001E-2</v>
      </c>
    </row>
    <row r="113" spans="1:6" x14ac:dyDescent="0.3">
      <c r="A113" s="14">
        <v>1</v>
      </c>
      <c r="C113" s="1">
        <v>74</v>
      </c>
      <c r="D113" s="1">
        <v>0.3</v>
      </c>
      <c r="E113" s="1">
        <v>104</v>
      </c>
      <c r="F113" s="166">
        <v>2.5000000000000001E-2</v>
      </c>
    </row>
    <row r="114" spans="1:6" x14ac:dyDescent="0.3">
      <c r="A114" s="14">
        <v>0.8</v>
      </c>
      <c r="C114" s="1">
        <v>82</v>
      </c>
      <c r="D114" s="1">
        <v>0.3</v>
      </c>
      <c r="E114" s="1">
        <v>104</v>
      </c>
      <c r="F114" s="166">
        <v>2.5000000000000001E-2</v>
      </c>
    </row>
    <row r="115" spans="1:6" x14ac:dyDescent="0.3">
      <c r="A115" s="14">
        <v>0.3</v>
      </c>
      <c r="C115" s="1">
        <v>90</v>
      </c>
      <c r="D115" s="1">
        <v>0.3</v>
      </c>
      <c r="E115" s="1">
        <v>104</v>
      </c>
      <c r="F115" s="166">
        <v>2.5000000000000001E-2</v>
      </c>
    </row>
    <row r="116" spans="1:6" x14ac:dyDescent="0.3">
      <c r="A116" s="14">
        <v>0.5</v>
      </c>
      <c r="C116" s="1">
        <v>98</v>
      </c>
      <c r="D116" s="1">
        <v>0.3</v>
      </c>
      <c r="E116" s="1">
        <v>104</v>
      </c>
      <c r="F116" s="166">
        <v>2.5000000000000001E-2</v>
      </c>
    </row>
    <row r="117" spans="1:6" x14ac:dyDescent="0.3">
      <c r="A117" s="14">
        <v>0.6</v>
      </c>
      <c r="C117" s="1">
        <v>106</v>
      </c>
      <c r="D117" s="1">
        <v>0.3</v>
      </c>
      <c r="E117" s="1">
        <v>104</v>
      </c>
      <c r="F117" s="166">
        <v>2.5000000000000001E-2</v>
      </c>
    </row>
    <row r="118" spans="1:6" x14ac:dyDescent="0.3">
      <c r="A118" s="14">
        <v>0.4</v>
      </c>
      <c r="C118" s="1">
        <v>114</v>
      </c>
      <c r="D118" s="1">
        <v>0.3</v>
      </c>
      <c r="E118" s="1">
        <v>104</v>
      </c>
      <c r="F118" s="166">
        <v>2.5000000000000001E-2</v>
      </c>
    </row>
    <row r="119" spans="1:6" x14ac:dyDescent="0.3">
      <c r="A119" s="14">
        <v>0.7</v>
      </c>
      <c r="C119" s="1">
        <v>3</v>
      </c>
      <c r="D119" s="1">
        <v>0.2</v>
      </c>
      <c r="E119" s="1">
        <v>118</v>
      </c>
      <c r="F119" s="166">
        <v>0</v>
      </c>
    </row>
    <row r="120" spans="1:6" x14ac:dyDescent="0.3">
      <c r="A120" s="14">
        <v>0.9</v>
      </c>
      <c r="C120" s="1">
        <v>26</v>
      </c>
      <c r="D120" s="1">
        <v>0.2</v>
      </c>
      <c r="E120" s="1">
        <v>118</v>
      </c>
      <c r="F120" s="166">
        <v>0</v>
      </c>
    </row>
    <row r="121" spans="1:6" x14ac:dyDescent="0.3">
      <c r="A121" s="14">
        <v>1.1000000000000001</v>
      </c>
      <c r="C121" s="1">
        <v>47</v>
      </c>
      <c r="D121" s="1">
        <v>0.2</v>
      </c>
      <c r="E121" s="1">
        <v>118</v>
      </c>
      <c r="F121" s="166">
        <v>0</v>
      </c>
    </row>
  </sheetData>
  <sortState xmlns:xlrd2="http://schemas.microsoft.com/office/spreadsheetml/2017/richdata2" ref="C2:F121">
    <sortCondition ref="E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workbookViewId="0">
      <selection activeCell="D23" sqref="D23"/>
    </sheetView>
  </sheetViews>
  <sheetFormatPr defaultRowHeight="14.4" x14ac:dyDescent="0.3"/>
  <cols>
    <col min="1" max="1" width="22.5546875" bestFit="1" customWidth="1"/>
    <col min="4" max="4" width="22.88671875" bestFit="1" customWidth="1"/>
    <col min="5" max="5" width="12.6640625" bestFit="1" customWidth="1"/>
    <col min="6" max="6" width="18.109375" bestFit="1" customWidth="1"/>
    <col min="7" max="7" width="12.6640625" bestFit="1" customWidth="1"/>
  </cols>
  <sheetData>
    <row r="1" spans="1:7" x14ac:dyDescent="0.3">
      <c r="A1" s="21" t="s">
        <v>18</v>
      </c>
      <c r="B1" s="21" t="s">
        <v>17</v>
      </c>
    </row>
    <row r="2" spans="1:7" x14ac:dyDescent="0.3">
      <c r="A2" s="1">
        <v>1</v>
      </c>
      <c r="B2" s="1">
        <v>3</v>
      </c>
    </row>
    <row r="3" spans="1:7" x14ac:dyDescent="0.3">
      <c r="A3" s="1">
        <v>2</v>
      </c>
      <c r="B3" s="1">
        <v>2</v>
      </c>
      <c r="D3" s="20" t="s">
        <v>18</v>
      </c>
      <c r="E3" s="20"/>
      <c r="F3" s="20" t="s">
        <v>17</v>
      </c>
      <c r="G3" s="20"/>
    </row>
    <row r="4" spans="1:7" x14ac:dyDescent="0.3">
      <c r="A4" s="1">
        <v>3</v>
      </c>
      <c r="B4" s="1">
        <v>5</v>
      </c>
      <c r="D4" s="1"/>
      <c r="E4" s="1"/>
      <c r="F4" s="1"/>
      <c r="G4" s="1"/>
    </row>
    <row r="5" spans="1:7" x14ac:dyDescent="0.3">
      <c r="A5" s="1">
        <v>4</v>
      </c>
      <c r="B5" s="1">
        <v>4</v>
      </c>
      <c r="D5" s="1" t="s">
        <v>2</v>
      </c>
      <c r="E5" s="1">
        <v>25.5</v>
      </c>
      <c r="F5" s="7" t="s">
        <v>2</v>
      </c>
      <c r="G5" s="7">
        <v>3.44</v>
      </c>
    </row>
    <row r="6" spans="1:7" x14ac:dyDescent="0.3">
      <c r="A6" s="1">
        <v>5</v>
      </c>
      <c r="B6" s="1">
        <v>7</v>
      </c>
      <c r="D6" s="1" t="s">
        <v>3</v>
      </c>
      <c r="E6" s="1">
        <v>2.0615528128088303</v>
      </c>
      <c r="F6" s="1" t="s">
        <v>3</v>
      </c>
      <c r="G6" s="1">
        <v>0.22526175250773747</v>
      </c>
    </row>
    <row r="7" spans="1:7" x14ac:dyDescent="0.3">
      <c r="A7" s="1">
        <v>6</v>
      </c>
      <c r="B7" s="1">
        <v>2</v>
      </c>
      <c r="D7" s="1" t="s">
        <v>4</v>
      </c>
      <c r="E7" s="1">
        <v>25.5</v>
      </c>
      <c r="F7" s="7" t="s">
        <v>4</v>
      </c>
      <c r="G7" s="7">
        <v>3</v>
      </c>
    </row>
    <row r="8" spans="1:7" x14ac:dyDescent="0.3">
      <c r="A8" s="1">
        <v>7</v>
      </c>
      <c r="B8" s="1">
        <v>3</v>
      </c>
      <c r="D8" s="1" t="s">
        <v>5</v>
      </c>
      <c r="E8" s="1" t="e">
        <v>#N/A</v>
      </c>
      <c r="F8" s="7" t="s">
        <v>5</v>
      </c>
      <c r="G8" s="7">
        <v>2</v>
      </c>
    </row>
    <row r="9" spans="1:7" x14ac:dyDescent="0.3">
      <c r="A9" s="1">
        <v>8</v>
      </c>
      <c r="B9" s="1">
        <v>3</v>
      </c>
      <c r="D9" s="1" t="s">
        <v>6</v>
      </c>
      <c r="E9" s="1">
        <v>14.577379737113251</v>
      </c>
      <c r="F9" s="1" t="s">
        <v>6</v>
      </c>
      <c r="G9" s="1">
        <v>1.5928411274018694</v>
      </c>
    </row>
    <row r="10" spans="1:7" x14ac:dyDescent="0.3">
      <c r="A10" s="1">
        <v>9</v>
      </c>
      <c r="B10" s="1">
        <v>1</v>
      </c>
      <c r="D10" s="1" t="s">
        <v>7</v>
      </c>
      <c r="E10" s="1">
        <v>212.5</v>
      </c>
      <c r="F10" s="1" t="s">
        <v>7</v>
      </c>
      <c r="G10" s="1">
        <v>2.5371428571428583</v>
      </c>
    </row>
    <row r="11" spans="1:7" x14ac:dyDescent="0.3">
      <c r="A11" s="1">
        <v>10</v>
      </c>
      <c r="B11" s="1">
        <v>6</v>
      </c>
      <c r="D11" s="1" t="s">
        <v>8</v>
      </c>
      <c r="E11" s="1">
        <v>-1.1999999999999995</v>
      </c>
      <c r="F11" s="1" t="s">
        <v>8</v>
      </c>
      <c r="G11" s="1">
        <v>-0.56437439452103</v>
      </c>
    </row>
    <row r="12" spans="1:7" x14ac:dyDescent="0.3">
      <c r="A12" s="1">
        <v>11</v>
      </c>
      <c r="B12" s="1">
        <v>4</v>
      </c>
      <c r="D12" s="1" t="s">
        <v>9</v>
      </c>
      <c r="E12" s="1">
        <v>-3.7762687912420289E-17</v>
      </c>
      <c r="F12" s="1" t="s">
        <v>9</v>
      </c>
      <c r="G12" s="1">
        <v>0.46100936193958952</v>
      </c>
    </row>
    <row r="13" spans="1:7" x14ac:dyDescent="0.3">
      <c r="A13" s="1">
        <v>12</v>
      </c>
      <c r="B13" s="1">
        <v>2</v>
      </c>
      <c r="D13" s="1" t="s">
        <v>10</v>
      </c>
      <c r="E13" s="1">
        <v>49</v>
      </c>
      <c r="F13" s="1" t="s">
        <v>10</v>
      </c>
      <c r="G13" s="1">
        <v>6</v>
      </c>
    </row>
    <row r="14" spans="1:7" x14ac:dyDescent="0.3">
      <c r="A14" s="1">
        <v>13</v>
      </c>
      <c r="B14" s="1">
        <v>3</v>
      </c>
      <c r="D14" s="1" t="s">
        <v>11</v>
      </c>
      <c r="E14" s="1">
        <v>1</v>
      </c>
      <c r="F14" s="1" t="s">
        <v>11</v>
      </c>
      <c r="G14" s="1">
        <v>1</v>
      </c>
    </row>
    <row r="15" spans="1:7" x14ac:dyDescent="0.3">
      <c r="A15" s="1">
        <v>14</v>
      </c>
      <c r="B15" s="1">
        <v>5</v>
      </c>
      <c r="D15" s="1" t="s">
        <v>12</v>
      </c>
      <c r="E15" s="1">
        <v>50</v>
      </c>
      <c r="F15" s="1" t="s">
        <v>12</v>
      </c>
      <c r="G15" s="1">
        <v>7</v>
      </c>
    </row>
    <row r="16" spans="1:7" x14ac:dyDescent="0.3">
      <c r="A16" s="1">
        <v>15</v>
      </c>
      <c r="B16" s="1">
        <v>2</v>
      </c>
      <c r="D16" s="1" t="s">
        <v>13</v>
      </c>
      <c r="E16" s="1">
        <v>1275</v>
      </c>
      <c r="F16" s="1" t="s">
        <v>13</v>
      </c>
      <c r="G16" s="1">
        <v>172</v>
      </c>
    </row>
    <row r="17" spans="1:7" x14ac:dyDescent="0.3">
      <c r="A17" s="1">
        <v>16</v>
      </c>
      <c r="B17" s="1">
        <v>4</v>
      </c>
      <c r="D17" s="1" t="s">
        <v>14</v>
      </c>
      <c r="E17" s="1">
        <v>50</v>
      </c>
      <c r="F17" s="1" t="s">
        <v>14</v>
      </c>
      <c r="G17" s="1">
        <v>50</v>
      </c>
    </row>
    <row r="18" spans="1:7" x14ac:dyDescent="0.3">
      <c r="A18" s="1">
        <v>17</v>
      </c>
      <c r="B18" s="1">
        <v>2</v>
      </c>
    </row>
    <row r="19" spans="1:7" x14ac:dyDescent="0.3">
      <c r="A19" s="1">
        <v>18</v>
      </c>
      <c r="B19" s="1">
        <v>1</v>
      </c>
      <c r="D19" s="21" t="s">
        <v>2</v>
      </c>
      <c r="E19" s="43">
        <v>3.44</v>
      </c>
    </row>
    <row r="20" spans="1:7" x14ac:dyDescent="0.3">
      <c r="A20" s="1">
        <v>19</v>
      </c>
      <c r="B20" s="1">
        <v>3</v>
      </c>
      <c r="D20" s="21" t="s">
        <v>4</v>
      </c>
      <c r="E20" s="43">
        <v>3</v>
      </c>
    </row>
    <row r="21" spans="1:7" x14ac:dyDescent="0.3">
      <c r="A21" s="1">
        <v>20</v>
      </c>
      <c r="B21" s="1">
        <v>5</v>
      </c>
      <c r="D21" s="21" t="s">
        <v>5</v>
      </c>
      <c r="E21" s="43">
        <v>2</v>
      </c>
    </row>
    <row r="22" spans="1:7" x14ac:dyDescent="0.3">
      <c r="A22" s="1">
        <v>21</v>
      </c>
      <c r="B22" s="1">
        <v>6</v>
      </c>
    </row>
    <row r="23" spans="1:7" x14ac:dyDescent="0.3">
      <c r="A23" s="1">
        <v>22</v>
      </c>
      <c r="B23" s="1">
        <v>3</v>
      </c>
    </row>
    <row r="24" spans="1:7" x14ac:dyDescent="0.3">
      <c r="A24" s="1">
        <v>23</v>
      </c>
      <c r="B24" s="1">
        <v>2</v>
      </c>
    </row>
    <row r="25" spans="1:7" x14ac:dyDescent="0.3">
      <c r="A25" s="1">
        <v>24</v>
      </c>
      <c r="B25" s="1">
        <v>1</v>
      </c>
    </row>
    <row r="26" spans="1:7" x14ac:dyDescent="0.3">
      <c r="A26" s="1">
        <v>25</v>
      </c>
      <c r="B26" s="1">
        <v>4</v>
      </c>
    </row>
    <row r="27" spans="1:7" x14ac:dyDescent="0.3">
      <c r="A27" s="1">
        <v>26</v>
      </c>
      <c r="B27" s="1">
        <v>2</v>
      </c>
    </row>
    <row r="28" spans="1:7" x14ac:dyDescent="0.3">
      <c r="A28" s="1">
        <v>27</v>
      </c>
      <c r="B28" s="1">
        <v>4</v>
      </c>
    </row>
    <row r="29" spans="1:7" x14ac:dyDescent="0.3">
      <c r="A29" s="1">
        <v>28</v>
      </c>
      <c r="B29" s="1">
        <v>5</v>
      </c>
    </row>
    <row r="30" spans="1:7" x14ac:dyDescent="0.3">
      <c r="A30" s="1">
        <v>29</v>
      </c>
      <c r="B30" s="1">
        <v>3</v>
      </c>
    </row>
    <row r="31" spans="1:7" x14ac:dyDescent="0.3">
      <c r="A31" s="1">
        <v>30</v>
      </c>
      <c r="B31" s="1">
        <v>2</v>
      </c>
    </row>
    <row r="32" spans="1:7" x14ac:dyDescent="0.3">
      <c r="A32" s="1">
        <v>31</v>
      </c>
      <c r="B32" s="1">
        <v>7</v>
      </c>
    </row>
    <row r="33" spans="1:2" x14ac:dyDescent="0.3">
      <c r="A33" s="1">
        <v>32</v>
      </c>
      <c r="B33" s="1">
        <v>2</v>
      </c>
    </row>
    <row r="34" spans="1:2" x14ac:dyDescent="0.3">
      <c r="A34" s="1">
        <v>33</v>
      </c>
      <c r="B34" s="1">
        <v>3</v>
      </c>
    </row>
    <row r="35" spans="1:2" x14ac:dyDescent="0.3">
      <c r="A35" s="1">
        <v>34</v>
      </c>
      <c r="B35" s="1">
        <v>4</v>
      </c>
    </row>
    <row r="36" spans="1:2" x14ac:dyDescent="0.3">
      <c r="A36" s="1">
        <v>35</v>
      </c>
      <c r="B36" s="1">
        <v>5</v>
      </c>
    </row>
    <row r="37" spans="1:2" x14ac:dyDescent="0.3">
      <c r="A37" s="1">
        <v>36</v>
      </c>
      <c r="B37" s="1">
        <v>1</v>
      </c>
    </row>
    <row r="38" spans="1:2" x14ac:dyDescent="0.3">
      <c r="A38" s="1">
        <v>37</v>
      </c>
      <c r="B38" s="1">
        <v>6</v>
      </c>
    </row>
    <row r="39" spans="1:2" x14ac:dyDescent="0.3">
      <c r="A39" s="1">
        <v>38</v>
      </c>
      <c r="B39" s="1">
        <v>2</v>
      </c>
    </row>
    <row r="40" spans="1:2" x14ac:dyDescent="0.3">
      <c r="A40" s="1">
        <v>39</v>
      </c>
      <c r="B40" s="1">
        <v>4</v>
      </c>
    </row>
    <row r="41" spans="1:2" x14ac:dyDescent="0.3">
      <c r="A41" s="1">
        <v>40</v>
      </c>
      <c r="B41" s="1">
        <v>3</v>
      </c>
    </row>
    <row r="42" spans="1:2" x14ac:dyDescent="0.3">
      <c r="A42" s="1">
        <v>41</v>
      </c>
      <c r="B42" s="1">
        <v>5</v>
      </c>
    </row>
    <row r="43" spans="1:2" x14ac:dyDescent="0.3">
      <c r="A43" s="1">
        <v>42</v>
      </c>
      <c r="B43" s="1">
        <v>3</v>
      </c>
    </row>
    <row r="44" spans="1:2" x14ac:dyDescent="0.3">
      <c r="A44" s="1">
        <v>43</v>
      </c>
      <c r="B44" s="1">
        <v>2</v>
      </c>
    </row>
    <row r="45" spans="1:2" x14ac:dyDescent="0.3">
      <c r="A45" s="1">
        <v>44</v>
      </c>
      <c r="B45" s="1">
        <v>4</v>
      </c>
    </row>
    <row r="46" spans="1:2" x14ac:dyDescent="0.3">
      <c r="A46" s="1">
        <v>45</v>
      </c>
      <c r="B46" s="1">
        <v>2</v>
      </c>
    </row>
    <row r="47" spans="1:2" x14ac:dyDescent="0.3">
      <c r="A47" s="1">
        <v>46</v>
      </c>
      <c r="B47" s="1">
        <v>6</v>
      </c>
    </row>
    <row r="48" spans="1:2" x14ac:dyDescent="0.3">
      <c r="A48" s="1">
        <v>47</v>
      </c>
      <c r="B48" s="1">
        <v>3</v>
      </c>
    </row>
    <row r="49" spans="1:2" x14ac:dyDescent="0.3">
      <c r="A49" s="1">
        <v>48</v>
      </c>
      <c r="B49" s="1">
        <v>2</v>
      </c>
    </row>
    <row r="50" spans="1:2" x14ac:dyDescent="0.3">
      <c r="A50" s="1">
        <v>49</v>
      </c>
      <c r="B50" s="1">
        <v>4</v>
      </c>
    </row>
    <row r="51" spans="1:2" x14ac:dyDescent="0.3">
      <c r="A51" s="1">
        <v>50</v>
      </c>
      <c r="B51" s="1">
        <v>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2373-B890-4717-A5B0-F49E4D8ADF5E}">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2"/>
  <sheetViews>
    <sheetView workbookViewId="0">
      <selection activeCell="J13" sqref="J13"/>
    </sheetView>
  </sheetViews>
  <sheetFormatPr defaultRowHeight="14.4" x14ac:dyDescent="0.3"/>
  <cols>
    <col min="4" max="4" width="18.109375" bestFit="1" customWidth="1"/>
    <col min="5" max="5" width="12" bestFit="1" customWidth="1"/>
    <col min="6" max="6" width="18.109375" bestFit="1" customWidth="1"/>
    <col min="7" max="7" width="12.6640625" bestFit="1" customWidth="1"/>
  </cols>
  <sheetData>
    <row r="1" spans="1:7" x14ac:dyDescent="0.3">
      <c r="A1" s="21" t="s">
        <v>19</v>
      </c>
      <c r="B1" s="21" t="s">
        <v>20</v>
      </c>
    </row>
    <row r="2" spans="1:7" x14ac:dyDescent="0.3">
      <c r="A2" s="1">
        <v>1</v>
      </c>
      <c r="B2" s="1">
        <v>120</v>
      </c>
      <c r="D2" s="20" t="s">
        <v>19</v>
      </c>
      <c r="E2" s="20"/>
      <c r="F2" s="20" t="s">
        <v>20</v>
      </c>
      <c r="G2" s="20"/>
    </row>
    <row r="3" spans="1:7" x14ac:dyDescent="0.3">
      <c r="A3" s="1">
        <v>2</v>
      </c>
      <c r="B3" s="1">
        <v>110</v>
      </c>
      <c r="D3" s="1"/>
      <c r="E3" s="1"/>
      <c r="F3" s="1"/>
      <c r="G3" s="1"/>
    </row>
    <row r="4" spans="1:7" x14ac:dyDescent="0.3">
      <c r="A4" s="1">
        <v>3</v>
      </c>
      <c r="B4" s="1">
        <v>130</v>
      </c>
      <c r="D4" s="1" t="s">
        <v>2</v>
      </c>
      <c r="E4" s="1">
        <v>5.5</v>
      </c>
      <c r="F4" s="44" t="s">
        <v>2</v>
      </c>
      <c r="G4" s="44">
        <v>122</v>
      </c>
    </row>
    <row r="5" spans="1:7" x14ac:dyDescent="0.3">
      <c r="A5" s="1">
        <v>4</v>
      </c>
      <c r="B5" s="1">
        <v>115</v>
      </c>
      <c r="D5" s="1" t="s">
        <v>3</v>
      </c>
      <c r="E5" s="1">
        <v>0.9574271077563381</v>
      </c>
      <c r="F5" s="1" t="s">
        <v>3</v>
      </c>
      <c r="G5" s="1">
        <v>3.5118845842842457</v>
      </c>
    </row>
    <row r="6" spans="1:7" x14ac:dyDescent="0.3">
      <c r="A6" s="1">
        <v>5</v>
      </c>
      <c r="B6" s="1">
        <v>125</v>
      </c>
      <c r="D6" s="1" t="s">
        <v>4</v>
      </c>
      <c r="E6" s="1">
        <v>5.5</v>
      </c>
      <c r="F6" s="44" t="s">
        <v>4</v>
      </c>
      <c r="G6" s="44">
        <v>122.5</v>
      </c>
    </row>
    <row r="7" spans="1:7" x14ac:dyDescent="0.3">
      <c r="A7" s="1">
        <v>6</v>
      </c>
      <c r="B7" s="1">
        <v>105</v>
      </c>
      <c r="D7" s="1" t="s">
        <v>5</v>
      </c>
      <c r="E7" s="1" t="e">
        <v>#N/A</v>
      </c>
      <c r="F7" s="44" t="s">
        <v>5</v>
      </c>
      <c r="G7" s="44">
        <v>115</v>
      </c>
    </row>
    <row r="8" spans="1:7" x14ac:dyDescent="0.3">
      <c r="A8" s="1">
        <v>7</v>
      </c>
      <c r="B8" s="1">
        <v>135</v>
      </c>
      <c r="D8" s="1" t="s">
        <v>6</v>
      </c>
      <c r="E8" s="1">
        <v>3.0276503540974917</v>
      </c>
      <c r="F8" s="7" t="s">
        <v>6</v>
      </c>
      <c r="G8" s="7">
        <v>11.105554165971787</v>
      </c>
    </row>
    <row r="9" spans="1:7" x14ac:dyDescent="0.3">
      <c r="A9" s="1">
        <v>8</v>
      </c>
      <c r="B9" s="1">
        <v>115</v>
      </c>
      <c r="D9" s="1" t="s">
        <v>7</v>
      </c>
      <c r="E9" s="1">
        <v>9.1666666666666661</v>
      </c>
      <c r="F9" s="7" t="s">
        <v>7</v>
      </c>
      <c r="G9" s="7">
        <v>123.33333333333333</v>
      </c>
    </row>
    <row r="10" spans="1:7" x14ac:dyDescent="0.3">
      <c r="A10" s="1">
        <v>9</v>
      </c>
      <c r="B10" s="1">
        <v>125</v>
      </c>
      <c r="D10" s="1" t="s">
        <v>8</v>
      </c>
      <c r="E10" s="1">
        <v>-1.2000000000000002</v>
      </c>
      <c r="F10" s="1" t="s">
        <v>8</v>
      </c>
      <c r="G10" s="1">
        <v>-0.79711468224981585</v>
      </c>
    </row>
    <row r="11" spans="1:7" x14ac:dyDescent="0.3">
      <c r="A11" s="1">
        <v>10</v>
      </c>
      <c r="B11" s="1">
        <v>140</v>
      </c>
      <c r="D11" s="1" t="s">
        <v>9</v>
      </c>
      <c r="E11" s="1">
        <v>0</v>
      </c>
      <c r="F11" s="1" t="s">
        <v>9</v>
      </c>
      <c r="G11" s="1">
        <v>0.12776660198250986</v>
      </c>
    </row>
    <row r="12" spans="1:7" x14ac:dyDescent="0.3">
      <c r="D12" s="1" t="s">
        <v>10</v>
      </c>
      <c r="E12" s="1">
        <v>9</v>
      </c>
      <c r="F12" s="7" t="s">
        <v>10</v>
      </c>
      <c r="G12" s="7">
        <v>35</v>
      </c>
    </row>
    <row r="13" spans="1:7" x14ac:dyDescent="0.3">
      <c r="D13" s="1" t="s">
        <v>11</v>
      </c>
      <c r="E13" s="1">
        <v>1</v>
      </c>
      <c r="F13" s="1" t="s">
        <v>11</v>
      </c>
      <c r="G13" s="1">
        <v>105</v>
      </c>
    </row>
    <row r="14" spans="1:7" x14ac:dyDescent="0.3">
      <c r="D14" s="1" t="s">
        <v>12</v>
      </c>
      <c r="E14" s="1">
        <v>10</v>
      </c>
      <c r="F14" s="1" t="s">
        <v>12</v>
      </c>
      <c r="G14" s="1">
        <v>140</v>
      </c>
    </row>
    <row r="15" spans="1:7" x14ac:dyDescent="0.3">
      <c r="D15" s="1" t="s">
        <v>13</v>
      </c>
      <c r="E15" s="1">
        <v>55</v>
      </c>
      <c r="F15" s="1" t="s">
        <v>13</v>
      </c>
      <c r="G15" s="1">
        <v>1220</v>
      </c>
    </row>
    <row r="16" spans="1:7" x14ac:dyDescent="0.3">
      <c r="D16" s="1" t="s">
        <v>14</v>
      </c>
      <c r="E16" s="1">
        <v>10</v>
      </c>
      <c r="F16" s="1" t="s">
        <v>14</v>
      </c>
      <c r="G16" s="1">
        <v>10</v>
      </c>
    </row>
    <row r="18" spans="4:13" x14ac:dyDescent="0.3">
      <c r="D18" s="21" t="s">
        <v>95</v>
      </c>
      <c r="E18" s="40"/>
      <c r="F18" s="40"/>
      <c r="G18" s="40"/>
      <c r="H18" s="40"/>
      <c r="I18" s="41">
        <v>35</v>
      </c>
      <c r="J18" s="3"/>
      <c r="K18" s="3"/>
      <c r="L18" s="3"/>
    </row>
    <row r="19" spans="4:13" x14ac:dyDescent="0.3">
      <c r="D19" s="3"/>
      <c r="E19" s="3"/>
      <c r="F19" s="3"/>
      <c r="G19" s="3"/>
      <c r="H19" s="3"/>
      <c r="I19" s="3"/>
      <c r="J19" s="3"/>
      <c r="K19" s="3"/>
      <c r="L19" s="3"/>
    </row>
    <row r="20" spans="4:13" x14ac:dyDescent="0.3">
      <c r="D20" s="21" t="s">
        <v>96</v>
      </c>
      <c r="E20" s="40"/>
      <c r="F20" s="40"/>
      <c r="G20" s="40"/>
      <c r="H20" s="40"/>
      <c r="I20" s="19">
        <v>123.33</v>
      </c>
      <c r="J20" s="3"/>
      <c r="K20" s="3"/>
      <c r="L20" s="3"/>
    </row>
    <row r="21" spans="4:13" x14ac:dyDescent="0.3">
      <c r="D21" s="3"/>
      <c r="E21" s="3"/>
      <c r="F21" s="3"/>
      <c r="G21" s="3"/>
      <c r="H21" s="3"/>
      <c r="I21" s="3"/>
      <c r="J21" s="3"/>
      <c r="K21" s="3"/>
      <c r="L21" s="3"/>
    </row>
    <row r="22" spans="4:13" x14ac:dyDescent="0.3">
      <c r="D22" s="21" t="s">
        <v>97</v>
      </c>
      <c r="E22" s="21"/>
      <c r="F22" s="21"/>
      <c r="G22" s="21"/>
      <c r="H22" s="21"/>
      <c r="I22" s="21"/>
      <c r="J22" s="21"/>
      <c r="K22" s="21"/>
      <c r="L22" s="7">
        <v>11.1</v>
      </c>
      <c r="M22" s="45"/>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1"/>
  <sheetViews>
    <sheetView workbookViewId="0">
      <selection activeCell="E13" sqref="E13"/>
    </sheetView>
  </sheetViews>
  <sheetFormatPr defaultRowHeight="14.4" x14ac:dyDescent="0.3"/>
  <cols>
    <col min="1" max="1" width="13.6640625" customWidth="1"/>
    <col min="2" max="2" width="16.6640625" bestFit="1" customWidth="1"/>
    <col min="4" max="4" width="18.109375" bestFit="1" customWidth="1"/>
    <col min="5" max="5" width="12" bestFit="1" customWidth="1"/>
    <col min="6" max="6" width="18.109375" bestFit="1" customWidth="1"/>
    <col min="7" max="7" width="12.6640625" bestFit="1" customWidth="1"/>
  </cols>
  <sheetData>
    <row r="1" spans="1:7" x14ac:dyDescent="0.3">
      <c r="A1" s="4" t="s">
        <v>21</v>
      </c>
      <c r="B1" s="4" t="s">
        <v>22</v>
      </c>
    </row>
    <row r="2" spans="1:7" x14ac:dyDescent="0.3">
      <c r="A2" s="1">
        <v>1</v>
      </c>
      <c r="B2" s="1">
        <v>500</v>
      </c>
    </row>
    <row r="3" spans="1:7" x14ac:dyDescent="0.3">
      <c r="A3" s="1">
        <v>2</v>
      </c>
      <c r="B3" s="1">
        <v>700</v>
      </c>
      <c r="D3" s="20" t="s">
        <v>21</v>
      </c>
      <c r="E3" s="20"/>
      <c r="F3" s="20" t="s">
        <v>22</v>
      </c>
      <c r="G3" s="20"/>
    </row>
    <row r="4" spans="1:7" x14ac:dyDescent="0.3">
      <c r="A4" s="1">
        <v>3</v>
      </c>
      <c r="B4" s="1">
        <v>400</v>
      </c>
      <c r="D4" s="1"/>
      <c r="E4" s="1"/>
      <c r="F4" s="1"/>
      <c r="G4" s="1"/>
    </row>
    <row r="5" spans="1:7" x14ac:dyDescent="0.3">
      <c r="A5" s="1">
        <v>4</v>
      </c>
      <c r="B5" s="1">
        <v>600</v>
      </c>
      <c r="D5" s="1" t="s">
        <v>2</v>
      </c>
      <c r="E5" s="1">
        <v>15.5</v>
      </c>
      <c r="F5" s="44" t="s">
        <v>2</v>
      </c>
      <c r="G5" s="44">
        <v>595</v>
      </c>
    </row>
    <row r="6" spans="1:7" x14ac:dyDescent="0.3">
      <c r="A6" s="1">
        <v>5</v>
      </c>
      <c r="B6" s="1">
        <v>550</v>
      </c>
      <c r="D6" s="1" t="s">
        <v>3</v>
      </c>
      <c r="E6" s="1">
        <v>1.6072751268321592</v>
      </c>
      <c r="F6" s="1" t="s">
        <v>3</v>
      </c>
      <c r="G6" s="1">
        <v>20.947388941065562</v>
      </c>
    </row>
    <row r="7" spans="1:7" x14ac:dyDescent="0.3">
      <c r="A7" s="1">
        <v>6</v>
      </c>
      <c r="B7" s="1">
        <v>750</v>
      </c>
      <c r="D7" s="1" t="s">
        <v>4</v>
      </c>
      <c r="E7" s="1">
        <v>15.5</v>
      </c>
      <c r="F7" s="44" t="s">
        <v>4</v>
      </c>
      <c r="G7" s="44">
        <v>600</v>
      </c>
    </row>
    <row r="8" spans="1:7" x14ac:dyDescent="0.3">
      <c r="A8" s="1">
        <v>7</v>
      </c>
      <c r="B8" s="1">
        <v>650</v>
      </c>
      <c r="D8" s="1" t="s">
        <v>5</v>
      </c>
      <c r="E8" s="1" t="e">
        <v>#N/A</v>
      </c>
      <c r="F8" s="44" t="s">
        <v>5</v>
      </c>
      <c r="G8" s="44">
        <v>550</v>
      </c>
    </row>
    <row r="9" spans="1:7" x14ac:dyDescent="0.3">
      <c r="A9" s="1">
        <v>8</v>
      </c>
      <c r="B9" s="1">
        <v>500</v>
      </c>
      <c r="D9" s="1" t="s">
        <v>6</v>
      </c>
      <c r="E9" s="1">
        <v>8.8034084308295046</v>
      </c>
      <c r="F9" s="7" t="s">
        <v>6</v>
      </c>
      <c r="G9" s="7">
        <v>114.73357443855863</v>
      </c>
    </row>
    <row r="10" spans="1:7" x14ac:dyDescent="0.3">
      <c r="A10" s="1">
        <v>9</v>
      </c>
      <c r="B10" s="1">
        <v>600</v>
      </c>
      <c r="D10" s="1" t="s">
        <v>7</v>
      </c>
      <c r="E10" s="1">
        <v>77.5</v>
      </c>
      <c r="F10" s="7" t="s">
        <v>7</v>
      </c>
      <c r="G10" s="7">
        <v>13163.793103448275</v>
      </c>
    </row>
    <row r="11" spans="1:7" x14ac:dyDescent="0.3">
      <c r="A11" s="1">
        <v>10</v>
      </c>
      <c r="B11" s="1">
        <v>550</v>
      </c>
      <c r="D11" s="1" t="s">
        <v>8</v>
      </c>
      <c r="E11" s="1">
        <v>-1.1999999999999997</v>
      </c>
      <c r="F11" s="1" t="s">
        <v>8</v>
      </c>
      <c r="G11" s="1">
        <v>-0.69693490681521419</v>
      </c>
    </row>
    <row r="12" spans="1:7" x14ac:dyDescent="0.3">
      <c r="A12" s="1">
        <v>11</v>
      </c>
      <c r="B12" s="1">
        <v>800</v>
      </c>
      <c r="D12" s="1" t="s">
        <v>9</v>
      </c>
      <c r="E12" s="1">
        <v>6.5628947268482166E-17</v>
      </c>
      <c r="F12" s="1" t="s">
        <v>9</v>
      </c>
      <c r="G12" s="1">
        <v>7.5954805899607541E-2</v>
      </c>
    </row>
    <row r="13" spans="1:7" x14ac:dyDescent="0.3">
      <c r="A13" s="1">
        <v>12</v>
      </c>
      <c r="B13" s="1">
        <v>450</v>
      </c>
      <c r="D13" s="1" t="s">
        <v>10</v>
      </c>
      <c r="E13" s="1">
        <v>29</v>
      </c>
      <c r="F13" s="7" t="s">
        <v>10</v>
      </c>
      <c r="G13" s="7">
        <v>400</v>
      </c>
    </row>
    <row r="14" spans="1:7" x14ac:dyDescent="0.3">
      <c r="A14" s="1">
        <v>13</v>
      </c>
      <c r="B14" s="1">
        <v>700</v>
      </c>
      <c r="D14" s="1" t="s">
        <v>11</v>
      </c>
      <c r="E14" s="1">
        <v>1</v>
      </c>
      <c r="F14" s="1" t="s">
        <v>11</v>
      </c>
      <c r="G14" s="1">
        <v>400</v>
      </c>
    </row>
    <row r="15" spans="1:7" x14ac:dyDescent="0.3">
      <c r="A15" s="1">
        <v>14</v>
      </c>
      <c r="B15" s="1">
        <v>550</v>
      </c>
      <c r="D15" s="1" t="s">
        <v>12</v>
      </c>
      <c r="E15" s="1">
        <v>30</v>
      </c>
      <c r="F15" s="1" t="s">
        <v>12</v>
      </c>
      <c r="G15" s="1">
        <v>800</v>
      </c>
    </row>
    <row r="16" spans="1:7" x14ac:dyDescent="0.3">
      <c r="A16" s="1">
        <v>15</v>
      </c>
      <c r="B16" s="1">
        <v>600</v>
      </c>
      <c r="D16" s="1" t="s">
        <v>13</v>
      </c>
      <c r="E16" s="1">
        <v>465</v>
      </c>
      <c r="F16" s="1" t="s">
        <v>13</v>
      </c>
      <c r="G16" s="1">
        <v>17850</v>
      </c>
    </row>
    <row r="17" spans="1:9" x14ac:dyDescent="0.3">
      <c r="A17" s="1">
        <v>16</v>
      </c>
      <c r="B17" s="1">
        <v>400</v>
      </c>
      <c r="D17" s="1" t="s">
        <v>14</v>
      </c>
      <c r="E17" s="1">
        <v>30</v>
      </c>
      <c r="F17" s="1" t="s">
        <v>14</v>
      </c>
      <c r="G17" s="1">
        <v>30</v>
      </c>
    </row>
    <row r="18" spans="1:9" x14ac:dyDescent="0.3">
      <c r="A18" s="1">
        <v>17</v>
      </c>
      <c r="B18" s="1">
        <v>650</v>
      </c>
    </row>
    <row r="19" spans="1:9" x14ac:dyDescent="0.3">
      <c r="A19" s="1">
        <v>18</v>
      </c>
      <c r="B19" s="1">
        <v>500</v>
      </c>
      <c r="D19" s="21" t="s">
        <v>98</v>
      </c>
      <c r="E19" s="40"/>
      <c r="F19" s="40"/>
      <c r="G19" s="7">
        <v>400</v>
      </c>
      <c r="H19" s="3"/>
      <c r="I19" s="3"/>
    </row>
    <row r="20" spans="1:9" x14ac:dyDescent="0.3">
      <c r="A20" s="1">
        <v>19</v>
      </c>
      <c r="B20" s="1">
        <v>750</v>
      </c>
      <c r="D20" s="3"/>
      <c r="E20" s="3"/>
      <c r="F20" s="3"/>
      <c r="G20" s="3"/>
      <c r="H20" s="3"/>
      <c r="I20" s="3"/>
    </row>
    <row r="21" spans="1:9" x14ac:dyDescent="0.3">
      <c r="A21" s="1">
        <v>20</v>
      </c>
      <c r="B21" s="1">
        <v>550</v>
      </c>
      <c r="D21" s="21" t="s">
        <v>99</v>
      </c>
      <c r="E21" s="40"/>
      <c r="F21" s="40"/>
      <c r="G21" s="7">
        <v>13163.793100000001</v>
      </c>
      <c r="H21" s="3"/>
      <c r="I21" s="3"/>
    </row>
    <row r="22" spans="1:9" x14ac:dyDescent="0.3">
      <c r="A22" s="1">
        <v>21</v>
      </c>
      <c r="B22" s="1">
        <v>700</v>
      </c>
      <c r="D22" s="3"/>
      <c r="E22" s="3"/>
      <c r="F22" s="3"/>
      <c r="G22" s="3"/>
      <c r="H22" s="3"/>
      <c r="I22" s="3"/>
    </row>
    <row r="23" spans="1:9" x14ac:dyDescent="0.3">
      <c r="A23" s="1">
        <v>22</v>
      </c>
      <c r="B23" s="1">
        <v>600</v>
      </c>
      <c r="D23" s="21" t="s">
        <v>100</v>
      </c>
      <c r="E23" s="21"/>
      <c r="F23" s="21"/>
      <c r="G23" s="21"/>
      <c r="H23" s="21"/>
      <c r="I23" s="7">
        <v>114.733</v>
      </c>
    </row>
    <row r="24" spans="1:9" x14ac:dyDescent="0.3">
      <c r="A24" s="1">
        <v>23</v>
      </c>
      <c r="B24" s="1">
        <v>500</v>
      </c>
    </row>
    <row r="25" spans="1:9" x14ac:dyDescent="0.3">
      <c r="A25" s="1">
        <v>24</v>
      </c>
      <c r="B25" s="1">
        <v>800</v>
      </c>
    </row>
    <row r="26" spans="1:9" x14ac:dyDescent="0.3">
      <c r="A26" s="1">
        <v>25</v>
      </c>
      <c r="B26" s="1">
        <v>550</v>
      </c>
    </row>
    <row r="27" spans="1:9" x14ac:dyDescent="0.3">
      <c r="A27" s="1">
        <v>26</v>
      </c>
      <c r="B27" s="1">
        <v>650</v>
      </c>
    </row>
    <row r="28" spans="1:9" x14ac:dyDescent="0.3">
      <c r="A28" s="1">
        <v>27</v>
      </c>
      <c r="B28" s="1">
        <v>400</v>
      </c>
    </row>
    <row r="29" spans="1:9" x14ac:dyDescent="0.3">
      <c r="A29" s="1">
        <v>28</v>
      </c>
      <c r="B29" s="1">
        <v>600</v>
      </c>
    </row>
    <row r="30" spans="1:9" x14ac:dyDescent="0.3">
      <c r="A30" s="1">
        <v>29</v>
      </c>
      <c r="B30" s="1">
        <v>750</v>
      </c>
    </row>
    <row r="31" spans="1:9" x14ac:dyDescent="0.3">
      <c r="A31" s="1">
        <v>30</v>
      </c>
      <c r="B31" s="1">
        <v>550</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1"/>
  <sheetViews>
    <sheetView workbookViewId="0">
      <selection activeCell="F14" sqref="F14"/>
    </sheetView>
  </sheetViews>
  <sheetFormatPr defaultRowHeight="14.4" x14ac:dyDescent="0.3"/>
  <cols>
    <col min="1" max="1" width="14" customWidth="1"/>
    <col min="4" max="4" width="18.109375" bestFit="1" customWidth="1"/>
    <col min="5" max="5" width="12.6640625" bestFit="1" customWidth="1"/>
    <col min="6" max="6" width="18.109375" bestFit="1" customWidth="1"/>
    <col min="7" max="7" width="12.6640625" bestFit="1" customWidth="1"/>
  </cols>
  <sheetData>
    <row r="1" spans="1:7" x14ac:dyDescent="0.3">
      <c r="A1" s="21" t="s">
        <v>23</v>
      </c>
      <c r="B1" s="21" t="s">
        <v>19</v>
      </c>
    </row>
    <row r="2" spans="1:7" x14ac:dyDescent="0.3">
      <c r="A2" s="1">
        <v>1</v>
      </c>
      <c r="B2" s="1">
        <v>3</v>
      </c>
      <c r="D2" s="20" t="s">
        <v>23</v>
      </c>
      <c r="E2" s="20"/>
      <c r="F2" s="20" t="s">
        <v>19</v>
      </c>
      <c r="G2" s="20"/>
    </row>
    <row r="3" spans="1:7" x14ac:dyDescent="0.3">
      <c r="A3" s="1">
        <v>2</v>
      </c>
      <c r="B3" s="1">
        <v>5</v>
      </c>
      <c r="D3" s="1"/>
      <c r="E3" s="1"/>
      <c r="F3" s="1"/>
      <c r="G3" s="1"/>
    </row>
    <row r="4" spans="1:7" x14ac:dyDescent="0.3">
      <c r="A4" s="1">
        <v>3</v>
      </c>
      <c r="B4" s="1">
        <v>2</v>
      </c>
      <c r="D4" s="1" t="s">
        <v>2</v>
      </c>
      <c r="E4" s="1">
        <v>25.5</v>
      </c>
      <c r="F4" s="44" t="s">
        <v>2</v>
      </c>
      <c r="G4" s="44">
        <v>3.52</v>
      </c>
    </row>
    <row r="5" spans="1:7" x14ac:dyDescent="0.3">
      <c r="A5" s="1">
        <v>4</v>
      </c>
      <c r="B5" s="1">
        <v>4</v>
      </c>
      <c r="D5" s="1" t="s">
        <v>3</v>
      </c>
      <c r="E5" s="1">
        <v>2.0615528128088303</v>
      </c>
      <c r="F5" s="1" t="s">
        <v>3</v>
      </c>
      <c r="G5" s="1">
        <v>0.21616320365003128</v>
      </c>
    </row>
    <row r="6" spans="1:7" x14ac:dyDescent="0.3">
      <c r="A6" s="1">
        <v>5</v>
      </c>
      <c r="B6" s="1">
        <v>6</v>
      </c>
      <c r="D6" s="1" t="s">
        <v>4</v>
      </c>
      <c r="E6" s="1">
        <v>25.5</v>
      </c>
      <c r="F6" s="44" t="s">
        <v>4</v>
      </c>
      <c r="G6" s="44">
        <v>3</v>
      </c>
    </row>
    <row r="7" spans="1:7" x14ac:dyDescent="0.3">
      <c r="A7" s="1">
        <v>6</v>
      </c>
      <c r="B7" s="1">
        <v>2</v>
      </c>
      <c r="D7" s="1" t="s">
        <v>5</v>
      </c>
      <c r="E7" s="1" t="e">
        <v>#N/A</v>
      </c>
      <c r="F7" s="44" t="s">
        <v>5</v>
      </c>
      <c r="G7" s="44">
        <v>2</v>
      </c>
    </row>
    <row r="8" spans="1:7" x14ac:dyDescent="0.3">
      <c r="A8" s="1">
        <v>7</v>
      </c>
      <c r="B8" s="1">
        <v>3</v>
      </c>
      <c r="D8" s="1" t="s">
        <v>6</v>
      </c>
      <c r="E8" s="1">
        <v>14.577379737113251</v>
      </c>
      <c r="F8" s="7" t="s">
        <v>6</v>
      </c>
      <c r="G8" s="7">
        <v>1.5285046714394579</v>
      </c>
    </row>
    <row r="9" spans="1:7" x14ac:dyDescent="0.3">
      <c r="A9" s="1">
        <v>8</v>
      </c>
      <c r="B9" s="1">
        <v>4</v>
      </c>
      <c r="D9" s="1" t="s">
        <v>7</v>
      </c>
      <c r="E9" s="1">
        <v>212.5</v>
      </c>
      <c r="F9" s="7" t="s">
        <v>7</v>
      </c>
      <c r="G9" s="7">
        <v>2.3363265306122454</v>
      </c>
    </row>
    <row r="10" spans="1:7" x14ac:dyDescent="0.3">
      <c r="A10" s="1">
        <v>9</v>
      </c>
      <c r="B10" s="1">
        <v>2</v>
      </c>
      <c r="D10" s="1" t="s">
        <v>8</v>
      </c>
      <c r="E10" s="1">
        <v>-1.1999999999999995</v>
      </c>
      <c r="F10" s="1" t="s">
        <v>8</v>
      </c>
      <c r="G10" s="1">
        <v>-0.50951156518463137</v>
      </c>
    </row>
    <row r="11" spans="1:7" x14ac:dyDescent="0.3">
      <c r="A11" s="1">
        <v>10</v>
      </c>
      <c r="B11" s="1">
        <v>5</v>
      </c>
      <c r="D11" s="1" t="s">
        <v>9</v>
      </c>
      <c r="E11" s="1">
        <v>-3.7762687912420289E-17</v>
      </c>
      <c r="F11" s="1" t="s">
        <v>9</v>
      </c>
      <c r="G11" s="1">
        <v>0.51422075031506975</v>
      </c>
    </row>
    <row r="12" spans="1:7" x14ac:dyDescent="0.3">
      <c r="A12" s="1">
        <v>11</v>
      </c>
      <c r="B12" s="1">
        <v>7</v>
      </c>
      <c r="D12" s="1" t="s">
        <v>10</v>
      </c>
      <c r="E12" s="1">
        <v>49</v>
      </c>
      <c r="F12" s="7" t="s">
        <v>10</v>
      </c>
      <c r="G12" s="7">
        <v>6</v>
      </c>
    </row>
    <row r="13" spans="1:7" x14ac:dyDescent="0.3">
      <c r="A13" s="1">
        <v>12</v>
      </c>
      <c r="B13" s="1">
        <v>2</v>
      </c>
      <c r="D13" s="1" t="s">
        <v>11</v>
      </c>
      <c r="E13" s="1">
        <v>1</v>
      </c>
      <c r="F13" s="1" t="s">
        <v>11</v>
      </c>
      <c r="G13" s="1">
        <v>1</v>
      </c>
    </row>
    <row r="14" spans="1:7" x14ac:dyDescent="0.3">
      <c r="A14" s="1">
        <v>13</v>
      </c>
      <c r="B14" s="1">
        <v>3</v>
      </c>
      <c r="D14" s="1" t="s">
        <v>12</v>
      </c>
      <c r="E14" s="1">
        <v>50</v>
      </c>
      <c r="F14" s="1" t="s">
        <v>12</v>
      </c>
      <c r="G14" s="1">
        <v>7</v>
      </c>
    </row>
    <row r="15" spans="1:7" x14ac:dyDescent="0.3">
      <c r="A15" s="1">
        <v>14</v>
      </c>
      <c r="B15" s="1">
        <v>4</v>
      </c>
      <c r="D15" s="1" t="s">
        <v>13</v>
      </c>
      <c r="E15" s="1">
        <v>1275</v>
      </c>
      <c r="F15" s="1" t="s">
        <v>13</v>
      </c>
      <c r="G15" s="1">
        <v>176</v>
      </c>
    </row>
    <row r="16" spans="1:7" x14ac:dyDescent="0.3">
      <c r="A16" s="1">
        <v>15</v>
      </c>
      <c r="B16" s="1">
        <v>2</v>
      </c>
      <c r="D16" s="1" t="s">
        <v>14</v>
      </c>
      <c r="E16" s="1">
        <v>50</v>
      </c>
      <c r="F16" s="1" t="s">
        <v>14</v>
      </c>
      <c r="G16" s="1">
        <v>50</v>
      </c>
    </row>
    <row r="17" spans="1:9" x14ac:dyDescent="0.3">
      <c r="A17" s="1">
        <v>16</v>
      </c>
      <c r="B17" s="1">
        <v>4</v>
      </c>
    </row>
    <row r="18" spans="1:9" x14ac:dyDescent="0.3">
      <c r="A18" s="1">
        <v>17</v>
      </c>
      <c r="B18" s="1">
        <v>2</v>
      </c>
      <c r="D18" s="21" t="s">
        <v>101</v>
      </c>
      <c r="E18" s="40"/>
      <c r="F18" s="40"/>
      <c r="G18" s="7">
        <v>6</v>
      </c>
      <c r="H18" s="3"/>
      <c r="I18" s="3"/>
    </row>
    <row r="19" spans="1:9" x14ac:dyDescent="0.3">
      <c r="A19" s="1">
        <v>18</v>
      </c>
      <c r="B19" s="1">
        <v>3</v>
      </c>
      <c r="D19" s="3"/>
      <c r="E19" s="3"/>
      <c r="F19" s="3"/>
      <c r="G19" s="3"/>
      <c r="H19" s="3"/>
      <c r="I19" s="3"/>
    </row>
    <row r="20" spans="1:9" x14ac:dyDescent="0.3">
      <c r="A20" s="1">
        <v>19</v>
      </c>
      <c r="B20" s="1">
        <v>5</v>
      </c>
      <c r="D20" s="21" t="s">
        <v>102</v>
      </c>
      <c r="E20" s="40"/>
      <c r="F20" s="40"/>
      <c r="G20" s="40"/>
      <c r="H20" s="7">
        <v>2.33</v>
      </c>
      <c r="I20" s="3"/>
    </row>
    <row r="21" spans="1:9" x14ac:dyDescent="0.3">
      <c r="A21" s="1">
        <v>20</v>
      </c>
      <c r="B21" s="1">
        <v>6</v>
      </c>
      <c r="D21" s="3"/>
      <c r="E21" s="3"/>
      <c r="F21" s="3"/>
      <c r="G21" s="3"/>
      <c r="H21" s="3"/>
      <c r="I21" s="3"/>
    </row>
    <row r="22" spans="1:9" x14ac:dyDescent="0.3">
      <c r="A22" s="1">
        <v>21</v>
      </c>
      <c r="B22" s="1">
        <v>3</v>
      </c>
      <c r="D22" s="21" t="s">
        <v>103</v>
      </c>
      <c r="E22" s="21"/>
      <c r="F22" s="21"/>
      <c r="G22" s="21"/>
      <c r="H22" s="21"/>
      <c r="I22" s="7">
        <v>1.528</v>
      </c>
    </row>
    <row r="23" spans="1:9" x14ac:dyDescent="0.3">
      <c r="A23" s="1">
        <v>22</v>
      </c>
      <c r="B23" s="1">
        <v>2</v>
      </c>
    </row>
    <row r="24" spans="1:9" x14ac:dyDescent="0.3">
      <c r="A24" s="1">
        <v>23</v>
      </c>
      <c r="B24" s="1">
        <v>1</v>
      </c>
    </row>
    <row r="25" spans="1:9" x14ac:dyDescent="0.3">
      <c r="A25" s="1">
        <v>24</v>
      </c>
      <c r="B25" s="1">
        <v>4</v>
      </c>
    </row>
    <row r="26" spans="1:9" x14ac:dyDescent="0.3">
      <c r="A26" s="1">
        <v>25</v>
      </c>
      <c r="B26" s="1">
        <v>2</v>
      </c>
    </row>
    <row r="27" spans="1:9" x14ac:dyDescent="0.3">
      <c r="A27" s="1">
        <v>26</v>
      </c>
      <c r="B27" s="1">
        <v>4</v>
      </c>
    </row>
    <row r="28" spans="1:9" x14ac:dyDescent="0.3">
      <c r="A28" s="1">
        <v>27</v>
      </c>
      <c r="B28" s="1">
        <v>5</v>
      </c>
    </row>
    <row r="29" spans="1:9" x14ac:dyDescent="0.3">
      <c r="A29" s="1">
        <v>28</v>
      </c>
      <c r="B29" s="1">
        <v>3</v>
      </c>
    </row>
    <row r="30" spans="1:9" x14ac:dyDescent="0.3">
      <c r="A30" s="1">
        <v>29</v>
      </c>
      <c r="B30" s="1">
        <v>2</v>
      </c>
    </row>
    <row r="31" spans="1:9" x14ac:dyDescent="0.3">
      <c r="A31" s="1">
        <v>30</v>
      </c>
      <c r="B31" s="1">
        <v>7</v>
      </c>
    </row>
    <row r="32" spans="1:9" x14ac:dyDescent="0.3">
      <c r="A32" s="1">
        <v>31</v>
      </c>
      <c r="B32" s="1">
        <v>2</v>
      </c>
    </row>
    <row r="33" spans="1:2" x14ac:dyDescent="0.3">
      <c r="A33" s="1">
        <v>32</v>
      </c>
      <c r="B33" s="1">
        <v>3</v>
      </c>
    </row>
    <row r="34" spans="1:2" x14ac:dyDescent="0.3">
      <c r="A34" s="1">
        <v>33</v>
      </c>
      <c r="B34" s="1">
        <v>4</v>
      </c>
    </row>
    <row r="35" spans="1:2" x14ac:dyDescent="0.3">
      <c r="A35" s="1">
        <v>34</v>
      </c>
      <c r="B35" s="1">
        <v>5</v>
      </c>
    </row>
    <row r="36" spans="1:2" x14ac:dyDescent="0.3">
      <c r="A36" s="1">
        <v>35</v>
      </c>
      <c r="B36" s="1">
        <v>1</v>
      </c>
    </row>
    <row r="37" spans="1:2" x14ac:dyDescent="0.3">
      <c r="A37" s="1">
        <v>36</v>
      </c>
      <c r="B37" s="1">
        <v>6</v>
      </c>
    </row>
    <row r="38" spans="1:2" x14ac:dyDescent="0.3">
      <c r="A38" s="1">
        <v>37</v>
      </c>
      <c r="B38" s="1">
        <v>2</v>
      </c>
    </row>
    <row r="39" spans="1:2" x14ac:dyDescent="0.3">
      <c r="A39" s="1">
        <v>38</v>
      </c>
      <c r="B39" s="1">
        <v>4</v>
      </c>
    </row>
    <row r="40" spans="1:2" x14ac:dyDescent="0.3">
      <c r="A40" s="1">
        <v>39</v>
      </c>
      <c r="B40" s="1">
        <v>3</v>
      </c>
    </row>
    <row r="41" spans="1:2" x14ac:dyDescent="0.3">
      <c r="A41" s="1">
        <v>40</v>
      </c>
      <c r="B41" s="1">
        <v>5</v>
      </c>
    </row>
    <row r="42" spans="1:2" x14ac:dyDescent="0.3">
      <c r="A42" s="1">
        <v>41</v>
      </c>
      <c r="B42" s="1">
        <v>3</v>
      </c>
    </row>
    <row r="43" spans="1:2" x14ac:dyDescent="0.3">
      <c r="A43" s="1">
        <v>42</v>
      </c>
      <c r="B43" s="1">
        <v>2</v>
      </c>
    </row>
    <row r="44" spans="1:2" x14ac:dyDescent="0.3">
      <c r="A44" s="1">
        <v>43</v>
      </c>
      <c r="B44" s="1">
        <v>4</v>
      </c>
    </row>
    <row r="45" spans="1:2" x14ac:dyDescent="0.3">
      <c r="A45" s="1">
        <v>44</v>
      </c>
      <c r="B45" s="1">
        <v>2</v>
      </c>
    </row>
    <row r="46" spans="1:2" x14ac:dyDescent="0.3">
      <c r="A46" s="1">
        <v>45</v>
      </c>
      <c r="B46" s="1">
        <v>6</v>
      </c>
    </row>
    <row r="47" spans="1:2" x14ac:dyDescent="0.3">
      <c r="A47" s="1">
        <v>46</v>
      </c>
      <c r="B47" s="1">
        <v>3</v>
      </c>
    </row>
    <row r="48" spans="1:2" x14ac:dyDescent="0.3">
      <c r="A48" s="1">
        <v>47</v>
      </c>
      <c r="B48" s="1">
        <v>2</v>
      </c>
    </row>
    <row r="49" spans="1:2" x14ac:dyDescent="0.3">
      <c r="A49" s="1">
        <v>48</v>
      </c>
      <c r="B49" s="1">
        <v>4</v>
      </c>
    </row>
    <row r="50" spans="1:2" x14ac:dyDescent="0.3">
      <c r="A50" s="1">
        <v>49</v>
      </c>
      <c r="B50" s="1">
        <v>5</v>
      </c>
    </row>
    <row r="51" spans="1:2" x14ac:dyDescent="0.3">
      <c r="A51" s="1">
        <v>50</v>
      </c>
      <c r="B51" s="1">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9"/>
  <sheetViews>
    <sheetView workbookViewId="0">
      <selection activeCell="B17" sqref="B17"/>
    </sheetView>
  </sheetViews>
  <sheetFormatPr defaultRowHeight="14.4" x14ac:dyDescent="0.3"/>
  <cols>
    <col min="1" max="1" width="13.44140625" bestFit="1" customWidth="1"/>
    <col min="2" max="2" width="35.33203125" bestFit="1" customWidth="1"/>
    <col min="4" max="4" width="18.109375" bestFit="1" customWidth="1"/>
    <col min="5" max="5" width="12.6640625" bestFit="1" customWidth="1"/>
    <col min="6" max="6" width="32.44140625" bestFit="1" customWidth="1"/>
    <col min="7" max="7" width="12.6640625" bestFit="1" customWidth="1"/>
  </cols>
  <sheetData>
    <row r="1" spans="1:10" ht="15.6" x14ac:dyDescent="0.3">
      <c r="A1" s="6" t="s">
        <v>24</v>
      </c>
      <c r="B1" s="6" t="s">
        <v>25</v>
      </c>
      <c r="D1" s="20" t="s">
        <v>24</v>
      </c>
      <c r="E1" s="20"/>
      <c r="F1" s="20" t="s">
        <v>25</v>
      </c>
      <c r="G1" s="20"/>
    </row>
    <row r="2" spans="1:10" x14ac:dyDescent="0.3">
      <c r="A2" s="1">
        <v>1</v>
      </c>
      <c r="B2" s="5">
        <v>120</v>
      </c>
      <c r="D2" s="1"/>
      <c r="E2" s="1"/>
      <c r="F2" s="1"/>
      <c r="G2" s="1"/>
    </row>
    <row r="3" spans="1:10" x14ac:dyDescent="0.3">
      <c r="A3" s="1">
        <v>2</v>
      </c>
      <c r="B3" s="5">
        <v>150</v>
      </c>
      <c r="D3" s="1" t="s">
        <v>2</v>
      </c>
      <c r="E3" s="1">
        <v>6.5</v>
      </c>
      <c r="F3" s="7" t="s">
        <v>2</v>
      </c>
      <c r="G3" s="1">
        <v>132.5</v>
      </c>
    </row>
    <row r="4" spans="1:10" x14ac:dyDescent="0.3">
      <c r="A4" s="1">
        <v>3</v>
      </c>
      <c r="B4" s="5">
        <v>110</v>
      </c>
      <c r="D4" s="1" t="s">
        <v>3</v>
      </c>
      <c r="E4" s="1">
        <v>1.0408329997330663</v>
      </c>
      <c r="F4" s="1" t="s">
        <v>3</v>
      </c>
      <c r="G4" s="1">
        <v>3.9648073054937956</v>
      </c>
    </row>
    <row r="5" spans="1:10" x14ac:dyDescent="0.3">
      <c r="A5" s="1">
        <v>4</v>
      </c>
      <c r="B5" s="5">
        <v>135</v>
      </c>
      <c r="D5" s="1" t="s">
        <v>4</v>
      </c>
      <c r="E5" s="1">
        <v>6.5</v>
      </c>
      <c r="F5" s="44" t="s">
        <v>4</v>
      </c>
      <c r="G5" s="1">
        <v>132.5</v>
      </c>
    </row>
    <row r="6" spans="1:10" x14ac:dyDescent="0.3">
      <c r="A6" s="1">
        <v>5</v>
      </c>
      <c r="B6" s="5">
        <v>125</v>
      </c>
      <c r="D6" s="1" t="s">
        <v>5</v>
      </c>
      <c r="E6" s="1" t="e">
        <v>#N/A</v>
      </c>
      <c r="F6" s="44" t="s">
        <v>5</v>
      </c>
      <c r="G6" s="1">
        <v>135</v>
      </c>
    </row>
    <row r="7" spans="1:10" x14ac:dyDescent="0.3">
      <c r="A7" s="1">
        <v>6</v>
      </c>
      <c r="B7" s="5">
        <v>140</v>
      </c>
      <c r="D7" s="1" t="s">
        <v>6</v>
      </c>
      <c r="E7" s="1">
        <v>3.6055512754639891</v>
      </c>
      <c r="F7" s="44" t="s">
        <v>6</v>
      </c>
      <c r="G7" s="1">
        <v>13.734495390671025</v>
      </c>
    </row>
    <row r="8" spans="1:10" x14ac:dyDescent="0.3">
      <c r="A8" s="1">
        <v>7</v>
      </c>
      <c r="B8" s="5">
        <v>130</v>
      </c>
      <c r="D8" s="1" t="s">
        <v>7</v>
      </c>
      <c r="E8" s="1">
        <v>13</v>
      </c>
      <c r="F8" s="44" t="s">
        <v>7</v>
      </c>
      <c r="G8" s="1">
        <v>188.63636363636363</v>
      </c>
    </row>
    <row r="9" spans="1:10" x14ac:dyDescent="0.3">
      <c r="A9" s="1">
        <v>8</v>
      </c>
      <c r="B9" s="5">
        <v>155</v>
      </c>
      <c r="D9" s="1" t="s">
        <v>8</v>
      </c>
      <c r="E9" s="1" t="s">
        <v>26</v>
      </c>
      <c r="F9" s="1" t="s">
        <v>8</v>
      </c>
      <c r="G9" s="1">
        <v>-0.68787922775439059</v>
      </c>
    </row>
    <row r="10" spans="1:10" x14ac:dyDescent="0.3">
      <c r="A10" s="1">
        <v>9</v>
      </c>
      <c r="B10" s="5">
        <v>115</v>
      </c>
      <c r="D10" s="1" t="s">
        <v>9</v>
      </c>
      <c r="E10" s="1">
        <v>-4.8446095620006829E-17</v>
      </c>
      <c r="F10" s="1" t="s">
        <v>9</v>
      </c>
      <c r="G10" s="1">
        <v>2.4223047810003414E-17</v>
      </c>
    </row>
    <row r="11" spans="1:10" x14ac:dyDescent="0.3">
      <c r="A11" s="1">
        <v>10</v>
      </c>
      <c r="B11" s="5">
        <v>145</v>
      </c>
      <c r="D11" s="1" t="s">
        <v>10</v>
      </c>
      <c r="E11" s="1">
        <v>11</v>
      </c>
      <c r="F11" s="8" t="s">
        <v>10</v>
      </c>
      <c r="G11" s="1">
        <v>45</v>
      </c>
    </row>
    <row r="12" spans="1:10" x14ac:dyDescent="0.3">
      <c r="A12" s="1">
        <v>11</v>
      </c>
      <c r="B12" s="5">
        <v>135</v>
      </c>
      <c r="D12" s="1" t="s">
        <v>11</v>
      </c>
      <c r="E12" s="1">
        <v>1</v>
      </c>
      <c r="F12" s="1" t="s">
        <v>11</v>
      </c>
      <c r="G12" s="1">
        <v>110</v>
      </c>
      <c r="J12" t="s">
        <v>27</v>
      </c>
    </row>
    <row r="13" spans="1:10" x14ac:dyDescent="0.3">
      <c r="A13" s="1">
        <v>12</v>
      </c>
      <c r="B13" s="5">
        <v>130</v>
      </c>
      <c r="D13" s="1" t="s">
        <v>12</v>
      </c>
      <c r="E13" s="1">
        <v>12</v>
      </c>
      <c r="F13" s="1" t="s">
        <v>12</v>
      </c>
      <c r="G13" s="1">
        <v>155</v>
      </c>
    </row>
    <row r="14" spans="1:10" x14ac:dyDescent="0.3">
      <c r="D14" s="1" t="s">
        <v>13</v>
      </c>
      <c r="E14" s="1">
        <v>78</v>
      </c>
      <c r="F14" s="1" t="s">
        <v>13</v>
      </c>
      <c r="G14" s="1">
        <v>1590</v>
      </c>
    </row>
    <row r="15" spans="1:10" x14ac:dyDescent="0.3">
      <c r="D15" s="1" t="s">
        <v>14</v>
      </c>
      <c r="E15" s="1">
        <v>12</v>
      </c>
      <c r="F15" s="1" t="s">
        <v>14</v>
      </c>
      <c r="G15" s="1">
        <v>12</v>
      </c>
    </row>
    <row r="17" spans="3:8" x14ac:dyDescent="0.3">
      <c r="C17" s="21" t="s">
        <v>104</v>
      </c>
      <c r="D17" s="21"/>
      <c r="E17" s="21"/>
      <c r="F17" s="21"/>
      <c r="G17" s="21"/>
      <c r="H17" s="7">
        <v>132.5</v>
      </c>
    </row>
    <row r="18" spans="3:8" x14ac:dyDescent="0.3">
      <c r="C18" s="1"/>
      <c r="D18" s="1"/>
      <c r="E18" s="1"/>
      <c r="F18" s="1"/>
      <c r="G18" s="1"/>
      <c r="H18" s="1"/>
    </row>
    <row r="19" spans="3:8" x14ac:dyDescent="0.3">
      <c r="C19" s="21" t="s">
        <v>105</v>
      </c>
      <c r="D19" s="21"/>
      <c r="E19" s="21"/>
      <c r="F19" s="21"/>
      <c r="G19" s="21"/>
      <c r="H19" s="7">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51"/>
  <sheetViews>
    <sheetView workbookViewId="0">
      <selection activeCell="H15" sqref="H15"/>
    </sheetView>
  </sheetViews>
  <sheetFormatPr defaultRowHeight="14.4" x14ac:dyDescent="0.3"/>
  <cols>
    <col min="1" max="1" width="17.6640625" bestFit="1" customWidth="1"/>
    <col min="4" max="4" width="18.5546875" bestFit="1" customWidth="1"/>
    <col min="5" max="5" width="12.6640625" bestFit="1" customWidth="1"/>
    <col min="6" max="6" width="18.109375" bestFit="1" customWidth="1"/>
    <col min="7" max="7" width="12.6640625" bestFit="1" customWidth="1"/>
    <col min="10" max="10" width="12" bestFit="1" customWidth="1"/>
  </cols>
  <sheetData>
    <row r="1" spans="1:7" x14ac:dyDescent="0.3">
      <c r="A1" s="21" t="s">
        <v>28</v>
      </c>
      <c r="B1" s="21" t="s">
        <v>29</v>
      </c>
    </row>
    <row r="2" spans="1:7" x14ac:dyDescent="0.3">
      <c r="A2" s="1">
        <v>1</v>
      </c>
      <c r="B2" s="1">
        <v>8</v>
      </c>
    </row>
    <row r="3" spans="1:7" x14ac:dyDescent="0.3">
      <c r="A3" s="1">
        <v>2</v>
      </c>
      <c r="B3" s="1">
        <v>7</v>
      </c>
      <c r="D3" s="20" t="s">
        <v>28</v>
      </c>
      <c r="E3" s="20"/>
      <c r="F3" s="20" t="s">
        <v>29</v>
      </c>
      <c r="G3" s="20"/>
    </row>
    <row r="4" spans="1:7" x14ac:dyDescent="0.3">
      <c r="A4" s="1">
        <v>3</v>
      </c>
      <c r="B4" s="1">
        <v>9</v>
      </c>
      <c r="D4" s="1"/>
      <c r="E4" s="1"/>
      <c r="F4" s="1"/>
      <c r="G4" s="1"/>
    </row>
    <row r="5" spans="1:7" x14ac:dyDescent="0.3">
      <c r="A5" s="1">
        <v>4</v>
      </c>
      <c r="B5" s="1">
        <v>6</v>
      </c>
      <c r="D5" s="1" t="s">
        <v>2</v>
      </c>
      <c r="E5" s="1">
        <v>25.5</v>
      </c>
      <c r="F5" s="7" t="s">
        <v>2</v>
      </c>
      <c r="G5" s="7">
        <v>7.48</v>
      </c>
    </row>
    <row r="6" spans="1:7" x14ac:dyDescent="0.3">
      <c r="A6" s="1">
        <v>5</v>
      </c>
      <c r="B6" s="1">
        <v>7</v>
      </c>
      <c r="D6" s="1" t="s">
        <v>3</v>
      </c>
      <c r="E6" s="1">
        <v>2.0615528128088303</v>
      </c>
      <c r="F6" s="1" t="s">
        <v>3</v>
      </c>
      <c r="G6" s="1">
        <v>0.15183234577813054</v>
      </c>
    </row>
    <row r="7" spans="1:7" x14ac:dyDescent="0.3">
      <c r="A7" s="1">
        <v>6</v>
      </c>
      <c r="B7" s="1">
        <v>8</v>
      </c>
      <c r="D7" s="1" t="s">
        <v>4</v>
      </c>
      <c r="E7" s="1">
        <v>25.5</v>
      </c>
      <c r="F7" s="44" t="s">
        <v>4</v>
      </c>
      <c r="G7" s="44">
        <v>7</v>
      </c>
    </row>
    <row r="8" spans="1:7" x14ac:dyDescent="0.3">
      <c r="A8" s="1">
        <v>7</v>
      </c>
      <c r="B8" s="1">
        <v>9</v>
      </c>
      <c r="D8" s="1" t="s">
        <v>5</v>
      </c>
      <c r="E8" s="1" t="e">
        <v>#N/A</v>
      </c>
      <c r="F8" s="44" t="s">
        <v>5</v>
      </c>
      <c r="G8" s="44">
        <v>7</v>
      </c>
    </row>
    <row r="9" spans="1:7" x14ac:dyDescent="0.3">
      <c r="A9" s="1">
        <v>8</v>
      </c>
      <c r="B9" s="1">
        <v>8</v>
      </c>
      <c r="D9" s="1" t="s">
        <v>6</v>
      </c>
      <c r="E9" s="1">
        <v>14.577379737113251</v>
      </c>
      <c r="F9" s="7" t="s">
        <v>6</v>
      </c>
      <c r="G9" s="7">
        <v>1.0736168130317678</v>
      </c>
    </row>
    <row r="10" spans="1:7" x14ac:dyDescent="0.3">
      <c r="A10" s="1">
        <v>9</v>
      </c>
      <c r="B10" s="1">
        <v>7</v>
      </c>
      <c r="D10" s="1" t="s">
        <v>7</v>
      </c>
      <c r="E10" s="1">
        <v>212.5</v>
      </c>
      <c r="F10" s="44" t="s">
        <v>7</v>
      </c>
      <c r="G10" s="44">
        <v>1.1526530612244901</v>
      </c>
    </row>
    <row r="11" spans="1:7" x14ac:dyDescent="0.3">
      <c r="A11" s="1">
        <v>10</v>
      </c>
      <c r="B11" s="1">
        <v>6</v>
      </c>
      <c r="D11" s="1" t="s">
        <v>8</v>
      </c>
      <c r="E11" s="1">
        <v>-1.1999999999999995</v>
      </c>
      <c r="F11" s="1" t="s">
        <v>8</v>
      </c>
      <c r="G11" s="1">
        <v>-1.2266998831920757</v>
      </c>
    </row>
    <row r="12" spans="1:7" x14ac:dyDescent="0.3">
      <c r="A12" s="1">
        <v>11</v>
      </c>
      <c r="B12" s="1">
        <v>8</v>
      </c>
      <c r="D12" s="1" t="s">
        <v>9</v>
      </c>
      <c r="E12" s="1">
        <v>-3.7762687912420289E-17</v>
      </c>
      <c r="F12" s="1" t="s">
        <v>9</v>
      </c>
      <c r="G12" s="1">
        <v>5.3926689544920518E-2</v>
      </c>
    </row>
    <row r="13" spans="1:7" x14ac:dyDescent="0.3">
      <c r="A13" s="1">
        <v>12</v>
      </c>
      <c r="B13" s="1">
        <v>9</v>
      </c>
      <c r="D13" s="1" t="s">
        <v>10</v>
      </c>
      <c r="E13" s="1">
        <v>49</v>
      </c>
      <c r="F13" s="44" t="s">
        <v>10</v>
      </c>
      <c r="G13" s="44">
        <v>3</v>
      </c>
    </row>
    <row r="14" spans="1:7" x14ac:dyDescent="0.3">
      <c r="A14" s="1">
        <v>13</v>
      </c>
      <c r="B14" s="1">
        <v>7</v>
      </c>
      <c r="D14" s="1" t="s">
        <v>11</v>
      </c>
      <c r="E14" s="1">
        <v>1</v>
      </c>
      <c r="F14" s="1" t="s">
        <v>11</v>
      </c>
      <c r="G14" s="1">
        <v>6</v>
      </c>
    </row>
    <row r="15" spans="1:7" x14ac:dyDescent="0.3">
      <c r="A15" s="1">
        <v>14</v>
      </c>
      <c r="B15" s="1">
        <v>8</v>
      </c>
      <c r="D15" s="1" t="s">
        <v>12</v>
      </c>
      <c r="E15" s="1">
        <v>50</v>
      </c>
      <c r="F15" s="1" t="s">
        <v>12</v>
      </c>
      <c r="G15" s="1">
        <v>9</v>
      </c>
    </row>
    <row r="16" spans="1:7" x14ac:dyDescent="0.3">
      <c r="A16" s="1">
        <v>15</v>
      </c>
      <c r="B16" s="1">
        <v>6</v>
      </c>
      <c r="D16" s="1" t="s">
        <v>13</v>
      </c>
      <c r="E16" s="1">
        <v>1275</v>
      </c>
      <c r="F16" s="1" t="s">
        <v>13</v>
      </c>
      <c r="G16" s="1">
        <v>374</v>
      </c>
    </row>
    <row r="17" spans="1:10" x14ac:dyDescent="0.3">
      <c r="A17" s="1">
        <v>16</v>
      </c>
      <c r="B17" s="1">
        <v>8</v>
      </c>
      <c r="D17" s="1" t="s">
        <v>14</v>
      </c>
      <c r="E17" s="1">
        <v>50</v>
      </c>
      <c r="F17" s="1" t="s">
        <v>14</v>
      </c>
      <c r="G17" s="1">
        <v>50</v>
      </c>
    </row>
    <row r="18" spans="1:10" x14ac:dyDescent="0.3">
      <c r="A18" s="1">
        <v>17</v>
      </c>
      <c r="B18" s="1">
        <v>9</v>
      </c>
    </row>
    <row r="19" spans="1:10" x14ac:dyDescent="0.3">
      <c r="A19" s="1">
        <v>18</v>
      </c>
      <c r="B19" s="1">
        <v>6</v>
      </c>
      <c r="D19" s="21" t="s">
        <v>106</v>
      </c>
      <c r="E19" s="40"/>
      <c r="F19" s="40"/>
      <c r="G19" s="40"/>
      <c r="H19" s="40"/>
      <c r="I19" s="40"/>
      <c r="J19" s="19">
        <v>7.48</v>
      </c>
    </row>
    <row r="20" spans="1:10" x14ac:dyDescent="0.3">
      <c r="A20" s="1">
        <v>19</v>
      </c>
      <c r="B20" s="1">
        <v>7</v>
      </c>
      <c r="D20" s="3"/>
      <c r="E20" s="3"/>
      <c r="F20" s="3"/>
      <c r="G20" s="3"/>
      <c r="H20" s="3"/>
      <c r="I20" s="3"/>
      <c r="J20" s="3"/>
    </row>
    <row r="21" spans="1:10" x14ac:dyDescent="0.3">
      <c r="A21" s="1">
        <v>20</v>
      </c>
      <c r="B21" s="1">
        <v>9</v>
      </c>
      <c r="D21" s="21" t="s">
        <v>107</v>
      </c>
      <c r="E21" s="40"/>
      <c r="F21" s="40"/>
      <c r="G21" s="40"/>
      <c r="H21" s="40"/>
      <c r="I21" s="40"/>
      <c r="J21" s="7">
        <v>1.0736168130317678</v>
      </c>
    </row>
    <row r="22" spans="1:10" x14ac:dyDescent="0.3">
      <c r="A22" s="1">
        <v>21</v>
      </c>
      <c r="B22" s="1">
        <v>8</v>
      </c>
    </row>
    <row r="23" spans="1:10" x14ac:dyDescent="0.3">
      <c r="A23" s="1">
        <v>22</v>
      </c>
      <c r="B23" s="1">
        <v>7</v>
      </c>
    </row>
    <row r="24" spans="1:10" x14ac:dyDescent="0.3">
      <c r="A24" s="1">
        <v>23</v>
      </c>
      <c r="B24" s="1">
        <v>6</v>
      </c>
    </row>
    <row r="25" spans="1:10" x14ac:dyDescent="0.3">
      <c r="A25" s="1">
        <v>24</v>
      </c>
      <c r="B25" s="1">
        <v>9</v>
      </c>
    </row>
    <row r="26" spans="1:10" x14ac:dyDescent="0.3">
      <c r="A26" s="1">
        <v>25</v>
      </c>
      <c r="B26" s="1">
        <v>8</v>
      </c>
    </row>
    <row r="27" spans="1:10" x14ac:dyDescent="0.3">
      <c r="A27" s="1">
        <v>26</v>
      </c>
      <c r="B27" s="1">
        <v>7</v>
      </c>
    </row>
    <row r="28" spans="1:10" x14ac:dyDescent="0.3">
      <c r="A28" s="1">
        <v>27</v>
      </c>
      <c r="B28" s="1">
        <v>6</v>
      </c>
    </row>
    <row r="29" spans="1:10" x14ac:dyDescent="0.3">
      <c r="A29" s="1">
        <v>28</v>
      </c>
      <c r="B29" s="1">
        <v>8</v>
      </c>
    </row>
    <row r="30" spans="1:10" x14ac:dyDescent="0.3">
      <c r="A30" s="1">
        <v>29</v>
      </c>
      <c r="B30" s="1">
        <v>9</v>
      </c>
    </row>
    <row r="31" spans="1:10" x14ac:dyDescent="0.3">
      <c r="A31" s="1">
        <v>30</v>
      </c>
      <c r="B31" s="1">
        <v>7</v>
      </c>
    </row>
    <row r="32" spans="1:10" x14ac:dyDescent="0.3">
      <c r="A32" s="1">
        <v>31</v>
      </c>
      <c r="B32" s="1">
        <v>9</v>
      </c>
    </row>
    <row r="33" spans="1:2" x14ac:dyDescent="0.3">
      <c r="A33" s="1">
        <v>32</v>
      </c>
      <c r="B33" s="1">
        <v>7</v>
      </c>
    </row>
    <row r="34" spans="1:2" x14ac:dyDescent="0.3">
      <c r="A34" s="1">
        <v>33</v>
      </c>
      <c r="B34" s="1">
        <v>6</v>
      </c>
    </row>
    <row r="35" spans="1:2" x14ac:dyDescent="0.3">
      <c r="A35" s="1">
        <v>34</v>
      </c>
      <c r="B35" s="1">
        <v>9</v>
      </c>
    </row>
    <row r="36" spans="1:2" x14ac:dyDescent="0.3">
      <c r="A36" s="1">
        <v>35</v>
      </c>
      <c r="B36" s="1">
        <v>8</v>
      </c>
    </row>
    <row r="37" spans="1:2" x14ac:dyDescent="0.3">
      <c r="A37" s="1">
        <v>36</v>
      </c>
      <c r="B37" s="1">
        <v>7</v>
      </c>
    </row>
    <row r="38" spans="1:2" x14ac:dyDescent="0.3">
      <c r="A38" s="1">
        <v>37</v>
      </c>
      <c r="B38" s="1">
        <v>6</v>
      </c>
    </row>
    <row r="39" spans="1:2" x14ac:dyDescent="0.3">
      <c r="A39" s="1">
        <v>38</v>
      </c>
      <c r="B39" s="1">
        <v>7</v>
      </c>
    </row>
    <row r="40" spans="1:2" x14ac:dyDescent="0.3">
      <c r="A40" s="1">
        <v>39</v>
      </c>
      <c r="B40" s="1">
        <v>8</v>
      </c>
    </row>
    <row r="41" spans="1:2" x14ac:dyDescent="0.3">
      <c r="A41" s="1">
        <v>40</v>
      </c>
      <c r="B41" s="1">
        <v>9</v>
      </c>
    </row>
    <row r="42" spans="1:2" x14ac:dyDescent="0.3">
      <c r="A42" s="1">
        <v>41</v>
      </c>
      <c r="B42" s="1">
        <v>8</v>
      </c>
    </row>
    <row r="43" spans="1:2" x14ac:dyDescent="0.3">
      <c r="A43" s="1">
        <v>42</v>
      </c>
      <c r="B43" s="1">
        <v>7</v>
      </c>
    </row>
    <row r="44" spans="1:2" x14ac:dyDescent="0.3">
      <c r="A44" s="1">
        <v>43</v>
      </c>
      <c r="B44" s="1">
        <v>6</v>
      </c>
    </row>
    <row r="45" spans="1:2" x14ac:dyDescent="0.3">
      <c r="A45" s="1">
        <v>44</v>
      </c>
      <c r="B45" s="1">
        <v>7</v>
      </c>
    </row>
    <row r="46" spans="1:2" x14ac:dyDescent="0.3">
      <c r="A46" s="1">
        <v>45</v>
      </c>
      <c r="B46" s="1">
        <v>6</v>
      </c>
    </row>
    <row r="47" spans="1:2" x14ac:dyDescent="0.3">
      <c r="A47" s="1">
        <v>46</v>
      </c>
      <c r="B47" s="1">
        <v>7</v>
      </c>
    </row>
    <row r="48" spans="1:2" x14ac:dyDescent="0.3">
      <c r="A48" s="1">
        <v>47</v>
      </c>
      <c r="B48" s="1">
        <v>8</v>
      </c>
    </row>
    <row r="49" spans="1:2" x14ac:dyDescent="0.3">
      <c r="A49" s="1">
        <v>48</v>
      </c>
      <c r="B49" s="1">
        <v>9</v>
      </c>
    </row>
    <row r="50" spans="1:2" x14ac:dyDescent="0.3">
      <c r="A50" s="1">
        <v>49</v>
      </c>
      <c r="B50" s="1">
        <v>7</v>
      </c>
    </row>
    <row r="51" spans="1:2" x14ac:dyDescent="0.3">
      <c r="A51" s="1">
        <v>50</v>
      </c>
      <c r="B51" s="1">
        <v>6</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1"/>
  <sheetViews>
    <sheetView topLeftCell="A7" workbookViewId="0">
      <selection activeCell="D21" sqref="D21:J21"/>
    </sheetView>
  </sheetViews>
  <sheetFormatPr defaultRowHeight="14.4" x14ac:dyDescent="0.3"/>
  <cols>
    <col min="1" max="1" width="25.6640625" bestFit="1" customWidth="1"/>
    <col min="2" max="2" width="18" bestFit="1" customWidth="1"/>
    <col min="4" max="4" width="24.6640625" bestFit="1" customWidth="1"/>
    <col min="5" max="5" width="12" bestFit="1" customWidth="1"/>
    <col min="6" max="6" width="18.109375" bestFit="1" customWidth="1"/>
    <col min="7" max="7" width="12.6640625" bestFit="1" customWidth="1"/>
  </cols>
  <sheetData>
    <row r="1" spans="1:7" ht="15.6" x14ac:dyDescent="0.3">
      <c r="A1" s="9" t="s">
        <v>30</v>
      </c>
      <c r="B1" s="9" t="s">
        <v>31</v>
      </c>
      <c r="D1" s="20" t="s">
        <v>30</v>
      </c>
      <c r="E1" s="20"/>
      <c r="F1" s="20" t="s">
        <v>31</v>
      </c>
      <c r="G1" s="20"/>
    </row>
    <row r="2" spans="1:7" ht="15.6" x14ac:dyDescent="0.3">
      <c r="A2" s="11">
        <v>1</v>
      </c>
      <c r="B2" s="11">
        <v>10</v>
      </c>
      <c r="D2" s="1"/>
      <c r="E2" s="1"/>
      <c r="F2" s="1"/>
      <c r="G2" s="1"/>
    </row>
    <row r="3" spans="1:7" ht="15.6" x14ac:dyDescent="0.3">
      <c r="A3" s="11">
        <v>2</v>
      </c>
      <c r="B3" s="11">
        <v>15</v>
      </c>
      <c r="D3" s="28" t="s">
        <v>2</v>
      </c>
      <c r="E3" s="28">
        <v>50.5</v>
      </c>
      <c r="F3" s="7" t="s">
        <v>2</v>
      </c>
      <c r="G3" s="7">
        <v>16.739999999999998</v>
      </c>
    </row>
    <row r="4" spans="1:7" ht="15.6" x14ac:dyDescent="0.3">
      <c r="A4" s="11">
        <v>3</v>
      </c>
      <c r="B4" s="11">
        <v>12</v>
      </c>
      <c r="D4" s="28" t="s">
        <v>3</v>
      </c>
      <c r="E4" s="28">
        <v>2.9011491975882016</v>
      </c>
      <c r="F4" s="28" t="s">
        <v>3</v>
      </c>
      <c r="G4" s="28">
        <v>0.41429506881014672</v>
      </c>
    </row>
    <row r="5" spans="1:7" ht="15.6" x14ac:dyDescent="0.3">
      <c r="A5" s="11">
        <v>4</v>
      </c>
      <c r="B5" s="11">
        <v>18</v>
      </c>
      <c r="D5" s="28" t="s">
        <v>4</v>
      </c>
      <c r="E5" s="28">
        <v>50.5</v>
      </c>
      <c r="F5" s="28" t="s">
        <v>4</v>
      </c>
      <c r="G5" s="28">
        <v>16</v>
      </c>
    </row>
    <row r="6" spans="1:7" ht="15.6" x14ac:dyDescent="0.3">
      <c r="A6" s="11">
        <v>5</v>
      </c>
      <c r="B6" s="11">
        <v>20</v>
      </c>
      <c r="D6" s="28" t="s">
        <v>5</v>
      </c>
      <c r="E6" s="28" t="e">
        <v>#N/A</v>
      </c>
      <c r="F6" s="28" t="s">
        <v>5</v>
      </c>
      <c r="G6" s="28">
        <v>16</v>
      </c>
    </row>
    <row r="7" spans="1:7" ht="15.6" x14ac:dyDescent="0.3">
      <c r="A7" s="11">
        <v>6</v>
      </c>
      <c r="B7" s="11">
        <v>25</v>
      </c>
      <c r="D7" s="28" t="s">
        <v>6</v>
      </c>
      <c r="E7" s="28">
        <v>29.011491975882016</v>
      </c>
      <c r="F7" s="7" t="s">
        <v>6</v>
      </c>
      <c r="G7" s="7">
        <v>4.1429506881014673</v>
      </c>
    </row>
    <row r="8" spans="1:7" ht="15.6" x14ac:dyDescent="0.3">
      <c r="A8" s="11">
        <v>7</v>
      </c>
      <c r="B8" s="11">
        <v>8</v>
      </c>
      <c r="D8" s="28" t="s">
        <v>7</v>
      </c>
      <c r="E8" s="28">
        <v>841.66666666666663</v>
      </c>
      <c r="F8" s="28" t="s">
        <v>7</v>
      </c>
      <c r="G8" s="28">
        <v>17.164040404040421</v>
      </c>
    </row>
    <row r="9" spans="1:7" ht="15.6" x14ac:dyDescent="0.3">
      <c r="A9" s="11">
        <v>8</v>
      </c>
      <c r="B9" s="11">
        <v>14</v>
      </c>
      <c r="D9" s="28" t="s">
        <v>8</v>
      </c>
      <c r="E9" s="28">
        <v>-1.1999999999999993</v>
      </c>
      <c r="F9" s="28" t="s">
        <v>8</v>
      </c>
      <c r="G9" s="28">
        <v>-0.47484034315675361</v>
      </c>
    </row>
    <row r="10" spans="1:7" ht="15.6" x14ac:dyDescent="0.3">
      <c r="A10" s="11">
        <v>9</v>
      </c>
      <c r="B10" s="11">
        <v>16</v>
      </c>
      <c r="D10" s="28" t="s">
        <v>9</v>
      </c>
      <c r="E10" s="28">
        <v>8.2391319081644264E-17</v>
      </c>
      <c r="F10" s="28" t="s">
        <v>9</v>
      </c>
      <c r="G10" s="28">
        <v>0.27208953553457915</v>
      </c>
    </row>
    <row r="11" spans="1:7" ht="15.6" x14ac:dyDescent="0.3">
      <c r="A11" s="11">
        <v>10</v>
      </c>
      <c r="B11" s="11">
        <v>22</v>
      </c>
      <c r="D11" s="28" t="s">
        <v>10</v>
      </c>
      <c r="E11" s="28">
        <v>99</v>
      </c>
      <c r="F11" s="7" t="s">
        <v>10</v>
      </c>
      <c r="G11" s="7">
        <v>19</v>
      </c>
    </row>
    <row r="12" spans="1:7" ht="15.6" x14ac:dyDescent="0.3">
      <c r="A12" s="11">
        <v>11</v>
      </c>
      <c r="B12" s="11">
        <v>9</v>
      </c>
      <c r="D12" s="28" t="s">
        <v>11</v>
      </c>
      <c r="E12" s="28">
        <v>1</v>
      </c>
      <c r="F12" s="28" t="s">
        <v>11</v>
      </c>
      <c r="G12" s="28">
        <v>8</v>
      </c>
    </row>
    <row r="13" spans="1:7" ht="15.6" x14ac:dyDescent="0.3">
      <c r="A13" s="11">
        <v>12</v>
      </c>
      <c r="B13" s="11">
        <v>17</v>
      </c>
      <c r="D13" s="28" t="s">
        <v>12</v>
      </c>
      <c r="E13" s="28">
        <v>100</v>
      </c>
      <c r="F13" s="28" t="s">
        <v>12</v>
      </c>
      <c r="G13" s="28">
        <v>27</v>
      </c>
    </row>
    <row r="14" spans="1:7" ht="15.6" x14ac:dyDescent="0.3">
      <c r="A14" s="11">
        <v>13</v>
      </c>
      <c r="B14" s="11">
        <v>11</v>
      </c>
      <c r="D14" s="28" t="s">
        <v>13</v>
      </c>
      <c r="E14" s="28">
        <v>5050</v>
      </c>
      <c r="F14" s="28" t="s">
        <v>13</v>
      </c>
      <c r="G14" s="28">
        <v>1674</v>
      </c>
    </row>
    <row r="15" spans="1:7" ht="15.6" x14ac:dyDescent="0.3">
      <c r="A15" s="11">
        <v>14</v>
      </c>
      <c r="B15" s="11">
        <v>13</v>
      </c>
      <c r="D15" s="28" t="s">
        <v>14</v>
      </c>
      <c r="E15" s="28">
        <v>100</v>
      </c>
      <c r="F15" s="28" t="s">
        <v>14</v>
      </c>
      <c r="G15" s="28">
        <v>100</v>
      </c>
    </row>
    <row r="16" spans="1:7" ht="15.6" x14ac:dyDescent="0.3">
      <c r="A16" s="11">
        <v>15</v>
      </c>
      <c r="B16" s="11">
        <v>19</v>
      </c>
    </row>
    <row r="17" spans="1:11" ht="15.6" x14ac:dyDescent="0.3">
      <c r="A17" s="11">
        <v>16</v>
      </c>
      <c r="B17" s="11">
        <v>23</v>
      </c>
      <c r="D17" s="21" t="s">
        <v>108</v>
      </c>
      <c r="E17" s="40"/>
      <c r="F17" s="40"/>
      <c r="G17" s="40"/>
      <c r="H17" s="40"/>
      <c r="I17" s="40"/>
      <c r="J17" s="40"/>
      <c r="K17" s="7">
        <v>16.739999999999998</v>
      </c>
    </row>
    <row r="18" spans="1:11" ht="15.6" x14ac:dyDescent="0.3">
      <c r="A18" s="11">
        <v>17</v>
      </c>
      <c r="B18" s="11">
        <v>21</v>
      </c>
      <c r="D18" s="3"/>
      <c r="E18" s="3"/>
      <c r="F18" s="3"/>
      <c r="G18" s="3"/>
      <c r="H18" s="3"/>
      <c r="I18" s="3"/>
      <c r="J18" s="3"/>
      <c r="K18" s="3"/>
    </row>
    <row r="19" spans="1:11" ht="15.6" x14ac:dyDescent="0.3">
      <c r="A19" s="11">
        <v>18</v>
      </c>
      <c r="B19" s="11">
        <v>16</v>
      </c>
      <c r="D19" s="21" t="s">
        <v>109</v>
      </c>
      <c r="E19" s="40"/>
      <c r="F19" s="40"/>
      <c r="G19" s="40"/>
      <c r="H19" s="40"/>
      <c r="I19" s="40"/>
      <c r="J19" s="7">
        <v>19</v>
      </c>
      <c r="K19" s="3"/>
    </row>
    <row r="20" spans="1:11" ht="15.6" x14ac:dyDescent="0.3">
      <c r="A20" s="11">
        <v>19</v>
      </c>
      <c r="B20" s="11">
        <v>24</v>
      </c>
      <c r="D20" s="3"/>
      <c r="E20" s="3"/>
      <c r="F20" s="3"/>
      <c r="G20" s="3"/>
      <c r="H20" s="3"/>
      <c r="I20" s="3"/>
      <c r="J20" s="3"/>
      <c r="K20" s="3"/>
    </row>
    <row r="21" spans="1:11" ht="15.6" x14ac:dyDescent="0.3">
      <c r="A21" s="11">
        <v>20</v>
      </c>
      <c r="B21" s="11">
        <v>27</v>
      </c>
      <c r="D21" s="21" t="s">
        <v>110</v>
      </c>
      <c r="E21" s="40"/>
      <c r="F21" s="40"/>
      <c r="G21" s="40"/>
      <c r="H21" s="40"/>
      <c r="I21" s="40"/>
      <c r="J21" s="40"/>
      <c r="K21" s="7">
        <v>4.1429506881014673</v>
      </c>
    </row>
    <row r="22" spans="1:11" ht="15.6" x14ac:dyDescent="0.3">
      <c r="A22" s="11">
        <v>21</v>
      </c>
      <c r="B22" s="11">
        <v>13</v>
      </c>
    </row>
    <row r="23" spans="1:11" ht="15.6" x14ac:dyDescent="0.3">
      <c r="A23" s="11">
        <v>22</v>
      </c>
      <c r="B23" s="11">
        <v>10</v>
      </c>
    </row>
    <row r="24" spans="1:11" ht="15.6" x14ac:dyDescent="0.3">
      <c r="A24" s="11">
        <v>23</v>
      </c>
      <c r="B24" s="11">
        <v>18</v>
      </c>
    </row>
    <row r="25" spans="1:11" ht="15.6" x14ac:dyDescent="0.3">
      <c r="A25" s="11">
        <v>24</v>
      </c>
      <c r="B25" s="11">
        <v>16</v>
      </c>
    </row>
    <row r="26" spans="1:11" ht="15.6" x14ac:dyDescent="0.3">
      <c r="A26" s="11">
        <v>25</v>
      </c>
      <c r="B26" s="11">
        <v>12</v>
      </c>
    </row>
    <row r="27" spans="1:11" ht="15.6" x14ac:dyDescent="0.3">
      <c r="A27" s="11">
        <v>26</v>
      </c>
      <c r="B27" s="11">
        <v>14</v>
      </c>
    </row>
    <row r="28" spans="1:11" ht="15.6" x14ac:dyDescent="0.3">
      <c r="A28" s="11">
        <v>27</v>
      </c>
      <c r="B28" s="11">
        <v>19</v>
      </c>
    </row>
    <row r="29" spans="1:11" ht="15.6" x14ac:dyDescent="0.3">
      <c r="A29" s="11">
        <v>28</v>
      </c>
      <c r="B29" s="11">
        <v>21</v>
      </c>
    </row>
    <row r="30" spans="1:11" ht="15.6" x14ac:dyDescent="0.3">
      <c r="A30" s="11">
        <v>29</v>
      </c>
      <c r="B30" s="11">
        <v>11</v>
      </c>
    </row>
    <row r="31" spans="1:11" ht="15.6" x14ac:dyDescent="0.3">
      <c r="A31" s="11">
        <v>30</v>
      </c>
      <c r="B31" s="11">
        <v>17</v>
      </c>
    </row>
    <row r="32" spans="1:11" ht="15.6" x14ac:dyDescent="0.3">
      <c r="A32" s="11">
        <v>31</v>
      </c>
      <c r="B32" s="11">
        <v>15</v>
      </c>
    </row>
    <row r="33" spans="1:2" ht="15.6" x14ac:dyDescent="0.3">
      <c r="A33" s="11">
        <v>32</v>
      </c>
      <c r="B33" s="11">
        <v>20</v>
      </c>
    </row>
    <row r="34" spans="1:2" ht="15.6" x14ac:dyDescent="0.3">
      <c r="A34" s="11">
        <v>33</v>
      </c>
      <c r="B34" s="11">
        <v>26</v>
      </c>
    </row>
    <row r="35" spans="1:2" ht="15.6" x14ac:dyDescent="0.3">
      <c r="A35" s="11">
        <v>34</v>
      </c>
      <c r="B35" s="11">
        <v>13</v>
      </c>
    </row>
    <row r="36" spans="1:2" ht="15.6" x14ac:dyDescent="0.3">
      <c r="A36" s="11">
        <v>35</v>
      </c>
      <c r="B36" s="11">
        <v>12</v>
      </c>
    </row>
    <row r="37" spans="1:2" ht="15.6" x14ac:dyDescent="0.3">
      <c r="A37" s="11">
        <v>36</v>
      </c>
      <c r="B37" s="11">
        <v>14</v>
      </c>
    </row>
    <row r="38" spans="1:2" ht="15.6" x14ac:dyDescent="0.3">
      <c r="A38" s="11">
        <v>37</v>
      </c>
      <c r="B38" s="11">
        <v>22</v>
      </c>
    </row>
    <row r="39" spans="1:2" ht="15.6" x14ac:dyDescent="0.3">
      <c r="A39" s="11">
        <v>38</v>
      </c>
      <c r="B39" s="11">
        <v>19</v>
      </c>
    </row>
    <row r="40" spans="1:2" ht="15.6" x14ac:dyDescent="0.3">
      <c r="A40" s="11">
        <v>39</v>
      </c>
      <c r="B40" s="11">
        <v>16</v>
      </c>
    </row>
    <row r="41" spans="1:2" ht="15.6" x14ac:dyDescent="0.3">
      <c r="A41" s="11">
        <v>40</v>
      </c>
      <c r="B41" s="11">
        <v>11</v>
      </c>
    </row>
    <row r="42" spans="1:2" ht="15.6" x14ac:dyDescent="0.3">
      <c r="A42" s="11">
        <v>41</v>
      </c>
      <c r="B42" s="11">
        <v>25</v>
      </c>
    </row>
    <row r="43" spans="1:2" ht="15.6" x14ac:dyDescent="0.3">
      <c r="A43" s="11">
        <v>42</v>
      </c>
      <c r="B43" s="11">
        <v>18</v>
      </c>
    </row>
    <row r="44" spans="1:2" ht="15.6" x14ac:dyDescent="0.3">
      <c r="A44" s="11">
        <v>43</v>
      </c>
      <c r="B44" s="11">
        <v>16</v>
      </c>
    </row>
    <row r="45" spans="1:2" ht="15.6" x14ac:dyDescent="0.3">
      <c r="A45" s="11">
        <v>44</v>
      </c>
      <c r="B45" s="11">
        <v>13</v>
      </c>
    </row>
    <row r="46" spans="1:2" ht="15.6" x14ac:dyDescent="0.3">
      <c r="A46" s="11">
        <v>45</v>
      </c>
      <c r="B46" s="11">
        <v>21</v>
      </c>
    </row>
    <row r="47" spans="1:2" ht="15.6" x14ac:dyDescent="0.3">
      <c r="A47" s="11">
        <v>46</v>
      </c>
      <c r="B47" s="11">
        <v>20</v>
      </c>
    </row>
    <row r="48" spans="1:2" ht="15.6" x14ac:dyDescent="0.3">
      <c r="A48" s="11">
        <v>47</v>
      </c>
      <c r="B48" s="11">
        <v>15</v>
      </c>
    </row>
    <row r="49" spans="1:2" ht="15.6" x14ac:dyDescent="0.3">
      <c r="A49" s="11">
        <v>48</v>
      </c>
      <c r="B49" s="11">
        <v>12</v>
      </c>
    </row>
    <row r="50" spans="1:2" ht="15.6" x14ac:dyDescent="0.3">
      <c r="A50" s="11">
        <v>49</v>
      </c>
      <c r="B50" s="11">
        <v>19</v>
      </c>
    </row>
    <row r="51" spans="1:2" ht="15.6" x14ac:dyDescent="0.3">
      <c r="A51" s="11">
        <v>50</v>
      </c>
      <c r="B51" s="11">
        <v>17</v>
      </c>
    </row>
    <row r="52" spans="1:2" ht="15.6" x14ac:dyDescent="0.3">
      <c r="A52" s="11">
        <v>51</v>
      </c>
      <c r="B52" s="11">
        <v>14</v>
      </c>
    </row>
    <row r="53" spans="1:2" ht="15.6" x14ac:dyDescent="0.3">
      <c r="A53" s="11">
        <v>52</v>
      </c>
      <c r="B53" s="11">
        <v>16</v>
      </c>
    </row>
    <row r="54" spans="1:2" ht="15.6" x14ac:dyDescent="0.3">
      <c r="A54" s="11">
        <v>53</v>
      </c>
      <c r="B54" s="11">
        <v>23</v>
      </c>
    </row>
    <row r="55" spans="1:2" ht="15.6" x14ac:dyDescent="0.3">
      <c r="A55" s="11">
        <v>54</v>
      </c>
      <c r="B55" s="11">
        <v>18</v>
      </c>
    </row>
    <row r="56" spans="1:2" ht="15.6" x14ac:dyDescent="0.3">
      <c r="A56" s="11">
        <v>55</v>
      </c>
      <c r="B56" s="11">
        <v>15</v>
      </c>
    </row>
    <row r="57" spans="1:2" ht="15.6" x14ac:dyDescent="0.3">
      <c r="A57" s="11">
        <v>56</v>
      </c>
      <c r="B57" s="11">
        <v>11</v>
      </c>
    </row>
    <row r="58" spans="1:2" ht="15.6" x14ac:dyDescent="0.3">
      <c r="A58" s="11">
        <v>57</v>
      </c>
      <c r="B58" s="11">
        <v>19</v>
      </c>
    </row>
    <row r="59" spans="1:2" ht="15.6" x14ac:dyDescent="0.3">
      <c r="A59" s="11">
        <v>58</v>
      </c>
      <c r="B59" s="11">
        <v>22</v>
      </c>
    </row>
    <row r="60" spans="1:2" ht="15.6" x14ac:dyDescent="0.3">
      <c r="A60" s="11">
        <v>59</v>
      </c>
      <c r="B60" s="11">
        <v>17</v>
      </c>
    </row>
    <row r="61" spans="1:2" ht="15.6" x14ac:dyDescent="0.3">
      <c r="A61" s="11">
        <v>60</v>
      </c>
      <c r="B61" s="11">
        <v>12</v>
      </c>
    </row>
    <row r="62" spans="1:2" ht="15.6" x14ac:dyDescent="0.3">
      <c r="A62" s="11">
        <v>61</v>
      </c>
      <c r="B62" s="11">
        <v>16</v>
      </c>
    </row>
    <row r="63" spans="1:2" ht="15.6" x14ac:dyDescent="0.3">
      <c r="A63" s="11">
        <v>62</v>
      </c>
      <c r="B63" s="11">
        <v>14</v>
      </c>
    </row>
    <row r="64" spans="1:2" ht="15.6" x14ac:dyDescent="0.3">
      <c r="A64" s="11">
        <v>63</v>
      </c>
      <c r="B64" s="11">
        <v>18</v>
      </c>
    </row>
    <row r="65" spans="1:2" ht="15.6" x14ac:dyDescent="0.3">
      <c r="A65" s="11">
        <v>64</v>
      </c>
      <c r="B65" s="11">
        <v>20</v>
      </c>
    </row>
    <row r="66" spans="1:2" ht="15.6" x14ac:dyDescent="0.3">
      <c r="A66" s="11">
        <v>65</v>
      </c>
      <c r="B66" s="11">
        <v>25</v>
      </c>
    </row>
    <row r="67" spans="1:2" ht="15.6" x14ac:dyDescent="0.3">
      <c r="A67" s="11">
        <v>66</v>
      </c>
      <c r="B67" s="11">
        <v>13</v>
      </c>
    </row>
    <row r="68" spans="1:2" ht="15.6" x14ac:dyDescent="0.3">
      <c r="A68" s="11">
        <v>67</v>
      </c>
      <c r="B68" s="11">
        <v>11</v>
      </c>
    </row>
    <row r="69" spans="1:2" ht="15.6" x14ac:dyDescent="0.3">
      <c r="A69" s="11">
        <v>68</v>
      </c>
      <c r="B69" s="11">
        <v>22</v>
      </c>
    </row>
    <row r="70" spans="1:2" ht="15.6" x14ac:dyDescent="0.3">
      <c r="A70" s="11">
        <v>69</v>
      </c>
      <c r="B70" s="11">
        <v>19</v>
      </c>
    </row>
    <row r="71" spans="1:2" ht="15.6" x14ac:dyDescent="0.3">
      <c r="A71" s="11">
        <v>70</v>
      </c>
      <c r="B71" s="11">
        <v>17</v>
      </c>
    </row>
    <row r="72" spans="1:2" ht="15.6" x14ac:dyDescent="0.3">
      <c r="A72" s="11">
        <v>71</v>
      </c>
      <c r="B72" s="11">
        <v>15</v>
      </c>
    </row>
    <row r="73" spans="1:2" ht="15.6" x14ac:dyDescent="0.3">
      <c r="A73" s="11">
        <v>72</v>
      </c>
      <c r="B73" s="11">
        <v>16</v>
      </c>
    </row>
    <row r="74" spans="1:2" ht="15.6" x14ac:dyDescent="0.3">
      <c r="A74" s="11">
        <v>73</v>
      </c>
      <c r="B74" s="11">
        <v>13</v>
      </c>
    </row>
    <row r="75" spans="1:2" ht="15.6" x14ac:dyDescent="0.3">
      <c r="A75" s="11">
        <v>74</v>
      </c>
      <c r="B75" s="11">
        <v>14</v>
      </c>
    </row>
    <row r="76" spans="1:2" ht="15.6" x14ac:dyDescent="0.3">
      <c r="A76" s="11">
        <v>75</v>
      </c>
      <c r="B76" s="11">
        <v>18</v>
      </c>
    </row>
    <row r="77" spans="1:2" ht="15.6" x14ac:dyDescent="0.3">
      <c r="A77" s="11">
        <v>76</v>
      </c>
      <c r="B77" s="11">
        <v>20</v>
      </c>
    </row>
    <row r="78" spans="1:2" ht="15.6" x14ac:dyDescent="0.3">
      <c r="A78" s="11">
        <v>77</v>
      </c>
      <c r="B78" s="11">
        <v>19</v>
      </c>
    </row>
    <row r="79" spans="1:2" ht="15.6" x14ac:dyDescent="0.3">
      <c r="A79" s="11">
        <v>78</v>
      </c>
      <c r="B79" s="11">
        <v>21</v>
      </c>
    </row>
    <row r="80" spans="1:2" ht="15.6" x14ac:dyDescent="0.3">
      <c r="A80" s="11">
        <v>79</v>
      </c>
      <c r="B80" s="11">
        <v>17</v>
      </c>
    </row>
    <row r="81" spans="1:2" ht="15.6" x14ac:dyDescent="0.3">
      <c r="A81" s="11">
        <v>80</v>
      </c>
      <c r="B81" s="11">
        <v>12</v>
      </c>
    </row>
    <row r="82" spans="1:2" ht="15.6" x14ac:dyDescent="0.3">
      <c r="A82" s="11">
        <v>81</v>
      </c>
      <c r="B82" s="11">
        <v>15</v>
      </c>
    </row>
    <row r="83" spans="1:2" ht="15.6" x14ac:dyDescent="0.3">
      <c r="A83" s="11">
        <v>82</v>
      </c>
      <c r="B83" s="11">
        <v>13</v>
      </c>
    </row>
    <row r="84" spans="1:2" ht="15.6" x14ac:dyDescent="0.3">
      <c r="A84" s="11">
        <v>83</v>
      </c>
      <c r="B84" s="11">
        <v>16</v>
      </c>
    </row>
    <row r="85" spans="1:2" ht="15.6" x14ac:dyDescent="0.3">
      <c r="A85" s="11">
        <v>84</v>
      </c>
      <c r="B85" s="11">
        <v>14</v>
      </c>
    </row>
    <row r="86" spans="1:2" ht="15.6" x14ac:dyDescent="0.3">
      <c r="A86" s="11">
        <v>85</v>
      </c>
      <c r="B86" s="11">
        <v>22</v>
      </c>
    </row>
    <row r="87" spans="1:2" ht="15.6" x14ac:dyDescent="0.3">
      <c r="A87" s="11">
        <v>86</v>
      </c>
      <c r="B87" s="11">
        <v>21</v>
      </c>
    </row>
    <row r="88" spans="1:2" ht="15.6" x14ac:dyDescent="0.3">
      <c r="A88" s="11">
        <v>87</v>
      </c>
      <c r="B88" s="11">
        <v>19</v>
      </c>
    </row>
    <row r="89" spans="1:2" ht="15.6" x14ac:dyDescent="0.3">
      <c r="A89" s="11">
        <v>88</v>
      </c>
      <c r="B89" s="11">
        <v>18</v>
      </c>
    </row>
    <row r="90" spans="1:2" ht="15.6" x14ac:dyDescent="0.3">
      <c r="A90" s="11">
        <v>89</v>
      </c>
      <c r="B90" s="11">
        <v>16</v>
      </c>
    </row>
    <row r="91" spans="1:2" ht="15.6" x14ac:dyDescent="0.3">
      <c r="A91" s="11">
        <v>90</v>
      </c>
      <c r="B91" s="11">
        <v>11</v>
      </c>
    </row>
    <row r="92" spans="1:2" ht="15.6" x14ac:dyDescent="0.3">
      <c r="A92" s="11">
        <v>91</v>
      </c>
      <c r="B92" s="11">
        <v>17</v>
      </c>
    </row>
    <row r="93" spans="1:2" ht="15.6" x14ac:dyDescent="0.3">
      <c r="A93" s="11">
        <v>92</v>
      </c>
      <c r="B93" s="11">
        <v>14</v>
      </c>
    </row>
    <row r="94" spans="1:2" ht="15.6" x14ac:dyDescent="0.3">
      <c r="A94" s="11">
        <v>93</v>
      </c>
      <c r="B94" s="11">
        <v>12</v>
      </c>
    </row>
    <row r="95" spans="1:2" ht="15.6" x14ac:dyDescent="0.3">
      <c r="A95" s="11">
        <v>94</v>
      </c>
      <c r="B95" s="11">
        <v>20</v>
      </c>
    </row>
    <row r="96" spans="1:2" ht="15.6" x14ac:dyDescent="0.3">
      <c r="A96" s="11">
        <v>95</v>
      </c>
      <c r="B96" s="11">
        <v>23</v>
      </c>
    </row>
    <row r="97" spans="1:2" ht="15.6" x14ac:dyDescent="0.3">
      <c r="A97" s="11">
        <v>96</v>
      </c>
      <c r="B97" s="11">
        <v>19</v>
      </c>
    </row>
    <row r="98" spans="1:2" ht="15.6" x14ac:dyDescent="0.3">
      <c r="A98" s="11">
        <v>97</v>
      </c>
      <c r="B98" s="11">
        <v>15</v>
      </c>
    </row>
    <row r="99" spans="1:2" ht="15.6" x14ac:dyDescent="0.3">
      <c r="A99" s="11">
        <v>98</v>
      </c>
      <c r="B99" s="11">
        <v>16</v>
      </c>
    </row>
    <row r="100" spans="1:2" ht="15.6" x14ac:dyDescent="0.3">
      <c r="A100" s="11">
        <v>99</v>
      </c>
      <c r="B100" s="11">
        <v>13</v>
      </c>
    </row>
    <row r="101" spans="1:2" ht="15.6" x14ac:dyDescent="0.3">
      <c r="A101" s="11">
        <v>100</v>
      </c>
      <c r="B101" s="11">
        <v>18</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SKEWNESS AND KURTOSIS</vt:lpstr>
      <vt:lpstr>Sheet18</vt:lpstr>
      <vt:lpstr>Sheet19</vt:lpstr>
      <vt:lpstr>Sheet20</vt:lpstr>
      <vt:lpstr>Sheet21</vt:lpstr>
      <vt:lpstr>PERCENTILE AND QUARTILES</vt:lpstr>
      <vt:lpstr>correlation 1</vt:lpstr>
      <vt:lpstr>covarience</vt:lpstr>
      <vt:lpstr>CORRELATIONS 2</vt:lpstr>
      <vt:lpstr>PERCENTILE AND QUARTILE 2</vt:lpstr>
      <vt:lpstr>PERSCENTILE AND QUARTILE 3</vt:lpstr>
      <vt:lpstr>PERCENTILE AND QUARTILE 4</vt:lpstr>
      <vt:lpstr>PERSENTILE AND QUARTILE 5</vt:lpstr>
      <vt:lpstr>Sheet17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2024-06-06T05:52:10Z</dcterms:created>
  <dcterms:modified xsi:type="dcterms:W3CDTF">2024-06-09T13:31:18Z</dcterms:modified>
</cp:coreProperties>
</file>